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lescence_prediction\"/>
    </mc:Choice>
  </mc:AlternateContent>
  <xr:revisionPtr revIDLastSave="0" documentId="13_ncr:1_{2A42C05E-4BAF-4A60-8201-52751A2E1932}" xr6:coauthVersionLast="40" xr6:coauthVersionMax="40" xr10:uidLastSave="{00000000-0000-0000-0000-000000000000}"/>
  <bookViews>
    <workbookView xWindow="0" yWindow="0" windowWidth="28800" windowHeight="1563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1034" i="1" l="1"/>
  <c r="CK1034" i="1"/>
  <c r="CL1033" i="1"/>
  <c r="CK1033" i="1"/>
  <c r="CL1032" i="1"/>
  <c r="CK1032" i="1"/>
  <c r="CL1031" i="1"/>
  <c r="CK1031" i="1"/>
  <c r="CL1030" i="1"/>
  <c r="CK1030" i="1"/>
  <c r="CL1029" i="1"/>
  <c r="CK1029" i="1"/>
  <c r="CL1028" i="1"/>
  <c r="CK1028" i="1"/>
  <c r="CL1027" i="1"/>
  <c r="CK1027" i="1"/>
  <c r="CL1026" i="1"/>
  <c r="CK1026" i="1"/>
  <c r="CL1025" i="1"/>
  <c r="CK1025" i="1"/>
  <c r="CL1024" i="1"/>
  <c r="CK1024" i="1"/>
  <c r="CL1023" i="1"/>
  <c r="CK1023" i="1"/>
  <c r="CL1022" i="1"/>
  <c r="CK1022" i="1"/>
  <c r="CL1021" i="1"/>
  <c r="CK1021" i="1"/>
  <c r="CL1020" i="1"/>
  <c r="CK1020" i="1"/>
  <c r="CL1019" i="1"/>
  <c r="CK1019" i="1"/>
  <c r="CL1018" i="1"/>
  <c r="CK1018" i="1"/>
  <c r="CL1017" i="1"/>
  <c r="CK1017" i="1"/>
  <c r="CL1016" i="1"/>
  <c r="CK1016" i="1"/>
  <c r="CL1015" i="1"/>
  <c r="CK1015" i="1"/>
  <c r="CL1014" i="1"/>
  <c r="CK1014" i="1"/>
  <c r="CL1013" i="1"/>
  <c r="CK1013" i="1"/>
  <c r="CL1012" i="1"/>
  <c r="CK1012" i="1"/>
  <c r="CL1011" i="1"/>
  <c r="CK1011" i="1"/>
  <c r="CL1010" i="1"/>
  <c r="CK1010" i="1"/>
  <c r="CL1009" i="1"/>
  <c r="CK1009" i="1"/>
  <c r="CL1008" i="1"/>
  <c r="CK1008" i="1"/>
  <c r="CL1007" i="1"/>
  <c r="CK1007" i="1"/>
  <c r="CL1006" i="1"/>
  <c r="CK1006" i="1"/>
  <c r="CL1005" i="1"/>
  <c r="CK1005" i="1"/>
  <c r="CL1004" i="1"/>
  <c r="CK1004" i="1"/>
  <c r="CL1003" i="1"/>
  <c r="CK1003" i="1"/>
  <c r="CL1002" i="1"/>
  <c r="CK1002" i="1"/>
  <c r="CL1001" i="1"/>
  <c r="CK1001" i="1"/>
  <c r="CL1000" i="1"/>
  <c r="CK1000" i="1"/>
  <c r="CL999" i="1"/>
  <c r="CL998" i="1"/>
  <c r="CL997" i="1"/>
  <c r="CL996" i="1"/>
  <c r="CL995" i="1"/>
  <c r="CL994" i="1"/>
  <c r="CL993" i="1"/>
  <c r="CL992" i="1"/>
  <c r="CL991" i="1"/>
  <c r="CL990" i="1"/>
  <c r="CK990" i="1"/>
  <c r="CL989" i="1"/>
  <c r="CL988" i="1"/>
  <c r="CL987" i="1"/>
  <c r="CL986" i="1"/>
  <c r="CL985" i="1"/>
  <c r="CL984" i="1"/>
  <c r="CL983" i="1"/>
  <c r="CL982" i="1"/>
  <c r="CL981" i="1"/>
  <c r="CL980" i="1"/>
  <c r="CK980" i="1"/>
  <c r="CL979" i="1"/>
  <c r="CL978" i="1"/>
  <c r="CL977" i="1"/>
  <c r="CL976" i="1"/>
  <c r="CL975" i="1"/>
  <c r="CL974" i="1"/>
  <c r="CL973" i="1"/>
  <c r="CL972" i="1"/>
  <c r="CL971" i="1"/>
  <c r="CL970" i="1"/>
  <c r="CK970" i="1"/>
  <c r="CL969" i="1"/>
  <c r="CL968" i="1"/>
  <c r="CL967" i="1"/>
  <c r="CL966" i="1"/>
  <c r="CL965" i="1"/>
  <c r="CL964" i="1"/>
  <c r="CL963" i="1"/>
  <c r="CL962" i="1"/>
  <c r="CL961" i="1"/>
  <c r="CL960" i="1"/>
  <c r="CK960" i="1"/>
  <c r="CL959" i="1"/>
  <c r="CL958" i="1"/>
  <c r="CL957" i="1"/>
  <c r="CL956" i="1"/>
  <c r="CL955" i="1"/>
  <c r="CL954" i="1"/>
  <c r="CL953" i="1"/>
  <c r="CL952" i="1"/>
  <c r="CL951" i="1"/>
  <c r="CL950" i="1"/>
  <c r="CK950" i="1"/>
  <c r="CL949" i="1"/>
  <c r="CL948" i="1"/>
  <c r="CL947" i="1"/>
  <c r="CL946" i="1"/>
  <c r="CL945" i="1"/>
  <c r="CL944" i="1"/>
  <c r="CL943" i="1"/>
  <c r="CL942" i="1"/>
  <c r="CL941" i="1"/>
  <c r="CL940" i="1"/>
  <c r="CK940" i="1"/>
  <c r="CL939" i="1"/>
  <c r="CL938" i="1"/>
  <c r="CL937" i="1"/>
  <c r="CL936" i="1"/>
  <c r="CL935" i="1"/>
  <c r="CL934" i="1"/>
  <c r="CL933" i="1"/>
  <c r="CL932" i="1"/>
  <c r="CL931" i="1"/>
  <c r="CL930" i="1"/>
  <c r="CK930" i="1"/>
  <c r="CL929" i="1"/>
  <c r="CL928" i="1"/>
  <c r="CL927" i="1"/>
  <c r="CL926" i="1"/>
  <c r="CL925" i="1"/>
  <c r="CL924" i="1"/>
  <c r="CL923" i="1"/>
  <c r="CL922" i="1"/>
  <c r="CL921" i="1"/>
  <c r="CL920" i="1"/>
  <c r="CK920" i="1"/>
  <c r="CL919" i="1"/>
  <c r="CL918" i="1"/>
  <c r="CL917" i="1"/>
  <c r="CL916" i="1"/>
  <c r="CL915" i="1"/>
  <c r="CL914" i="1"/>
  <c r="CL913" i="1"/>
  <c r="CL912" i="1"/>
  <c r="CL911" i="1"/>
  <c r="CL910" i="1"/>
  <c r="CK910" i="1"/>
  <c r="CL909" i="1"/>
  <c r="CK909" i="1"/>
  <c r="CL908" i="1"/>
  <c r="CK908" i="1"/>
  <c r="CL907" i="1"/>
  <c r="CK907" i="1"/>
  <c r="CL906" i="1"/>
  <c r="CK906" i="1"/>
  <c r="CL905" i="1"/>
  <c r="CK905" i="1"/>
  <c r="CL904" i="1"/>
  <c r="CK904" i="1"/>
  <c r="CL903" i="1"/>
  <c r="CK903" i="1"/>
  <c r="CL902" i="1"/>
  <c r="CK902" i="1"/>
  <c r="CL901" i="1"/>
  <c r="CK901" i="1"/>
  <c r="CL900" i="1"/>
  <c r="CK900" i="1"/>
  <c r="CL899" i="1"/>
  <c r="CL898" i="1"/>
  <c r="CL897" i="1"/>
  <c r="CL896" i="1"/>
  <c r="CL895" i="1"/>
  <c r="CL894" i="1"/>
  <c r="CL893" i="1"/>
  <c r="CL892" i="1"/>
  <c r="CL891" i="1"/>
  <c r="CL890" i="1"/>
  <c r="CK890" i="1"/>
  <c r="CL889" i="1"/>
  <c r="CL888" i="1"/>
  <c r="CL887" i="1"/>
  <c r="CL886" i="1"/>
  <c r="CL885" i="1"/>
  <c r="CL884" i="1"/>
  <c r="CL883" i="1"/>
  <c r="CL882" i="1"/>
  <c r="CL881" i="1"/>
  <c r="CL880" i="1"/>
  <c r="CK880" i="1"/>
  <c r="CL879" i="1"/>
  <c r="CL878" i="1"/>
  <c r="CL877" i="1"/>
  <c r="CL876" i="1"/>
  <c r="CL875" i="1"/>
  <c r="CL874" i="1"/>
  <c r="CL873" i="1"/>
  <c r="CL872" i="1"/>
  <c r="CL871" i="1"/>
  <c r="CL870" i="1"/>
  <c r="CK870" i="1"/>
  <c r="CL869" i="1"/>
  <c r="CL868" i="1"/>
  <c r="CL867" i="1"/>
  <c r="CL866" i="1"/>
  <c r="CL865" i="1"/>
  <c r="CL864" i="1"/>
  <c r="CL863" i="1"/>
  <c r="CL862" i="1"/>
  <c r="CL861" i="1"/>
  <c r="CL860" i="1"/>
  <c r="CK860" i="1"/>
  <c r="CL859" i="1"/>
  <c r="CL858" i="1"/>
  <c r="CL857" i="1"/>
  <c r="CL856" i="1"/>
  <c r="CL855" i="1"/>
  <c r="CL854" i="1"/>
  <c r="CL853" i="1"/>
  <c r="CL852" i="1"/>
  <c r="CL851" i="1"/>
  <c r="CL850" i="1"/>
  <c r="CK850" i="1"/>
  <c r="CL849" i="1"/>
  <c r="CL848" i="1"/>
  <c r="CL847" i="1"/>
  <c r="CL846" i="1"/>
  <c r="CL845" i="1"/>
  <c r="CL844" i="1"/>
  <c r="CL843" i="1"/>
  <c r="CL842" i="1"/>
  <c r="CL841" i="1"/>
  <c r="CL840" i="1"/>
  <c r="CK840" i="1"/>
  <c r="CL839" i="1"/>
  <c r="CL838" i="1"/>
  <c r="CL837" i="1"/>
  <c r="CL836" i="1"/>
  <c r="CL835" i="1"/>
  <c r="CL834" i="1"/>
  <c r="CL833" i="1"/>
  <c r="CL832" i="1"/>
  <c r="CL831" i="1"/>
  <c r="CL830" i="1"/>
  <c r="CK830" i="1"/>
  <c r="CL829" i="1"/>
  <c r="CL828" i="1"/>
  <c r="CL827" i="1"/>
  <c r="CL826" i="1"/>
  <c r="CL825" i="1"/>
  <c r="CL824" i="1"/>
  <c r="CL823" i="1"/>
  <c r="CL822" i="1"/>
  <c r="CL821" i="1"/>
  <c r="CL820" i="1"/>
  <c r="CK820" i="1"/>
  <c r="CL819" i="1"/>
  <c r="CL818" i="1"/>
  <c r="CL817" i="1"/>
  <c r="CL816" i="1"/>
  <c r="CL815" i="1"/>
  <c r="CL814" i="1"/>
  <c r="CL813" i="1"/>
  <c r="CL812" i="1"/>
  <c r="CL811" i="1"/>
  <c r="CL810" i="1"/>
  <c r="CK810" i="1"/>
  <c r="CL809" i="1"/>
  <c r="CK809" i="1"/>
  <c r="CL808" i="1"/>
  <c r="CK808" i="1"/>
  <c r="CL807" i="1"/>
  <c r="CK807" i="1"/>
  <c r="CL806" i="1"/>
  <c r="CK806" i="1"/>
  <c r="CL805" i="1"/>
  <c r="CK805" i="1"/>
  <c r="CL804" i="1"/>
  <c r="CK804" i="1"/>
  <c r="CL803" i="1"/>
  <c r="CK803" i="1"/>
  <c r="CL802" i="1"/>
  <c r="CK802" i="1"/>
  <c r="CL801" i="1"/>
  <c r="CK801" i="1"/>
  <c r="CL800" i="1"/>
  <c r="CK800" i="1"/>
  <c r="CL799" i="1"/>
  <c r="CL798" i="1"/>
  <c r="CL797" i="1"/>
  <c r="CL796" i="1"/>
  <c r="CL795" i="1"/>
  <c r="CL794" i="1"/>
  <c r="CL793" i="1"/>
  <c r="CL792" i="1"/>
  <c r="CL791" i="1"/>
  <c r="CL790" i="1"/>
  <c r="CK790" i="1"/>
  <c r="CL789" i="1"/>
  <c r="CL788" i="1"/>
  <c r="CL787" i="1"/>
  <c r="CL786" i="1"/>
  <c r="CL785" i="1"/>
  <c r="CL784" i="1"/>
  <c r="CL783" i="1"/>
  <c r="CL782" i="1"/>
  <c r="CL781" i="1"/>
  <c r="CL780" i="1"/>
  <c r="CK780" i="1"/>
  <c r="CL779" i="1"/>
  <c r="CL778" i="1"/>
  <c r="CL777" i="1"/>
  <c r="CL776" i="1"/>
  <c r="CL775" i="1"/>
  <c r="CL774" i="1"/>
  <c r="CL773" i="1"/>
  <c r="CL772" i="1"/>
  <c r="CL771" i="1"/>
  <c r="CL770" i="1"/>
  <c r="CK770" i="1"/>
  <c r="CL769" i="1"/>
  <c r="CL768" i="1"/>
  <c r="CL767" i="1"/>
  <c r="CL766" i="1"/>
  <c r="CL765" i="1"/>
  <c r="CL764" i="1"/>
  <c r="CL763" i="1"/>
  <c r="CL762" i="1"/>
  <c r="CL761" i="1"/>
  <c r="CL760" i="1"/>
  <c r="CK760" i="1"/>
  <c r="CL759" i="1"/>
  <c r="CL758" i="1"/>
  <c r="CL757" i="1"/>
  <c r="CL756" i="1"/>
  <c r="CL755" i="1"/>
  <c r="CL754" i="1"/>
  <c r="CL753" i="1"/>
  <c r="CL752" i="1"/>
  <c r="CL751" i="1"/>
  <c r="CL750" i="1"/>
  <c r="CK750" i="1"/>
  <c r="CL749" i="1"/>
  <c r="CL748" i="1"/>
  <c r="CL747" i="1"/>
  <c r="CL746" i="1"/>
  <c r="CL745" i="1"/>
  <c r="CL744" i="1"/>
  <c r="CL743" i="1"/>
  <c r="CL742" i="1"/>
  <c r="CL741" i="1"/>
  <c r="CL740" i="1"/>
  <c r="CK740" i="1"/>
  <c r="CL739" i="1"/>
  <c r="CL738" i="1"/>
  <c r="CL737" i="1"/>
  <c r="CL736" i="1"/>
  <c r="CL735" i="1"/>
  <c r="CL734" i="1"/>
  <c r="CL733" i="1"/>
  <c r="CL732" i="1"/>
  <c r="CL731" i="1"/>
  <c r="CL730" i="1"/>
  <c r="CK730" i="1"/>
  <c r="CL729" i="1"/>
  <c r="CL728" i="1"/>
  <c r="CL727" i="1"/>
  <c r="CL726" i="1"/>
  <c r="CL725" i="1"/>
  <c r="CL724" i="1"/>
  <c r="CL723" i="1"/>
  <c r="CL722" i="1"/>
  <c r="CL721" i="1"/>
  <c r="CL720" i="1"/>
  <c r="CK720" i="1"/>
  <c r="CL719" i="1"/>
  <c r="CL718" i="1"/>
  <c r="CL717" i="1"/>
  <c r="CL716" i="1"/>
  <c r="CL715" i="1"/>
  <c r="CL714" i="1"/>
  <c r="CL713" i="1"/>
  <c r="CL712" i="1"/>
  <c r="CL711" i="1"/>
  <c r="CL710" i="1"/>
  <c r="CK710" i="1"/>
  <c r="CL709" i="1"/>
  <c r="CK709" i="1"/>
  <c r="CL708" i="1"/>
  <c r="CK708" i="1"/>
  <c r="CL707" i="1"/>
  <c r="CK707" i="1"/>
  <c r="CL706" i="1"/>
  <c r="CK706" i="1"/>
  <c r="CL705" i="1"/>
  <c r="CK705" i="1"/>
  <c r="CL704" i="1"/>
  <c r="CK704" i="1"/>
  <c r="CL703" i="1"/>
  <c r="CK703" i="1"/>
  <c r="CL702" i="1"/>
  <c r="CK702" i="1"/>
  <c r="CL701" i="1"/>
  <c r="CK701" i="1"/>
  <c r="CL700" i="1"/>
  <c r="CK700" i="1"/>
  <c r="CL699" i="1"/>
  <c r="CL698" i="1"/>
  <c r="CL697" i="1"/>
  <c r="CL696" i="1"/>
  <c r="CL695" i="1"/>
  <c r="CL694" i="1"/>
  <c r="CL693" i="1"/>
  <c r="CL692" i="1"/>
  <c r="CL691" i="1"/>
  <c r="CL690" i="1"/>
  <c r="CK690" i="1"/>
  <c r="CL689" i="1"/>
  <c r="CL688" i="1"/>
  <c r="CL687" i="1"/>
  <c r="CL686" i="1"/>
  <c r="CL685" i="1"/>
  <c r="CL684" i="1"/>
  <c r="CL683" i="1"/>
  <c r="CL682" i="1"/>
  <c r="CL681" i="1"/>
  <c r="CL680" i="1"/>
  <c r="CK680" i="1"/>
  <c r="CL679" i="1"/>
  <c r="CL678" i="1"/>
  <c r="CL677" i="1"/>
  <c r="CL676" i="1"/>
  <c r="CL675" i="1"/>
  <c r="CL674" i="1"/>
  <c r="CL673" i="1"/>
  <c r="CL672" i="1"/>
  <c r="CL671" i="1"/>
  <c r="CL670" i="1"/>
  <c r="CK670" i="1"/>
  <c r="CL669" i="1"/>
  <c r="CL668" i="1"/>
  <c r="CL667" i="1"/>
  <c r="CL666" i="1"/>
  <c r="CL665" i="1"/>
  <c r="CL664" i="1"/>
  <c r="CL663" i="1"/>
  <c r="CL662" i="1"/>
  <c r="CL661" i="1"/>
  <c r="CL660" i="1"/>
  <c r="CK660" i="1"/>
  <c r="CL659" i="1"/>
  <c r="CL658" i="1"/>
  <c r="CL657" i="1"/>
  <c r="CL656" i="1"/>
  <c r="CL655" i="1"/>
  <c r="CL654" i="1"/>
  <c r="CL653" i="1"/>
  <c r="CL652" i="1"/>
  <c r="CL651" i="1"/>
  <c r="CL650" i="1"/>
  <c r="CK650" i="1"/>
  <c r="CL649" i="1"/>
  <c r="CL648" i="1"/>
  <c r="CL647" i="1"/>
  <c r="CL646" i="1"/>
  <c r="CL645" i="1"/>
  <c r="CL644" i="1"/>
  <c r="CL643" i="1"/>
  <c r="CL642" i="1"/>
  <c r="CL641" i="1"/>
  <c r="CL640" i="1"/>
  <c r="CK640" i="1"/>
  <c r="CL639" i="1"/>
  <c r="CL638" i="1"/>
  <c r="CL637" i="1"/>
  <c r="CL636" i="1"/>
  <c r="CL635" i="1"/>
  <c r="CL634" i="1"/>
  <c r="CL633" i="1"/>
  <c r="CL632" i="1"/>
  <c r="CL631" i="1"/>
  <c r="CL630" i="1"/>
  <c r="CK630" i="1"/>
  <c r="CL629" i="1"/>
  <c r="CL628" i="1"/>
  <c r="CL627" i="1"/>
  <c r="CL626" i="1"/>
  <c r="CL625" i="1"/>
  <c r="CL624" i="1"/>
  <c r="CL623" i="1"/>
  <c r="CL622" i="1"/>
  <c r="CL621" i="1"/>
  <c r="CL620" i="1"/>
  <c r="CK620" i="1"/>
  <c r="CL619" i="1"/>
  <c r="CL618" i="1"/>
  <c r="CL617" i="1"/>
  <c r="CL616" i="1"/>
  <c r="CL615" i="1"/>
  <c r="CL614" i="1"/>
  <c r="CL613" i="1"/>
  <c r="CL612" i="1"/>
  <c r="CL611" i="1"/>
  <c r="CL610" i="1"/>
  <c r="CK610" i="1"/>
  <c r="CL609" i="1"/>
  <c r="CK609" i="1"/>
  <c r="CL608" i="1"/>
  <c r="CK608" i="1"/>
  <c r="CL607" i="1"/>
  <c r="CK607" i="1"/>
  <c r="CL606" i="1"/>
  <c r="CK606" i="1"/>
  <c r="CL605" i="1"/>
  <c r="CK605" i="1"/>
  <c r="CL604" i="1"/>
  <c r="CK604" i="1"/>
  <c r="CL603" i="1"/>
  <c r="CK603" i="1"/>
  <c r="CL602" i="1"/>
  <c r="CK602" i="1"/>
  <c r="CL601" i="1"/>
  <c r="CK601" i="1"/>
  <c r="CL600" i="1"/>
  <c r="CK600" i="1"/>
  <c r="CL599" i="1"/>
  <c r="CL598" i="1"/>
  <c r="CL597" i="1"/>
  <c r="CL596" i="1"/>
  <c r="CL595" i="1"/>
  <c r="CL594" i="1"/>
  <c r="CL593" i="1"/>
  <c r="CL592" i="1"/>
  <c r="CL591" i="1"/>
  <c r="CL590" i="1"/>
  <c r="CK590" i="1"/>
  <c r="CL589" i="1"/>
  <c r="CL588" i="1"/>
  <c r="CL587" i="1"/>
  <c r="CL586" i="1"/>
  <c r="CL585" i="1"/>
  <c r="CL584" i="1"/>
  <c r="CL583" i="1"/>
  <c r="CL582" i="1"/>
  <c r="CL581" i="1"/>
  <c r="CL580" i="1"/>
  <c r="CK580" i="1"/>
  <c r="CL579" i="1"/>
  <c r="CL578" i="1"/>
  <c r="CL577" i="1"/>
  <c r="CL576" i="1"/>
  <c r="CL575" i="1"/>
  <c r="CL574" i="1"/>
  <c r="CL573" i="1"/>
  <c r="CL572" i="1"/>
  <c r="CL571" i="1"/>
  <c r="CL570" i="1"/>
  <c r="CK570" i="1"/>
  <c r="CL569" i="1"/>
  <c r="CL568" i="1"/>
  <c r="CL567" i="1"/>
  <c r="CL566" i="1"/>
  <c r="CL565" i="1"/>
  <c r="CL564" i="1"/>
  <c r="CL563" i="1"/>
  <c r="CL562" i="1"/>
  <c r="CL561" i="1"/>
  <c r="CL560" i="1"/>
  <c r="CK560" i="1"/>
  <c r="CL559" i="1"/>
  <c r="CL558" i="1"/>
  <c r="CL557" i="1"/>
  <c r="CL556" i="1"/>
  <c r="CL555" i="1"/>
  <c r="CL554" i="1"/>
  <c r="CL553" i="1"/>
  <c r="CL552" i="1"/>
  <c r="CL551" i="1"/>
  <c r="CL550" i="1"/>
  <c r="CK550" i="1"/>
  <c r="CL549" i="1"/>
  <c r="CL548" i="1"/>
  <c r="CL547" i="1"/>
  <c r="CL546" i="1"/>
  <c r="CL545" i="1"/>
  <c r="CL544" i="1"/>
  <c r="CL543" i="1"/>
  <c r="CL542" i="1"/>
  <c r="CL541" i="1"/>
  <c r="CL540" i="1"/>
  <c r="CK540" i="1"/>
  <c r="CL539" i="1"/>
  <c r="CL538" i="1"/>
  <c r="CL537" i="1"/>
  <c r="CL536" i="1"/>
  <c r="CL535" i="1"/>
  <c r="CL534" i="1"/>
  <c r="CL533" i="1"/>
  <c r="CL532" i="1"/>
  <c r="CL531" i="1"/>
  <c r="CL530" i="1"/>
  <c r="CK530" i="1"/>
  <c r="CL529" i="1"/>
  <c r="CL528" i="1"/>
  <c r="CL527" i="1"/>
  <c r="CL526" i="1"/>
  <c r="CL525" i="1"/>
  <c r="CL524" i="1"/>
  <c r="CL523" i="1"/>
  <c r="CL522" i="1"/>
  <c r="CL521" i="1"/>
  <c r="CL520" i="1"/>
  <c r="CK520" i="1"/>
  <c r="CL519" i="1"/>
  <c r="CL518" i="1"/>
  <c r="CL517" i="1"/>
  <c r="CL516" i="1"/>
  <c r="CL515" i="1"/>
  <c r="CL514" i="1"/>
  <c r="CL513" i="1"/>
  <c r="CL512" i="1"/>
  <c r="CL511" i="1"/>
  <c r="CL510" i="1"/>
  <c r="CK510" i="1"/>
  <c r="CL509" i="1"/>
  <c r="CK509" i="1"/>
  <c r="CL508" i="1"/>
  <c r="CK508" i="1"/>
  <c r="CL507" i="1"/>
  <c r="CK507" i="1"/>
  <c r="CL506" i="1"/>
  <c r="CK506" i="1"/>
  <c r="CL505" i="1"/>
  <c r="CK505" i="1"/>
  <c r="CL504" i="1"/>
  <c r="CK504" i="1"/>
  <c r="CL503" i="1"/>
  <c r="CK503" i="1"/>
  <c r="CL502" i="1"/>
  <c r="CK502" i="1"/>
  <c r="CL501" i="1"/>
  <c r="CK501" i="1"/>
  <c r="CL500" i="1"/>
  <c r="CK500" i="1"/>
  <c r="CL499" i="1"/>
  <c r="CL498" i="1"/>
  <c r="CL497" i="1"/>
  <c r="CL496" i="1"/>
  <c r="CL495" i="1"/>
  <c r="CL494" i="1"/>
  <c r="CL493" i="1"/>
  <c r="CL492" i="1"/>
  <c r="CL491" i="1"/>
  <c r="CL490" i="1"/>
  <c r="CK490" i="1"/>
  <c r="CL489" i="1"/>
  <c r="CL488" i="1"/>
  <c r="CL487" i="1"/>
  <c r="CL486" i="1"/>
  <c r="CL485" i="1"/>
  <c r="CL484" i="1"/>
  <c r="CL483" i="1"/>
  <c r="CL482" i="1"/>
  <c r="CL481" i="1"/>
  <c r="CL480" i="1"/>
  <c r="CK480" i="1"/>
  <c r="CL479" i="1"/>
  <c r="CL478" i="1"/>
  <c r="CL477" i="1"/>
  <c r="CL476" i="1"/>
  <c r="CL475" i="1"/>
  <c r="CL474" i="1"/>
  <c r="CL473" i="1"/>
  <c r="CL472" i="1"/>
  <c r="CL471" i="1"/>
  <c r="CL470" i="1"/>
  <c r="CK470" i="1"/>
  <c r="CL469" i="1"/>
  <c r="CL468" i="1"/>
  <c r="CL467" i="1"/>
  <c r="CL466" i="1"/>
  <c r="CL465" i="1"/>
  <c r="CL464" i="1"/>
  <c r="CL463" i="1"/>
  <c r="CL462" i="1"/>
  <c r="CL461" i="1"/>
  <c r="CL460" i="1"/>
  <c r="CK460" i="1"/>
  <c r="CL459" i="1"/>
  <c r="CL458" i="1"/>
  <c r="CL457" i="1"/>
  <c r="CL456" i="1"/>
  <c r="CL455" i="1"/>
  <c r="CL454" i="1"/>
  <c r="CL453" i="1"/>
  <c r="CL452" i="1"/>
  <c r="CL451" i="1"/>
  <c r="CL450" i="1"/>
  <c r="CK450" i="1"/>
  <c r="CL449" i="1"/>
  <c r="CL448" i="1"/>
  <c r="CL447" i="1"/>
  <c r="CL446" i="1"/>
  <c r="CL445" i="1"/>
  <c r="CL444" i="1"/>
  <c r="CL443" i="1"/>
  <c r="CL442" i="1"/>
  <c r="CL441" i="1"/>
  <c r="CL440" i="1"/>
  <c r="CK440" i="1"/>
  <c r="CL439" i="1"/>
  <c r="CL438" i="1"/>
  <c r="CL437" i="1"/>
  <c r="CL436" i="1"/>
  <c r="CL435" i="1"/>
  <c r="CL434" i="1"/>
  <c r="CL433" i="1"/>
  <c r="CL432" i="1"/>
  <c r="CL431" i="1"/>
  <c r="CL430" i="1"/>
  <c r="CK430" i="1"/>
  <c r="CL429" i="1"/>
  <c r="CL428" i="1"/>
  <c r="CL427" i="1"/>
  <c r="CL426" i="1"/>
  <c r="CL425" i="1"/>
  <c r="CL424" i="1"/>
  <c r="CL423" i="1"/>
  <c r="CL422" i="1"/>
  <c r="CL421" i="1"/>
  <c r="CL420" i="1"/>
  <c r="CK420" i="1"/>
  <c r="CL419" i="1"/>
  <c r="CL418" i="1"/>
  <c r="CL417" i="1"/>
  <c r="CL416" i="1"/>
  <c r="CL415" i="1"/>
  <c r="CL414" i="1"/>
  <c r="CL413" i="1"/>
  <c r="CL412" i="1"/>
  <c r="CL411" i="1"/>
  <c r="CL410" i="1"/>
  <c r="CK410" i="1"/>
  <c r="CL409" i="1"/>
  <c r="CK409" i="1"/>
  <c r="CL408" i="1"/>
  <c r="CK408" i="1"/>
  <c r="CL407" i="1"/>
  <c r="CK407" i="1"/>
  <c r="CL406" i="1"/>
  <c r="CK406" i="1"/>
  <c r="CL405" i="1"/>
  <c r="CK405" i="1"/>
  <c r="CL404" i="1"/>
  <c r="CK404" i="1"/>
  <c r="CL403" i="1"/>
  <c r="CK403" i="1"/>
  <c r="CL402" i="1"/>
  <c r="CK402" i="1"/>
  <c r="CL401" i="1"/>
  <c r="CK401" i="1"/>
  <c r="CL400" i="1"/>
  <c r="CK400" i="1"/>
  <c r="CL399" i="1"/>
  <c r="CL398" i="1"/>
  <c r="CL397" i="1"/>
  <c r="CL396" i="1"/>
  <c r="CL395" i="1"/>
  <c r="CL394" i="1"/>
  <c r="CL393" i="1"/>
  <c r="CL392" i="1"/>
  <c r="CL391" i="1"/>
  <c r="CL390" i="1"/>
  <c r="CK390" i="1"/>
  <c r="CL389" i="1"/>
  <c r="CL388" i="1"/>
  <c r="CL387" i="1"/>
  <c r="CL386" i="1"/>
  <c r="CL385" i="1"/>
  <c r="CL384" i="1"/>
  <c r="CL383" i="1"/>
  <c r="CL382" i="1"/>
  <c r="CL381" i="1"/>
  <c r="CL380" i="1"/>
  <c r="CK380" i="1"/>
  <c r="CL379" i="1"/>
  <c r="CL378" i="1"/>
  <c r="CL377" i="1"/>
  <c r="CL376" i="1"/>
  <c r="CL375" i="1"/>
  <c r="CL374" i="1"/>
  <c r="CL373" i="1"/>
  <c r="CL372" i="1"/>
  <c r="CL371" i="1"/>
  <c r="CL370" i="1"/>
  <c r="CK370" i="1"/>
  <c r="CL369" i="1"/>
  <c r="CL368" i="1"/>
  <c r="CL367" i="1"/>
  <c r="CL366" i="1"/>
  <c r="CL365" i="1"/>
  <c r="CL364" i="1"/>
  <c r="CL363" i="1"/>
  <c r="CL362" i="1"/>
  <c r="CL361" i="1"/>
  <c r="CL360" i="1"/>
  <c r="CK360" i="1"/>
  <c r="CL359" i="1"/>
  <c r="CL358" i="1"/>
  <c r="CL357" i="1"/>
  <c r="CL356" i="1"/>
  <c r="CL355" i="1"/>
  <c r="CL354" i="1"/>
  <c r="CL353" i="1"/>
  <c r="CL352" i="1"/>
  <c r="CL351" i="1"/>
  <c r="CL350" i="1"/>
  <c r="CK350" i="1"/>
  <c r="CL349" i="1"/>
  <c r="CL348" i="1"/>
  <c r="CL347" i="1"/>
  <c r="CL346" i="1"/>
  <c r="CL345" i="1"/>
  <c r="CL344" i="1"/>
  <c r="CL343" i="1"/>
  <c r="CL342" i="1"/>
  <c r="CL341" i="1"/>
  <c r="CL340" i="1"/>
  <c r="CK340" i="1"/>
  <c r="CL339" i="1"/>
  <c r="CL338" i="1"/>
  <c r="CL337" i="1"/>
  <c r="CL336" i="1"/>
  <c r="CL335" i="1"/>
  <c r="CL334" i="1"/>
  <c r="CL333" i="1"/>
  <c r="CL332" i="1"/>
  <c r="CL331" i="1"/>
  <c r="CL330" i="1"/>
  <c r="CK330" i="1"/>
  <c r="CL329" i="1"/>
  <c r="CL328" i="1"/>
  <c r="CL327" i="1"/>
  <c r="CL326" i="1"/>
  <c r="CL325" i="1"/>
  <c r="CL324" i="1"/>
  <c r="CL323" i="1"/>
  <c r="CL322" i="1"/>
  <c r="CL321" i="1"/>
  <c r="CL320" i="1"/>
  <c r="CK320" i="1"/>
  <c r="CL319" i="1"/>
  <c r="CL318" i="1"/>
  <c r="CL317" i="1"/>
  <c r="CL316" i="1"/>
  <c r="CL315" i="1"/>
  <c r="CL314" i="1"/>
  <c r="CL313" i="1"/>
  <c r="CL312" i="1"/>
  <c r="CL311" i="1"/>
  <c r="CL310" i="1"/>
  <c r="CK310" i="1"/>
  <c r="CL309" i="1"/>
  <c r="CK309" i="1"/>
  <c r="CL308" i="1"/>
  <c r="CK308" i="1"/>
  <c r="CL307" i="1"/>
  <c r="CK307" i="1"/>
  <c r="CL306" i="1"/>
  <c r="CK306" i="1"/>
  <c r="CL305" i="1"/>
  <c r="CK305" i="1"/>
  <c r="CL304" i="1"/>
  <c r="CK304" i="1"/>
  <c r="CL303" i="1"/>
  <c r="CK303" i="1"/>
  <c r="CL302" i="1"/>
  <c r="CK302" i="1"/>
  <c r="CL301" i="1"/>
  <c r="CK301" i="1"/>
  <c r="CL300" i="1"/>
  <c r="CK300" i="1"/>
  <c r="CL299" i="1"/>
  <c r="CL298" i="1"/>
  <c r="CL297" i="1"/>
  <c r="CL296" i="1"/>
  <c r="CL295" i="1"/>
  <c r="CL294" i="1"/>
  <c r="CL293" i="1"/>
  <c r="CL292" i="1"/>
  <c r="CL291" i="1"/>
  <c r="CL290" i="1"/>
  <c r="CK290" i="1"/>
  <c r="CL289" i="1"/>
  <c r="CL288" i="1"/>
  <c r="CL287" i="1"/>
  <c r="CL286" i="1"/>
  <c r="CL285" i="1"/>
  <c r="CL284" i="1"/>
  <c r="CL283" i="1"/>
  <c r="CL282" i="1"/>
  <c r="CL281" i="1"/>
  <c r="CL280" i="1"/>
  <c r="CK280" i="1"/>
  <c r="CL279" i="1"/>
  <c r="CL278" i="1"/>
  <c r="CL277" i="1"/>
  <c r="CL276" i="1"/>
  <c r="CL275" i="1"/>
  <c r="CL274" i="1"/>
  <c r="CL273" i="1"/>
  <c r="CL272" i="1"/>
  <c r="CL271" i="1"/>
  <c r="CL270" i="1"/>
  <c r="CK270" i="1"/>
  <c r="CL269" i="1"/>
  <c r="CL268" i="1"/>
  <c r="CL267" i="1"/>
  <c r="CL266" i="1"/>
  <c r="CL265" i="1"/>
  <c r="CL264" i="1"/>
  <c r="CL263" i="1"/>
  <c r="CL262" i="1"/>
  <c r="CL261" i="1"/>
  <c r="CL260" i="1"/>
  <c r="CK260" i="1"/>
  <c r="CL259" i="1"/>
  <c r="CL258" i="1"/>
  <c r="CL257" i="1"/>
  <c r="CL256" i="1"/>
  <c r="CL255" i="1"/>
  <c r="CL254" i="1"/>
  <c r="CL253" i="1"/>
  <c r="CL252" i="1"/>
  <c r="CL251" i="1"/>
  <c r="CL250" i="1"/>
  <c r="CK250" i="1"/>
  <c r="CL249" i="1"/>
  <c r="CL248" i="1"/>
  <c r="CL247" i="1"/>
  <c r="CL246" i="1"/>
  <c r="CL245" i="1"/>
  <c r="CL244" i="1"/>
  <c r="CL243" i="1"/>
  <c r="CL242" i="1"/>
  <c r="CL241" i="1"/>
  <c r="CL240" i="1"/>
  <c r="CK240" i="1"/>
  <c r="CL239" i="1"/>
  <c r="CL238" i="1"/>
  <c r="CL237" i="1"/>
  <c r="CL236" i="1"/>
  <c r="CL235" i="1"/>
  <c r="CL234" i="1"/>
  <c r="CL233" i="1"/>
  <c r="CL232" i="1"/>
  <c r="CL231" i="1"/>
  <c r="CL230" i="1"/>
  <c r="CK230" i="1"/>
  <c r="CL229" i="1"/>
  <c r="CL228" i="1"/>
  <c r="CL227" i="1"/>
  <c r="CL226" i="1"/>
  <c r="CL225" i="1"/>
  <c r="CL224" i="1"/>
  <c r="CL223" i="1"/>
  <c r="CL222" i="1"/>
  <c r="CL221" i="1"/>
  <c r="CL220" i="1"/>
  <c r="CK220" i="1"/>
  <c r="CL219" i="1"/>
  <c r="CL218" i="1"/>
  <c r="CL217" i="1"/>
  <c r="CL216" i="1"/>
  <c r="CL215" i="1"/>
  <c r="CL214" i="1"/>
  <c r="CL213" i="1"/>
  <c r="CL212" i="1"/>
  <c r="CL211" i="1"/>
  <c r="CL210" i="1"/>
  <c r="CK210" i="1"/>
  <c r="CL209" i="1"/>
  <c r="CK209" i="1"/>
  <c r="CL208" i="1"/>
  <c r="CK208" i="1"/>
  <c r="CL207" i="1"/>
  <c r="CK207" i="1"/>
  <c r="CL206" i="1"/>
  <c r="CK206" i="1"/>
  <c r="CL205" i="1"/>
  <c r="CK205" i="1"/>
  <c r="CL204" i="1"/>
  <c r="CK204" i="1"/>
  <c r="CL203" i="1"/>
  <c r="CK203" i="1"/>
  <c r="CL202" i="1"/>
  <c r="CK202" i="1"/>
  <c r="CL201" i="1"/>
  <c r="CK201" i="1"/>
  <c r="CL200" i="1"/>
  <c r="CK200" i="1"/>
  <c r="CL199" i="1"/>
  <c r="CL198" i="1"/>
  <c r="CL197" i="1"/>
  <c r="CL196" i="1"/>
  <c r="CL195" i="1"/>
  <c r="CL194" i="1"/>
  <c r="CL193" i="1"/>
  <c r="CL192" i="1"/>
  <c r="CL191" i="1"/>
  <c r="CL190" i="1"/>
  <c r="CK190" i="1"/>
  <c r="CL189" i="1"/>
  <c r="CL188" i="1"/>
  <c r="CL187" i="1"/>
  <c r="CL186" i="1"/>
  <c r="CL185" i="1"/>
  <c r="CL184" i="1"/>
  <c r="CL183" i="1"/>
  <c r="CL182" i="1"/>
  <c r="CL181" i="1"/>
  <c r="CL180" i="1"/>
  <c r="CK180" i="1"/>
  <c r="CL179" i="1"/>
  <c r="CL178" i="1"/>
  <c r="CL177" i="1"/>
  <c r="CL176" i="1"/>
  <c r="CL175" i="1"/>
  <c r="CL174" i="1"/>
  <c r="CL173" i="1"/>
  <c r="CL172" i="1"/>
  <c r="CL171" i="1"/>
  <c r="CL170" i="1"/>
  <c r="CK170" i="1"/>
  <c r="CL169" i="1"/>
  <c r="CL168" i="1"/>
  <c r="CL167" i="1"/>
  <c r="CL166" i="1"/>
  <c r="CL165" i="1"/>
  <c r="CL164" i="1"/>
  <c r="CL163" i="1"/>
  <c r="CL162" i="1"/>
  <c r="CL161" i="1"/>
  <c r="CL160" i="1"/>
  <c r="CK160" i="1"/>
  <c r="CL159" i="1"/>
  <c r="CL158" i="1"/>
  <c r="CL157" i="1"/>
  <c r="CL156" i="1"/>
  <c r="CL155" i="1"/>
  <c r="CL154" i="1"/>
  <c r="CL153" i="1"/>
  <c r="CL152" i="1"/>
  <c r="CL151" i="1"/>
  <c r="CL150" i="1"/>
  <c r="CK150" i="1"/>
  <c r="CL149" i="1"/>
  <c r="CL148" i="1"/>
  <c r="CL147" i="1"/>
  <c r="CL146" i="1"/>
  <c r="CL145" i="1"/>
  <c r="CL144" i="1"/>
  <c r="CL143" i="1"/>
  <c r="CL142" i="1"/>
  <c r="CL141" i="1"/>
  <c r="CL140" i="1"/>
  <c r="CK140" i="1"/>
  <c r="CL139" i="1"/>
  <c r="CL138" i="1"/>
  <c r="CL137" i="1"/>
  <c r="CL136" i="1"/>
  <c r="CL135" i="1"/>
  <c r="CL134" i="1"/>
  <c r="CL133" i="1"/>
  <c r="CL132" i="1"/>
  <c r="CL131" i="1"/>
  <c r="CL130" i="1"/>
  <c r="CK130" i="1"/>
  <c r="CL129" i="1"/>
  <c r="CL128" i="1"/>
  <c r="CL127" i="1"/>
  <c r="CL126" i="1"/>
  <c r="CL125" i="1"/>
  <c r="CL124" i="1"/>
  <c r="CL123" i="1"/>
  <c r="CL122" i="1"/>
  <c r="CL121" i="1"/>
  <c r="CL120" i="1"/>
  <c r="CK120" i="1"/>
  <c r="CL119" i="1"/>
  <c r="CL118" i="1"/>
  <c r="CL117" i="1"/>
  <c r="CL116" i="1"/>
  <c r="CL115" i="1"/>
  <c r="CL114" i="1"/>
  <c r="CL113" i="1"/>
  <c r="CL112" i="1"/>
  <c r="CL111" i="1"/>
  <c r="CL110" i="1"/>
  <c r="CK110" i="1"/>
  <c r="CL109" i="1"/>
  <c r="CK109" i="1"/>
  <c r="CL108" i="1"/>
  <c r="CK108" i="1"/>
  <c r="CL107" i="1"/>
  <c r="CK107" i="1"/>
  <c r="CL106" i="1"/>
  <c r="CK106" i="1"/>
  <c r="CL105" i="1"/>
  <c r="CK105" i="1"/>
  <c r="CL104" i="1"/>
  <c r="CK104" i="1"/>
  <c r="CL103" i="1"/>
  <c r="CK103" i="1"/>
  <c r="CL102" i="1"/>
  <c r="CK102" i="1"/>
  <c r="CL101" i="1"/>
  <c r="CK101" i="1"/>
  <c r="CL100" i="1"/>
  <c r="CK100" i="1"/>
  <c r="CL99" i="1"/>
  <c r="CL98" i="1"/>
  <c r="CL97" i="1"/>
  <c r="CL96" i="1"/>
  <c r="CL95" i="1"/>
  <c r="CL94" i="1"/>
  <c r="CL93" i="1"/>
  <c r="CL92" i="1"/>
  <c r="CL91" i="1"/>
  <c r="CL90" i="1"/>
  <c r="CK90" i="1"/>
  <c r="CL89" i="1"/>
  <c r="CL88" i="1"/>
  <c r="CL87" i="1"/>
  <c r="CL86" i="1"/>
  <c r="CL85" i="1"/>
  <c r="CL84" i="1"/>
  <c r="CL83" i="1"/>
  <c r="CL82" i="1"/>
  <c r="CL81" i="1"/>
  <c r="CL80" i="1"/>
  <c r="CK80" i="1"/>
  <c r="CL79" i="1"/>
  <c r="CL78" i="1"/>
  <c r="CL77" i="1"/>
  <c r="CL76" i="1"/>
  <c r="CL75" i="1"/>
  <c r="CL74" i="1"/>
  <c r="CL73" i="1"/>
  <c r="CL72" i="1"/>
  <c r="CL71" i="1"/>
  <c r="CL70" i="1"/>
  <c r="CK70" i="1"/>
  <c r="CL69" i="1"/>
  <c r="CL68" i="1"/>
  <c r="CL67" i="1"/>
  <c r="CL66" i="1"/>
  <c r="CL65" i="1"/>
  <c r="CL64" i="1"/>
  <c r="CL63" i="1"/>
  <c r="CL62" i="1"/>
  <c r="CL61" i="1"/>
  <c r="CL60" i="1"/>
  <c r="CK60" i="1"/>
  <c r="CL59" i="1"/>
  <c r="CL58" i="1"/>
  <c r="CL57" i="1"/>
  <c r="CL56" i="1"/>
  <c r="CL55" i="1"/>
  <c r="CL54" i="1"/>
  <c r="CL53" i="1"/>
  <c r="CL52" i="1"/>
  <c r="CL51" i="1"/>
  <c r="CL50" i="1"/>
  <c r="CK50" i="1"/>
  <c r="CL49" i="1"/>
  <c r="CL48" i="1"/>
  <c r="CL47" i="1"/>
  <c r="CL46" i="1"/>
  <c r="CL45" i="1"/>
  <c r="CL44" i="1"/>
  <c r="CL43" i="1"/>
  <c r="CL42" i="1"/>
  <c r="CL41" i="1"/>
  <c r="CL40" i="1"/>
  <c r="CK40" i="1"/>
  <c r="CL39" i="1"/>
  <c r="CL38" i="1"/>
  <c r="CL37" i="1"/>
  <c r="CL36" i="1"/>
  <c r="CL35" i="1"/>
  <c r="CL34" i="1"/>
  <c r="CL33" i="1"/>
  <c r="CL32" i="1"/>
  <c r="CL31" i="1"/>
  <c r="CL30" i="1"/>
  <c r="CK30" i="1"/>
  <c r="CL29" i="1"/>
  <c r="CL28" i="1"/>
  <c r="CL27" i="1"/>
  <c r="CL26" i="1"/>
  <c r="CL25" i="1"/>
  <c r="CL24" i="1"/>
  <c r="CL23" i="1"/>
  <c r="CL22" i="1"/>
  <c r="CL21" i="1"/>
  <c r="CL20" i="1"/>
  <c r="CK20" i="1"/>
  <c r="CL19" i="1"/>
  <c r="CL18" i="1"/>
  <c r="CL17" i="1"/>
  <c r="CL16" i="1"/>
  <c r="CL15" i="1"/>
  <c r="CL14" i="1"/>
  <c r="CL13" i="1"/>
  <c r="CL12" i="1"/>
  <c r="CL11" i="1"/>
  <c r="CL10" i="1"/>
  <c r="CK10" i="1"/>
  <c r="CL9" i="1"/>
  <c r="CL8" i="1"/>
  <c r="CL7" i="1"/>
  <c r="CL6" i="1"/>
  <c r="CL5" i="1"/>
  <c r="CL4" i="1"/>
  <c r="CL3" i="1"/>
  <c r="CL2" i="1"/>
  <c r="CK3" i="1"/>
  <c r="CK4" i="1"/>
  <c r="CK5" i="1"/>
  <c r="CK6" i="1"/>
  <c r="CK7" i="1"/>
  <c r="CK8" i="1"/>
  <c r="CK9" i="1"/>
  <c r="CK11" i="1"/>
  <c r="CK12" i="1"/>
  <c r="CK13" i="1"/>
  <c r="CK14" i="1"/>
  <c r="CK15" i="1"/>
  <c r="CK16" i="1"/>
  <c r="CK17" i="1"/>
  <c r="CK18" i="1"/>
  <c r="CK19" i="1"/>
  <c r="CK21" i="1"/>
  <c r="CK22" i="1"/>
  <c r="CK23" i="1"/>
  <c r="CK24" i="1"/>
  <c r="CK25" i="1"/>
  <c r="CK26" i="1"/>
  <c r="CK27" i="1"/>
  <c r="CK28" i="1"/>
  <c r="CK29" i="1"/>
  <c r="CK31" i="1"/>
  <c r="CK32" i="1"/>
  <c r="CK33" i="1"/>
  <c r="CK34" i="1"/>
  <c r="CK35" i="1"/>
  <c r="CK36" i="1"/>
  <c r="CK37" i="1"/>
  <c r="CK38" i="1"/>
  <c r="CK39" i="1"/>
  <c r="CK41" i="1"/>
  <c r="CK42" i="1"/>
  <c r="CK43" i="1"/>
  <c r="CK44" i="1"/>
  <c r="CK45" i="1"/>
  <c r="CK46" i="1"/>
  <c r="CK47" i="1"/>
  <c r="CK48" i="1"/>
  <c r="CK49" i="1"/>
  <c r="CK51" i="1"/>
  <c r="CK52" i="1"/>
  <c r="CK53" i="1"/>
  <c r="CK54" i="1"/>
  <c r="CK55" i="1"/>
  <c r="CK56" i="1"/>
  <c r="CK57" i="1"/>
  <c r="CK58" i="1"/>
  <c r="CK59" i="1"/>
  <c r="CK61" i="1"/>
  <c r="CK62" i="1"/>
  <c r="CK63" i="1"/>
  <c r="CK64" i="1"/>
  <c r="CK65" i="1"/>
  <c r="CK66" i="1"/>
  <c r="CK67" i="1"/>
  <c r="CK68" i="1"/>
  <c r="CK69" i="1"/>
  <c r="CK71" i="1"/>
  <c r="CK72" i="1"/>
  <c r="CK73" i="1"/>
  <c r="CK74" i="1"/>
  <c r="CK75" i="1"/>
  <c r="CK76" i="1"/>
  <c r="CK77" i="1"/>
  <c r="CK78" i="1"/>
  <c r="CK79" i="1"/>
  <c r="CK81" i="1"/>
  <c r="CK82" i="1"/>
  <c r="CK83" i="1"/>
  <c r="CK84" i="1"/>
  <c r="CK85" i="1"/>
  <c r="CK86" i="1"/>
  <c r="CK87" i="1"/>
  <c r="CK88" i="1"/>
  <c r="CK89" i="1"/>
  <c r="CK91" i="1"/>
  <c r="CK92" i="1"/>
  <c r="CK93" i="1"/>
  <c r="CK94" i="1"/>
  <c r="CK95" i="1"/>
  <c r="CK96" i="1"/>
  <c r="CK97" i="1"/>
  <c r="CK98" i="1"/>
  <c r="CK99" i="1"/>
  <c r="CK111" i="1"/>
  <c r="CK112" i="1"/>
  <c r="CK113" i="1"/>
  <c r="CK114" i="1"/>
  <c r="CK115" i="1"/>
  <c r="CK116" i="1"/>
  <c r="CK117" i="1"/>
  <c r="CK118" i="1"/>
  <c r="CK119" i="1"/>
  <c r="CK121" i="1"/>
  <c r="CK122" i="1"/>
  <c r="CK123" i="1"/>
  <c r="CK124" i="1"/>
  <c r="CK125" i="1"/>
  <c r="CK126" i="1"/>
  <c r="CK127" i="1"/>
  <c r="CK128" i="1"/>
  <c r="CK129" i="1"/>
  <c r="CK131" i="1"/>
  <c r="CK132" i="1"/>
  <c r="CK133" i="1"/>
  <c r="CK134" i="1"/>
  <c r="CK135" i="1"/>
  <c r="CK136" i="1"/>
  <c r="CK137" i="1"/>
  <c r="CK138" i="1"/>
  <c r="CK139" i="1"/>
  <c r="CK141" i="1"/>
  <c r="CK142" i="1"/>
  <c r="CK143" i="1"/>
  <c r="CK144" i="1"/>
  <c r="CK145" i="1"/>
  <c r="CK146" i="1"/>
  <c r="CK147" i="1"/>
  <c r="CK148" i="1"/>
  <c r="CK149" i="1"/>
  <c r="CK151" i="1"/>
  <c r="CK152" i="1"/>
  <c r="CK153" i="1"/>
  <c r="CK154" i="1"/>
  <c r="CK155" i="1"/>
  <c r="CK156" i="1"/>
  <c r="CK157" i="1"/>
  <c r="CK158" i="1"/>
  <c r="CK159" i="1"/>
  <c r="CK161" i="1"/>
  <c r="CK162" i="1"/>
  <c r="CK163" i="1"/>
  <c r="CK164" i="1"/>
  <c r="CK165" i="1"/>
  <c r="CK166" i="1"/>
  <c r="CK167" i="1"/>
  <c r="CK168" i="1"/>
  <c r="CK169" i="1"/>
  <c r="CK171" i="1"/>
  <c r="CK172" i="1"/>
  <c r="CK173" i="1"/>
  <c r="CK174" i="1"/>
  <c r="CK175" i="1"/>
  <c r="CK176" i="1"/>
  <c r="CK177" i="1"/>
  <c r="CK178" i="1"/>
  <c r="CK179" i="1"/>
  <c r="CK181" i="1"/>
  <c r="CK182" i="1"/>
  <c r="CK183" i="1"/>
  <c r="CK184" i="1"/>
  <c r="CK185" i="1"/>
  <c r="CK186" i="1"/>
  <c r="CK187" i="1"/>
  <c r="CK188" i="1"/>
  <c r="CK189" i="1"/>
  <c r="CK191" i="1"/>
  <c r="CK192" i="1"/>
  <c r="CK193" i="1"/>
  <c r="CK194" i="1"/>
  <c r="CK195" i="1"/>
  <c r="CK196" i="1"/>
  <c r="CK197" i="1"/>
  <c r="CK198" i="1"/>
  <c r="CK199" i="1"/>
  <c r="CK211" i="1"/>
  <c r="CK212" i="1"/>
  <c r="CK213" i="1"/>
  <c r="CK214" i="1"/>
  <c r="CK215" i="1"/>
  <c r="CK216" i="1"/>
  <c r="CK217" i="1"/>
  <c r="CK218" i="1"/>
  <c r="CK219" i="1"/>
  <c r="CK221" i="1"/>
  <c r="CK222" i="1"/>
  <c r="CK223" i="1"/>
  <c r="CK224" i="1"/>
  <c r="CK225" i="1"/>
  <c r="CK226" i="1"/>
  <c r="CK227" i="1"/>
  <c r="CK228" i="1"/>
  <c r="CK229" i="1"/>
  <c r="CK231" i="1"/>
  <c r="CK232" i="1"/>
  <c r="CK233" i="1"/>
  <c r="CK234" i="1"/>
  <c r="CK235" i="1"/>
  <c r="CK236" i="1"/>
  <c r="CK237" i="1"/>
  <c r="CK238" i="1"/>
  <c r="CK239" i="1"/>
  <c r="CK241" i="1"/>
  <c r="CK242" i="1"/>
  <c r="CK243" i="1"/>
  <c r="CK244" i="1"/>
  <c r="CK245" i="1"/>
  <c r="CK246" i="1"/>
  <c r="CK247" i="1"/>
  <c r="CK248" i="1"/>
  <c r="CK249" i="1"/>
  <c r="CK251" i="1"/>
  <c r="CK252" i="1"/>
  <c r="CK253" i="1"/>
  <c r="CK254" i="1"/>
  <c r="CK255" i="1"/>
  <c r="CK256" i="1"/>
  <c r="CK257" i="1"/>
  <c r="CK258" i="1"/>
  <c r="CK259" i="1"/>
  <c r="CK261" i="1"/>
  <c r="CK262" i="1"/>
  <c r="CK263" i="1"/>
  <c r="CK264" i="1"/>
  <c r="CK265" i="1"/>
  <c r="CK266" i="1"/>
  <c r="CK267" i="1"/>
  <c r="CK268" i="1"/>
  <c r="CK269" i="1"/>
  <c r="CK271" i="1"/>
  <c r="CK272" i="1"/>
  <c r="CK273" i="1"/>
  <c r="CK274" i="1"/>
  <c r="CK275" i="1"/>
  <c r="CK276" i="1"/>
  <c r="CK277" i="1"/>
  <c r="CK278" i="1"/>
  <c r="CK279" i="1"/>
  <c r="CK281" i="1"/>
  <c r="CK282" i="1"/>
  <c r="CK283" i="1"/>
  <c r="CK284" i="1"/>
  <c r="CK285" i="1"/>
  <c r="CK286" i="1"/>
  <c r="CK287" i="1"/>
  <c r="CK288" i="1"/>
  <c r="CK289" i="1"/>
  <c r="CK291" i="1"/>
  <c r="CK292" i="1"/>
  <c r="CK293" i="1"/>
  <c r="CK294" i="1"/>
  <c r="CK295" i="1"/>
  <c r="CK296" i="1"/>
  <c r="CK297" i="1"/>
  <c r="CK298" i="1"/>
  <c r="CK299" i="1"/>
  <c r="CK311" i="1"/>
  <c r="CK312" i="1"/>
  <c r="CK313" i="1"/>
  <c r="CK314" i="1"/>
  <c r="CK315" i="1"/>
  <c r="CK316" i="1"/>
  <c r="CK317" i="1"/>
  <c r="CK318" i="1"/>
  <c r="CK319" i="1"/>
  <c r="CK321" i="1"/>
  <c r="CK322" i="1"/>
  <c r="CK323" i="1"/>
  <c r="CK324" i="1"/>
  <c r="CK325" i="1"/>
  <c r="CK326" i="1"/>
  <c r="CK327" i="1"/>
  <c r="CK328" i="1"/>
  <c r="CK329" i="1"/>
  <c r="CK331" i="1"/>
  <c r="CK332" i="1"/>
  <c r="CK333" i="1"/>
  <c r="CK334" i="1"/>
  <c r="CK335" i="1"/>
  <c r="CK336" i="1"/>
  <c r="CK337" i="1"/>
  <c r="CK338" i="1"/>
  <c r="CK339" i="1"/>
  <c r="CK341" i="1"/>
  <c r="CK342" i="1"/>
  <c r="CK343" i="1"/>
  <c r="CK344" i="1"/>
  <c r="CK345" i="1"/>
  <c r="CK346" i="1"/>
  <c r="CK347" i="1"/>
  <c r="CK348" i="1"/>
  <c r="CK349" i="1"/>
  <c r="CK351" i="1"/>
  <c r="CK352" i="1"/>
  <c r="CK353" i="1"/>
  <c r="CK354" i="1"/>
  <c r="CK355" i="1"/>
  <c r="CK356" i="1"/>
  <c r="CK357" i="1"/>
  <c r="CK358" i="1"/>
  <c r="CK359" i="1"/>
  <c r="CK361" i="1"/>
  <c r="CK362" i="1"/>
  <c r="CK363" i="1"/>
  <c r="CK364" i="1"/>
  <c r="CK365" i="1"/>
  <c r="CK366" i="1"/>
  <c r="CK367" i="1"/>
  <c r="CK368" i="1"/>
  <c r="CK369" i="1"/>
  <c r="CK371" i="1"/>
  <c r="CK372" i="1"/>
  <c r="CK373" i="1"/>
  <c r="CK374" i="1"/>
  <c r="CK375" i="1"/>
  <c r="CK376" i="1"/>
  <c r="CK377" i="1"/>
  <c r="CK378" i="1"/>
  <c r="CK379" i="1"/>
  <c r="CK381" i="1"/>
  <c r="CK382" i="1"/>
  <c r="CK383" i="1"/>
  <c r="CK384" i="1"/>
  <c r="CK385" i="1"/>
  <c r="CK386" i="1"/>
  <c r="CK387" i="1"/>
  <c r="CK388" i="1"/>
  <c r="CK389" i="1"/>
  <c r="CK391" i="1"/>
  <c r="CK392" i="1"/>
  <c r="CK393" i="1"/>
  <c r="CK394" i="1"/>
  <c r="CK395" i="1"/>
  <c r="CK396" i="1"/>
  <c r="CK397" i="1"/>
  <c r="CK398" i="1"/>
  <c r="CK399" i="1"/>
  <c r="CK411" i="1"/>
  <c r="CK412" i="1"/>
  <c r="CK413" i="1"/>
  <c r="CK414" i="1"/>
  <c r="CK415" i="1"/>
  <c r="CK416" i="1"/>
  <c r="CK417" i="1"/>
  <c r="CK418" i="1"/>
  <c r="CK419" i="1"/>
  <c r="CK421" i="1"/>
  <c r="CK422" i="1"/>
  <c r="CK423" i="1"/>
  <c r="CK424" i="1"/>
  <c r="CK425" i="1"/>
  <c r="CK426" i="1"/>
  <c r="CK427" i="1"/>
  <c r="CK428" i="1"/>
  <c r="CK429" i="1"/>
  <c r="CK431" i="1"/>
  <c r="CK432" i="1"/>
  <c r="CK433" i="1"/>
  <c r="CK434" i="1"/>
  <c r="CK435" i="1"/>
  <c r="CK436" i="1"/>
  <c r="CK437" i="1"/>
  <c r="CK438" i="1"/>
  <c r="CK439" i="1"/>
  <c r="CK441" i="1"/>
  <c r="CK442" i="1"/>
  <c r="CK443" i="1"/>
  <c r="CK444" i="1"/>
  <c r="CK445" i="1"/>
  <c r="CK446" i="1"/>
  <c r="CK447" i="1"/>
  <c r="CK448" i="1"/>
  <c r="CK449" i="1"/>
  <c r="CK451" i="1"/>
  <c r="CK452" i="1"/>
  <c r="CK453" i="1"/>
  <c r="CK454" i="1"/>
  <c r="CK455" i="1"/>
  <c r="CK456" i="1"/>
  <c r="CK457" i="1"/>
  <c r="CK458" i="1"/>
  <c r="CK459" i="1"/>
  <c r="CK461" i="1"/>
  <c r="CK462" i="1"/>
  <c r="CK463" i="1"/>
  <c r="CK464" i="1"/>
  <c r="CK465" i="1"/>
  <c r="CK466" i="1"/>
  <c r="CK467" i="1"/>
  <c r="CK468" i="1"/>
  <c r="CK469" i="1"/>
  <c r="CK471" i="1"/>
  <c r="CK472" i="1"/>
  <c r="CK473" i="1"/>
  <c r="CK474" i="1"/>
  <c r="CK475" i="1"/>
  <c r="CK476" i="1"/>
  <c r="CK477" i="1"/>
  <c r="CK478" i="1"/>
  <c r="CK479" i="1"/>
  <c r="CK481" i="1"/>
  <c r="CK482" i="1"/>
  <c r="CK483" i="1"/>
  <c r="CK484" i="1"/>
  <c r="CK485" i="1"/>
  <c r="CK486" i="1"/>
  <c r="CK487" i="1"/>
  <c r="CK488" i="1"/>
  <c r="CK489" i="1"/>
  <c r="CK491" i="1"/>
  <c r="CK492" i="1"/>
  <c r="CK493" i="1"/>
  <c r="CK494" i="1"/>
  <c r="CK495" i="1"/>
  <c r="CK496" i="1"/>
  <c r="CK497" i="1"/>
  <c r="CK498" i="1"/>
  <c r="CK499" i="1"/>
  <c r="CK511" i="1"/>
  <c r="CK512" i="1"/>
  <c r="CK513" i="1"/>
  <c r="CK514" i="1"/>
  <c r="CK515" i="1"/>
  <c r="CK516" i="1"/>
  <c r="CK517" i="1"/>
  <c r="CK518" i="1"/>
  <c r="CK519" i="1"/>
  <c r="CK521" i="1"/>
  <c r="CK522" i="1"/>
  <c r="CK523" i="1"/>
  <c r="CK524" i="1"/>
  <c r="CK525" i="1"/>
  <c r="CK526" i="1"/>
  <c r="CK527" i="1"/>
  <c r="CK528" i="1"/>
  <c r="CK529" i="1"/>
  <c r="CK531" i="1"/>
  <c r="CK532" i="1"/>
  <c r="CK533" i="1"/>
  <c r="CK534" i="1"/>
  <c r="CK535" i="1"/>
  <c r="CK536" i="1"/>
  <c r="CK537" i="1"/>
  <c r="CK538" i="1"/>
  <c r="CK539" i="1"/>
  <c r="CK541" i="1"/>
  <c r="CK542" i="1"/>
  <c r="CK543" i="1"/>
  <c r="CK544" i="1"/>
  <c r="CK545" i="1"/>
  <c r="CK546" i="1"/>
  <c r="CK547" i="1"/>
  <c r="CK548" i="1"/>
  <c r="CK549" i="1"/>
  <c r="CK551" i="1"/>
  <c r="CK552" i="1"/>
  <c r="CK553" i="1"/>
  <c r="CK554" i="1"/>
  <c r="CK555" i="1"/>
  <c r="CK556" i="1"/>
  <c r="CK557" i="1"/>
  <c r="CK558" i="1"/>
  <c r="CK559" i="1"/>
  <c r="CK561" i="1"/>
  <c r="CK562" i="1"/>
  <c r="CK563" i="1"/>
  <c r="CK564" i="1"/>
  <c r="CK565" i="1"/>
  <c r="CK566" i="1"/>
  <c r="CK567" i="1"/>
  <c r="CK568" i="1"/>
  <c r="CK569" i="1"/>
  <c r="CK571" i="1"/>
  <c r="CK572" i="1"/>
  <c r="CK573" i="1"/>
  <c r="CK574" i="1"/>
  <c r="CK575" i="1"/>
  <c r="CK576" i="1"/>
  <c r="CK577" i="1"/>
  <c r="CK578" i="1"/>
  <c r="CK579" i="1"/>
  <c r="CK581" i="1"/>
  <c r="CK582" i="1"/>
  <c r="CK583" i="1"/>
  <c r="CK584" i="1"/>
  <c r="CK585" i="1"/>
  <c r="CK586" i="1"/>
  <c r="CK587" i="1"/>
  <c r="CK588" i="1"/>
  <c r="CK589" i="1"/>
  <c r="CK591" i="1"/>
  <c r="CK592" i="1"/>
  <c r="CK593" i="1"/>
  <c r="CK594" i="1"/>
  <c r="CK595" i="1"/>
  <c r="CK596" i="1"/>
  <c r="CK597" i="1"/>
  <c r="CK598" i="1"/>
  <c r="CK599" i="1"/>
  <c r="CK611" i="1"/>
  <c r="CK612" i="1"/>
  <c r="CK613" i="1"/>
  <c r="CK614" i="1"/>
  <c r="CK615" i="1"/>
  <c r="CK616" i="1"/>
  <c r="CK617" i="1"/>
  <c r="CK618" i="1"/>
  <c r="CK619" i="1"/>
  <c r="CK621" i="1"/>
  <c r="CK622" i="1"/>
  <c r="CK623" i="1"/>
  <c r="CK624" i="1"/>
  <c r="CK625" i="1"/>
  <c r="CK626" i="1"/>
  <c r="CK627" i="1"/>
  <c r="CK628" i="1"/>
  <c r="CK629" i="1"/>
  <c r="CK631" i="1"/>
  <c r="CK632" i="1"/>
  <c r="CK633" i="1"/>
  <c r="CK634" i="1"/>
  <c r="CK635" i="1"/>
  <c r="CK636" i="1"/>
  <c r="CK637" i="1"/>
  <c r="CK638" i="1"/>
  <c r="CK639" i="1"/>
  <c r="CK641" i="1"/>
  <c r="CK642" i="1"/>
  <c r="CK643" i="1"/>
  <c r="CK644" i="1"/>
  <c r="CK645" i="1"/>
  <c r="CK646" i="1"/>
  <c r="CK647" i="1"/>
  <c r="CK648" i="1"/>
  <c r="CK649" i="1"/>
  <c r="CK651" i="1"/>
  <c r="CK652" i="1"/>
  <c r="CK653" i="1"/>
  <c r="CK654" i="1"/>
  <c r="CK655" i="1"/>
  <c r="CK656" i="1"/>
  <c r="CK657" i="1"/>
  <c r="CK658" i="1"/>
  <c r="CK659" i="1"/>
  <c r="CK661" i="1"/>
  <c r="CK662" i="1"/>
  <c r="CK663" i="1"/>
  <c r="CK664" i="1"/>
  <c r="CK665" i="1"/>
  <c r="CK666" i="1"/>
  <c r="CK667" i="1"/>
  <c r="CK668" i="1"/>
  <c r="CK669" i="1"/>
  <c r="CK671" i="1"/>
  <c r="CK672" i="1"/>
  <c r="CK673" i="1"/>
  <c r="CK674" i="1"/>
  <c r="CK675" i="1"/>
  <c r="CK676" i="1"/>
  <c r="CK677" i="1"/>
  <c r="CK678" i="1"/>
  <c r="CK679" i="1"/>
  <c r="CK681" i="1"/>
  <c r="CK682" i="1"/>
  <c r="CK683" i="1"/>
  <c r="CK684" i="1"/>
  <c r="CK685" i="1"/>
  <c r="CK686" i="1"/>
  <c r="CK687" i="1"/>
  <c r="CK688" i="1"/>
  <c r="CK689" i="1"/>
  <c r="CK691" i="1"/>
  <c r="CK692" i="1"/>
  <c r="CK693" i="1"/>
  <c r="CK694" i="1"/>
  <c r="CK695" i="1"/>
  <c r="CK696" i="1"/>
  <c r="CK697" i="1"/>
  <c r="CK698" i="1"/>
  <c r="CK699" i="1"/>
  <c r="CK711" i="1"/>
  <c r="CK712" i="1"/>
  <c r="CK713" i="1"/>
  <c r="CK714" i="1"/>
  <c r="CK715" i="1"/>
  <c r="CK716" i="1"/>
  <c r="CK717" i="1"/>
  <c r="CK718" i="1"/>
  <c r="CK719" i="1"/>
  <c r="CK721" i="1"/>
  <c r="CK722" i="1"/>
  <c r="CK723" i="1"/>
  <c r="CK724" i="1"/>
  <c r="CK725" i="1"/>
  <c r="CK726" i="1"/>
  <c r="CK727" i="1"/>
  <c r="CK728" i="1"/>
  <c r="CK729" i="1"/>
  <c r="CK731" i="1"/>
  <c r="CK732" i="1"/>
  <c r="CK733" i="1"/>
  <c r="CK734" i="1"/>
  <c r="CK735" i="1"/>
  <c r="CK736" i="1"/>
  <c r="CK737" i="1"/>
  <c r="CK738" i="1"/>
  <c r="CK739" i="1"/>
  <c r="CK741" i="1"/>
  <c r="CK742" i="1"/>
  <c r="CK743" i="1"/>
  <c r="CK744" i="1"/>
  <c r="CK745" i="1"/>
  <c r="CK746" i="1"/>
  <c r="CK747" i="1"/>
  <c r="CK748" i="1"/>
  <c r="CK749" i="1"/>
  <c r="CK751" i="1"/>
  <c r="CK752" i="1"/>
  <c r="CK753" i="1"/>
  <c r="CK754" i="1"/>
  <c r="CK755" i="1"/>
  <c r="CK756" i="1"/>
  <c r="CK757" i="1"/>
  <c r="CK758" i="1"/>
  <c r="CK759" i="1"/>
  <c r="CK761" i="1"/>
  <c r="CK762" i="1"/>
  <c r="CK763" i="1"/>
  <c r="CK764" i="1"/>
  <c r="CK765" i="1"/>
  <c r="CK766" i="1"/>
  <c r="CK767" i="1"/>
  <c r="CK768" i="1"/>
  <c r="CK769" i="1"/>
  <c r="CK771" i="1"/>
  <c r="CK772" i="1"/>
  <c r="CK773" i="1"/>
  <c r="CK774" i="1"/>
  <c r="CK775" i="1"/>
  <c r="CK776" i="1"/>
  <c r="CK777" i="1"/>
  <c r="CK778" i="1"/>
  <c r="CK779" i="1"/>
  <c r="CK781" i="1"/>
  <c r="CK782" i="1"/>
  <c r="CK783" i="1"/>
  <c r="CK784" i="1"/>
  <c r="CK785" i="1"/>
  <c r="CK786" i="1"/>
  <c r="CK787" i="1"/>
  <c r="CK788" i="1"/>
  <c r="CK789" i="1"/>
  <c r="CK791" i="1"/>
  <c r="CK792" i="1"/>
  <c r="CK793" i="1"/>
  <c r="CK794" i="1"/>
  <c r="CK795" i="1"/>
  <c r="CK796" i="1"/>
  <c r="CK797" i="1"/>
  <c r="CK798" i="1"/>
  <c r="CK799" i="1"/>
  <c r="CK811" i="1"/>
  <c r="CK812" i="1"/>
  <c r="CK813" i="1"/>
  <c r="CK814" i="1"/>
  <c r="CK815" i="1"/>
  <c r="CK816" i="1"/>
  <c r="CK817" i="1"/>
  <c r="CK818" i="1"/>
  <c r="CK819" i="1"/>
  <c r="CK821" i="1"/>
  <c r="CK822" i="1"/>
  <c r="CK823" i="1"/>
  <c r="CK824" i="1"/>
  <c r="CK825" i="1"/>
  <c r="CK826" i="1"/>
  <c r="CK827" i="1"/>
  <c r="CK828" i="1"/>
  <c r="CK829" i="1"/>
  <c r="CK831" i="1"/>
  <c r="CK832" i="1"/>
  <c r="CK833" i="1"/>
  <c r="CK834" i="1"/>
  <c r="CK835" i="1"/>
  <c r="CK836" i="1"/>
  <c r="CK837" i="1"/>
  <c r="CK838" i="1"/>
  <c r="CK839" i="1"/>
  <c r="CK841" i="1"/>
  <c r="CK842" i="1"/>
  <c r="CK843" i="1"/>
  <c r="CK844" i="1"/>
  <c r="CK845" i="1"/>
  <c r="CK846" i="1"/>
  <c r="CK847" i="1"/>
  <c r="CK848" i="1"/>
  <c r="CK849" i="1"/>
  <c r="CK851" i="1"/>
  <c r="CK852" i="1"/>
  <c r="CK853" i="1"/>
  <c r="CK854" i="1"/>
  <c r="CK855" i="1"/>
  <c r="CK856" i="1"/>
  <c r="CK857" i="1"/>
  <c r="CK858" i="1"/>
  <c r="CK859" i="1"/>
  <c r="CK861" i="1"/>
  <c r="CK862" i="1"/>
  <c r="CK863" i="1"/>
  <c r="CK864" i="1"/>
  <c r="CK865" i="1"/>
  <c r="CK866" i="1"/>
  <c r="CK867" i="1"/>
  <c r="CK868" i="1"/>
  <c r="CK869" i="1"/>
  <c r="CK871" i="1"/>
  <c r="CK872" i="1"/>
  <c r="CK873" i="1"/>
  <c r="CK874" i="1"/>
  <c r="CK875" i="1"/>
  <c r="CK876" i="1"/>
  <c r="CK877" i="1"/>
  <c r="CK878" i="1"/>
  <c r="CK879" i="1"/>
  <c r="CK881" i="1"/>
  <c r="CK882" i="1"/>
  <c r="CK883" i="1"/>
  <c r="CK884" i="1"/>
  <c r="CK885" i="1"/>
  <c r="CK886" i="1"/>
  <c r="CK887" i="1"/>
  <c r="CK888" i="1"/>
  <c r="CK889" i="1"/>
  <c r="CK891" i="1"/>
  <c r="CK892" i="1"/>
  <c r="CK893" i="1"/>
  <c r="CK894" i="1"/>
  <c r="CK895" i="1"/>
  <c r="CK896" i="1"/>
  <c r="CK897" i="1"/>
  <c r="CK898" i="1"/>
  <c r="CK899" i="1"/>
  <c r="CK911" i="1"/>
  <c r="CK912" i="1"/>
  <c r="CK913" i="1"/>
  <c r="CK914" i="1"/>
  <c r="CK915" i="1"/>
  <c r="CK916" i="1"/>
  <c r="CK917" i="1"/>
  <c r="CK918" i="1"/>
  <c r="CK919" i="1"/>
  <c r="CK921" i="1"/>
  <c r="CK922" i="1"/>
  <c r="CK923" i="1"/>
  <c r="CK924" i="1"/>
  <c r="CK925" i="1"/>
  <c r="CK926" i="1"/>
  <c r="CK927" i="1"/>
  <c r="CK928" i="1"/>
  <c r="CK929" i="1"/>
  <c r="CK931" i="1"/>
  <c r="CK932" i="1"/>
  <c r="CK933" i="1"/>
  <c r="CK934" i="1"/>
  <c r="CK935" i="1"/>
  <c r="CK936" i="1"/>
  <c r="CK937" i="1"/>
  <c r="CK938" i="1"/>
  <c r="CK939" i="1"/>
  <c r="CK941" i="1"/>
  <c r="CK942" i="1"/>
  <c r="CK943" i="1"/>
  <c r="CK944" i="1"/>
  <c r="CK945" i="1"/>
  <c r="CK946" i="1"/>
  <c r="CK947" i="1"/>
  <c r="CK948" i="1"/>
  <c r="CK949" i="1"/>
  <c r="CK951" i="1"/>
  <c r="CK952" i="1"/>
  <c r="CK953" i="1"/>
  <c r="CK954" i="1"/>
  <c r="CK955" i="1"/>
  <c r="CK956" i="1"/>
  <c r="CK957" i="1"/>
  <c r="CK958" i="1"/>
  <c r="CK959" i="1"/>
  <c r="CK961" i="1"/>
  <c r="CK962" i="1"/>
  <c r="CK963" i="1"/>
  <c r="CK964" i="1"/>
  <c r="CK965" i="1"/>
  <c r="CK966" i="1"/>
  <c r="CK967" i="1"/>
  <c r="CK968" i="1"/>
  <c r="CK969" i="1"/>
  <c r="CK971" i="1"/>
  <c r="CK972" i="1"/>
  <c r="CK973" i="1"/>
  <c r="CK974" i="1"/>
  <c r="CK975" i="1"/>
  <c r="CK976" i="1"/>
  <c r="CK977" i="1"/>
  <c r="CK978" i="1"/>
  <c r="CK979" i="1"/>
  <c r="CK981" i="1"/>
  <c r="CK982" i="1"/>
  <c r="CK983" i="1"/>
  <c r="CK984" i="1"/>
  <c r="CK985" i="1"/>
  <c r="CK986" i="1"/>
  <c r="CK987" i="1"/>
  <c r="CK988" i="1"/>
  <c r="CK989" i="1"/>
  <c r="CK991" i="1"/>
  <c r="CK992" i="1"/>
  <c r="CK993" i="1"/>
  <c r="CK994" i="1"/>
  <c r="CK995" i="1"/>
  <c r="CK996" i="1"/>
  <c r="CK997" i="1"/>
  <c r="CK998" i="1"/>
  <c r="CK999" i="1"/>
  <c r="CK2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771" i="1"/>
  <c r="CG772" i="1"/>
  <c r="CG773" i="1"/>
  <c r="CG774" i="1"/>
  <c r="CG775" i="1"/>
  <c r="CG776" i="1"/>
  <c r="CG777" i="1"/>
  <c r="CG778" i="1"/>
  <c r="CG779" i="1"/>
  <c r="CG780" i="1"/>
  <c r="CG781" i="1"/>
  <c r="CG782" i="1"/>
  <c r="CG783" i="1"/>
  <c r="CG784" i="1"/>
  <c r="CG785" i="1"/>
  <c r="CG786" i="1"/>
  <c r="CG787" i="1"/>
  <c r="CG788" i="1"/>
  <c r="CG789" i="1"/>
  <c r="CG790" i="1"/>
  <c r="CG791" i="1"/>
  <c r="CG792" i="1"/>
  <c r="CG793" i="1"/>
  <c r="CG794" i="1"/>
  <c r="CG795" i="1"/>
  <c r="CG796" i="1"/>
  <c r="CG797" i="1"/>
  <c r="CG798" i="1"/>
  <c r="CG799" i="1"/>
  <c r="CG800" i="1"/>
  <c r="CG801" i="1"/>
  <c r="CG802" i="1"/>
  <c r="CG803" i="1"/>
  <c r="CG804" i="1"/>
  <c r="CG805" i="1"/>
  <c r="CG806" i="1"/>
  <c r="CG807" i="1"/>
  <c r="CG808" i="1"/>
  <c r="CG809" i="1"/>
  <c r="CG810" i="1"/>
  <c r="CG811" i="1"/>
  <c r="CG812" i="1"/>
  <c r="CG813" i="1"/>
  <c r="CG814" i="1"/>
  <c r="CG815" i="1"/>
  <c r="CG816" i="1"/>
  <c r="CG817" i="1"/>
  <c r="CG818" i="1"/>
  <c r="CG819" i="1"/>
  <c r="CG820" i="1"/>
  <c r="CG821" i="1"/>
  <c r="CG822" i="1"/>
  <c r="CG823" i="1"/>
  <c r="CG824" i="1"/>
  <c r="CG825" i="1"/>
  <c r="CG826" i="1"/>
  <c r="CG827" i="1"/>
  <c r="CG828" i="1"/>
  <c r="CG829" i="1"/>
  <c r="CG830" i="1"/>
  <c r="CG831" i="1"/>
  <c r="CG832" i="1"/>
  <c r="CG833" i="1"/>
  <c r="CG834" i="1"/>
  <c r="CG835" i="1"/>
  <c r="CG836" i="1"/>
  <c r="CG837" i="1"/>
  <c r="CG838" i="1"/>
  <c r="CG839" i="1"/>
  <c r="CG840" i="1"/>
  <c r="CG841" i="1"/>
  <c r="CG842" i="1"/>
  <c r="CG843" i="1"/>
  <c r="CG844" i="1"/>
  <c r="CG845" i="1"/>
  <c r="CG846" i="1"/>
  <c r="CG847" i="1"/>
  <c r="CG848" i="1"/>
  <c r="CG849" i="1"/>
  <c r="CG850" i="1"/>
  <c r="CG851" i="1"/>
  <c r="CG852" i="1"/>
  <c r="CG853" i="1"/>
  <c r="CG854" i="1"/>
  <c r="CG855" i="1"/>
  <c r="CG856" i="1"/>
  <c r="CG857" i="1"/>
  <c r="CG858" i="1"/>
  <c r="CG859" i="1"/>
  <c r="CG860" i="1"/>
  <c r="CG861" i="1"/>
  <c r="CG862" i="1"/>
  <c r="CG863" i="1"/>
  <c r="CG864" i="1"/>
  <c r="CG865" i="1"/>
  <c r="CG866" i="1"/>
  <c r="CG867" i="1"/>
  <c r="CG868" i="1"/>
  <c r="CG869" i="1"/>
  <c r="CG870" i="1"/>
  <c r="CG871" i="1"/>
  <c r="CG872" i="1"/>
  <c r="CG873" i="1"/>
  <c r="CG874" i="1"/>
  <c r="CG875" i="1"/>
  <c r="CG876" i="1"/>
  <c r="CG877" i="1"/>
  <c r="CG878" i="1"/>
  <c r="CG879" i="1"/>
  <c r="CG880" i="1"/>
  <c r="CG881" i="1"/>
  <c r="CG882" i="1"/>
  <c r="CG883" i="1"/>
  <c r="CG884" i="1"/>
  <c r="CG885" i="1"/>
  <c r="CG886" i="1"/>
  <c r="CG887" i="1"/>
  <c r="CG888" i="1"/>
  <c r="CG889" i="1"/>
  <c r="CG890" i="1"/>
  <c r="CG891" i="1"/>
  <c r="CG892" i="1"/>
  <c r="CG893" i="1"/>
  <c r="CG894" i="1"/>
  <c r="CG895" i="1"/>
  <c r="CG896" i="1"/>
  <c r="CG897" i="1"/>
  <c r="CG898" i="1"/>
  <c r="CG899" i="1"/>
  <c r="CG900" i="1"/>
  <c r="CG901" i="1"/>
  <c r="CG902" i="1"/>
  <c r="CG903" i="1"/>
  <c r="CG904" i="1"/>
  <c r="CG905" i="1"/>
  <c r="CG906" i="1"/>
  <c r="CG907" i="1"/>
  <c r="CG908" i="1"/>
  <c r="CG909" i="1"/>
  <c r="CG910" i="1"/>
  <c r="CG911" i="1"/>
  <c r="CG912" i="1"/>
  <c r="CG913" i="1"/>
  <c r="CG914" i="1"/>
  <c r="CG915" i="1"/>
  <c r="CG916" i="1"/>
  <c r="CG917" i="1"/>
  <c r="CG918" i="1"/>
  <c r="CG919" i="1"/>
  <c r="CG920" i="1"/>
  <c r="CG921" i="1"/>
  <c r="CG922" i="1"/>
  <c r="CG923" i="1"/>
  <c r="CG924" i="1"/>
  <c r="CG925" i="1"/>
  <c r="CG926" i="1"/>
  <c r="CG927" i="1"/>
  <c r="CG928" i="1"/>
  <c r="CG929" i="1"/>
  <c r="CG930" i="1"/>
  <c r="CG931" i="1"/>
  <c r="CG932" i="1"/>
  <c r="CG933" i="1"/>
  <c r="CG934" i="1"/>
  <c r="CG935" i="1"/>
  <c r="CG936" i="1"/>
  <c r="CG937" i="1"/>
  <c r="CG938" i="1"/>
  <c r="CG939" i="1"/>
  <c r="CG940" i="1"/>
  <c r="CG941" i="1"/>
  <c r="CG942" i="1"/>
  <c r="CG943" i="1"/>
  <c r="CG944" i="1"/>
  <c r="CG945" i="1"/>
  <c r="CG946" i="1"/>
  <c r="CG947" i="1"/>
  <c r="CG948" i="1"/>
  <c r="CG949" i="1"/>
  <c r="CG950" i="1"/>
  <c r="CG951" i="1"/>
  <c r="CG952" i="1"/>
  <c r="CG953" i="1"/>
  <c r="CG954" i="1"/>
  <c r="CG955" i="1"/>
  <c r="CG956" i="1"/>
  <c r="CG957" i="1"/>
  <c r="CG958" i="1"/>
  <c r="CG959" i="1"/>
  <c r="CG960" i="1"/>
  <c r="CG961" i="1"/>
  <c r="CG962" i="1"/>
  <c r="CG963" i="1"/>
  <c r="CG964" i="1"/>
  <c r="CG965" i="1"/>
  <c r="CG966" i="1"/>
  <c r="CG967" i="1"/>
  <c r="CG968" i="1"/>
  <c r="CG969" i="1"/>
  <c r="CG970" i="1"/>
  <c r="CG971" i="1"/>
  <c r="CG972" i="1"/>
  <c r="CG973" i="1"/>
  <c r="CG974" i="1"/>
  <c r="CG975" i="1"/>
  <c r="CG976" i="1"/>
  <c r="CG977" i="1"/>
  <c r="CG978" i="1"/>
  <c r="CG979" i="1"/>
  <c r="CG980" i="1"/>
  <c r="CG981" i="1"/>
  <c r="CG982" i="1"/>
  <c r="CG983" i="1"/>
  <c r="CG984" i="1"/>
  <c r="CG985" i="1"/>
  <c r="CG986" i="1"/>
  <c r="CG987" i="1"/>
  <c r="CG988" i="1"/>
  <c r="CG989" i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CG1002" i="1"/>
  <c r="CG1003" i="1"/>
  <c r="CG1004" i="1"/>
  <c r="CG1005" i="1"/>
  <c r="CG1006" i="1"/>
  <c r="CG1007" i="1"/>
  <c r="CG1008" i="1"/>
  <c r="CG1009" i="1"/>
  <c r="CG1010" i="1"/>
  <c r="CG1011" i="1"/>
  <c r="CG1012" i="1"/>
  <c r="CG1013" i="1"/>
  <c r="CG1014" i="1"/>
  <c r="CG1015" i="1"/>
  <c r="CG1016" i="1"/>
  <c r="CG1017" i="1"/>
  <c r="CG1018" i="1"/>
  <c r="CG1019" i="1"/>
  <c r="CG1020" i="1"/>
  <c r="CG1021" i="1"/>
  <c r="CG1022" i="1"/>
  <c r="CG1023" i="1"/>
  <c r="CG1024" i="1"/>
  <c r="CG1025" i="1"/>
  <c r="CG1026" i="1"/>
  <c r="CG1027" i="1"/>
  <c r="CG1028" i="1"/>
  <c r="CG1029" i="1"/>
  <c r="CG1030" i="1"/>
  <c r="CG1031" i="1"/>
  <c r="CG1032" i="1"/>
  <c r="CG1033" i="1"/>
  <c r="CG1034" i="1"/>
  <c r="CG7" i="1"/>
  <c r="CG8" i="1"/>
  <c r="CG9" i="1"/>
  <c r="CG10" i="1"/>
  <c r="CG11" i="1"/>
  <c r="CG12" i="1"/>
  <c r="CG13" i="1"/>
  <c r="CG14" i="1"/>
  <c r="CG15" i="1"/>
  <c r="CG16" i="1"/>
  <c r="CG3" i="1"/>
  <c r="CG4" i="1"/>
  <c r="CG5" i="1"/>
  <c r="CG6" i="1"/>
  <c r="CG2" i="1"/>
  <c r="H1037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5" i="1"/>
  <c r="E6" i="1"/>
  <c r="E7" i="1"/>
  <c r="E8" i="1"/>
  <c r="E2" i="1"/>
  <c r="C1035" i="1"/>
  <c r="D1035" i="1"/>
  <c r="G1035" i="1"/>
  <c r="F1035" i="1"/>
  <c r="E1035" i="1" l="1"/>
  <c r="A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CD1035" i="1"/>
  <c r="CE1035" i="1"/>
  <c r="B1035" i="1"/>
  <c r="BO1034" i="1"/>
  <c r="BN1034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BO1033" i="1"/>
  <c r="BN1033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BO1032" i="1"/>
  <c r="BN1032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BO1031" i="1"/>
  <c r="BN1031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BO1030" i="1"/>
  <c r="BN1030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BO1029" i="1"/>
  <c r="BN1029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BO1028" i="1"/>
  <c r="BN1028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BO1027" i="1"/>
  <c r="BN1027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BO1026" i="1"/>
  <c r="BN1026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BO1025" i="1"/>
  <c r="BN1025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BO1024" i="1"/>
  <c r="BN1024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BO1023" i="1"/>
  <c r="BN1023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BO1022" i="1"/>
  <c r="BN1022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BO1021" i="1"/>
  <c r="BN1021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BO1020" i="1"/>
  <c r="BN1020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BO1019" i="1"/>
  <c r="BN1019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BO1018" i="1"/>
  <c r="BN1018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BO1017" i="1"/>
  <c r="BN1017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BO1016" i="1"/>
  <c r="BN1016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BO1015" i="1"/>
  <c r="BN1015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BO1014" i="1"/>
  <c r="BN1014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BO1013" i="1"/>
  <c r="BN1013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BO1012" i="1"/>
  <c r="BN1012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BO1011" i="1"/>
  <c r="BN1011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BO1010" i="1"/>
  <c r="BN1010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BO1009" i="1"/>
  <c r="BN1009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BO1008" i="1"/>
  <c r="BN1008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BO1007" i="1"/>
  <c r="BN1007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BO1006" i="1"/>
  <c r="BN1006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BO1005" i="1"/>
  <c r="BN1005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BO1004" i="1"/>
  <c r="BN1004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BO1003" i="1"/>
  <c r="BN1003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BO1002" i="1"/>
  <c r="BN1002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BO1001" i="1"/>
  <c r="BN1001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BO1000" i="1"/>
  <c r="BN1000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BO999" i="1"/>
  <c r="BN999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BO998" i="1"/>
  <c r="BN998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BO997" i="1"/>
  <c r="BN997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BO996" i="1"/>
  <c r="BN996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BO995" i="1"/>
  <c r="BN995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BO994" i="1"/>
  <c r="BN994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BO993" i="1"/>
  <c r="BN993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BO992" i="1"/>
  <c r="BN992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BO991" i="1"/>
  <c r="BN991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BO990" i="1"/>
  <c r="BN990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BO989" i="1"/>
  <c r="BN989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BO988" i="1"/>
  <c r="BN988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BO987" i="1"/>
  <c r="BN987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BO986" i="1"/>
  <c r="BN986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BO985" i="1"/>
  <c r="BN985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BO984" i="1"/>
  <c r="BN984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BO983" i="1"/>
  <c r="BN983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BO982" i="1"/>
  <c r="BN982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BO981" i="1"/>
  <c r="BN981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BO980" i="1"/>
  <c r="BN980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BO979" i="1"/>
  <c r="BN979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BO978" i="1"/>
  <c r="BN978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BO977" i="1"/>
  <c r="BN977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BO976" i="1"/>
  <c r="BN976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BO975" i="1"/>
  <c r="BN975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BO974" i="1"/>
  <c r="BN974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BO973" i="1"/>
  <c r="BN973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BO972" i="1"/>
  <c r="BN972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BO971" i="1"/>
  <c r="BN971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BO970" i="1"/>
  <c r="BN970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BO969" i="1"/>
  <c r="BN969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BO968" i="1"/>
  <c r="BN968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BO967" i="1"/>
  <c r="BN967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BO966" i="1"/>
  <c r="BN966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BO965" i="1"/>
  <c r="BN965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BO964" i="1"/>
  <c r="BN964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BO963" i="1"/>
  <c r="BN963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BO962" i="1"/>
  <c r="BN962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BO961" i="1"/>
  <c r="BN961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BO960" i="1"/>
  <c r="BN960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BO959" i="1"/>
  <c r="BN959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BO958" i="1"/>
  <c r="BN958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BO957" i="1"/>
  <c r="BN957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BO956" i="1"/>
  <c r="BN956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BO955" i="1"/>
  <c r="BN955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BO954" i="1"/>
  <c r="BN954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BO953" i="1"/>
  <c r="BN953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BO952" i="1"/>
  <c r="BN952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BO951" i="1"/>
  <c r="BN951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BO950" i="1"/>
  <c r="BN950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BO949" i="1"/>
  <c r="BN949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BO948" i="1"/>
  <c r="BN948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BO947" i="1"/>
  <c r="BN947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BO946" i="1"/>
  <c r="BN946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BO945" i="1"/>
  <c r="BN945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BO944" i="1"/>
  <c r="BN944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BO943" i="1"/>
  <c r="BN943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BO942" i="1"/>
  <c r="BN942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BO941" i="1"/>
  <c r="BN941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BO940" i="1"/>
  <c r="BN940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BO939" i="1"/>
  <c r="BN939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BO938" i="1"/>
  <c r="BN938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BO937" i="1"/>
  <c r="BN937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BO936" i="1"/>
  <c r="BN936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BO935" i="1"/>
  <c r="BN935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BO934" i="1"/>
  <c r="BN934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BO933" i="1"/>
  <c r="BN933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BO932" i="1"/>
  <c r="BN932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BO931" i="1"/>
  <c r="BN931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BO930" i="1"/>
  <c r="BN930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BO929" i="1"/>
  <c r="BN929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BO928" i="1"/>
  <c r="BN928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BO927" i="1"/>
  <c r="BN927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BO926" i="1"/>
  <c r="BN926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BO925" i="1"/>
  <c r="BN925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BO924" i="1"/>
  <c r="BN924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BO923" i="1"/>
  <c r="BN923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BO922" i="1"/>
  <c r="BN922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BO921" i="1"/>
  <c r="BN921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BO920" i="1"/>
  <c r="BN920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BO919" i="1"/>
  <c r="BN919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BO918" i="1"/>
  <c r="BN918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BO917" i="1"/>
  <c r="BN917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BO916" i="1"/>
  <c r="BN916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BO915" i="1"/>
  <c r="BN915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BO914" i="1"/>
  <c r="BN914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BO913" i="1"/>
  <c r="BN913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BO912" i="1"/>
  <c r="BN912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BO911" i="1"/>
  <c r="BN911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BO910" i="1"/>
  <c r="BN910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BO909" i="1"/>
  <c r="BN909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BO908" i="1"/>
  <c r="BN908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BO907" i="1"/>
  <c r="BN907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BO906" i="1"/>
  <c r="BN906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BO905" i="1"/>
  <c r="BN905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BO904" i="1"/>
  <c r="BN904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BO903" i="1"/>
  <c r="BN903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BO902" i="1"/>
  <c r="BO1035" i="1" s="1"/>
  <c r="BN902" i="1"/>
  <c r="BM902" i="1"/>
  <c r="BM1035" i="1" s="1"/>
  <c r="BL902" i="1"/>
  <c r="BL1035" i="1" s="1"/>
  <c r="BK902" i="1"/>
  <c r="BJ902" i="1"/>
  <c r="BI902" i="1"/>
  <c r="BI1035" i="1" s="1"/>
  <c r="BH902" i="1"/>
  <c r="BH1035" i="1" s="1"/>
  <c r="BG902" i="1"/>
  <c r="BG1035" i="1" s="1"/>
  <c r="BF902" i="1"/>
  <c r="BE902" i="1"/>
  <c r="BE1035" i="1" s="1"/>
  <c r="BD902" i="1"/>
  <c r="BD1035" i="1" s="1"/>
  <c r="BC902" i="1"/>
  <c r="BB902" i="1"/>
  <c r="BA902" i="1"/>
  <c r="BA1035" i="1" s="1"/>
  <c r="AZ902" i="1"/>
  <c r="AZ1035" i="1" s="1"/>
  <c r="BB1035" i="1" l="1"/>
  <c r="BF1035" i="1"/>
  <c r="BN1035" i="1"/>
  <c r="H1038" i="1"/>
  <c r="H1041" i="1" s="1"/>
  <c r="H1039" i="1"/>
  <c r="H1040" i="1"/>
  <c r="BJ1035" i="1"/>
  <c r="BC1035" i="1"/>
  <c r="BK1035" i="1"/>
  <c r="H1044" i="1" l="1"/>
  <c r="H1043" i="1"/>
  <c r="H1046" i="1" s="1"/>
  <c r="H1042" i="1"/>
  <c r="H1047" i="1" s="1"/>
  <c r="H1045" i="1" l="1"/>
  <c r="H1048" i="1" s="1"/>
</calcChain>
</file>

<file path=xl/sharedStrings.xml><?xml version="1.0" encoding="utf-8"?>
<sst xmlns="http://schemas.openxmlformats.org/spreadsheetml/2006/main" count="32147" uniqueCount="1175">
  <si>
    <t>marque</t>
  </si>
  <si>
    <t>modèle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</si>
  <si>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</si>
  <si>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</si>
  <si>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</si>
  <si>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</si>
  <si>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</si>
  <si>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</si>
  <si>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</si>
  <si>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</si>
  <si>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</si>
  <si>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</si>
  <si>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</si>
  <si>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</si>
  <si>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</si>
  <si>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</si>
  <si>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</si>
  <si>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</si>
  <si>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</si>
  <si>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</si>
  <si>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</si>
  <si>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</si>
  <si>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</si>
  <si>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</si>
  <si>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</si>
  <si>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</si>
  <si>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</si>
  <si>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</si>
  <si>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</si>
  <si>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</si>
  <si>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</si>
  <si>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</si>
  <si>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</si>
  <si>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</si>
  <si>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</si>
  <si>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</si>
  <si>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</si>
  <si>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</si>
  <si>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</si>
  <si>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</si>
  <si>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</si>
  <si>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</si>
  <si>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</si>
  <si>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</si>
  <si>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</si>
  <si>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</si>
  <si>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</si>
  <si>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</si>
  <si>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</si>
  <si>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</si>
  <si>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</si>
  <si>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</si>
  <si>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</si>
  <si>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</si>
  <si>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</si>
  <si>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</si>
  <si>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</si>
  <si>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</si>
  <si>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</si>
  <si>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</si>
  <si>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</si>
  <si>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</si>
  <si>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</si>
  <si>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</si>
  <si>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</si>
  <si>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</si>
  <si>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</si>
  <si>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</si>
  <si>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</si>
  <si>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</si>
  <si>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</si>
  <si>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</si>
  <si>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</si>
  <si>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</si>
  <si>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</si>
  <si>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</si>
  <si>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</si>
  <si>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</si>
  <si>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</si>
  <si>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</si>
  <si>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</si>
  <si>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</si>
  <si>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</si>
  <si>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</si>
  <si>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</si>
  <si>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</si>
  <si>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</si>
  <si>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</si>
  <si>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</si>
  <si>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</si>
  <si>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</si>
  <si>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</si>
  <si>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</si>
  <si>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</si>
  <si>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</si>
  <si>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</si>
  <si>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</si>
  <si>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</si>
  <si>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</si>
  <si>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</si>
  <si>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</si>
  <si>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</si>
  <si>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</si>
  <si>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</si>
  <si>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</si>
  <si>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</si>
  <si>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</si>
  <si>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</si>
  <si>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</si>
  <si>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</si>
  <si>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</si>
  <si>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</si>
  <si>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</si>
  <si>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</si>
  <si>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</si>
  <si>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</si>
  <si>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</si>
  <si>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</si>
  <si>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</si>
  <si>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</si>
  <si>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</si>
  <si>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</si>
  <si>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</si>
  <si>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</si>
  <si>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</si>
  <si>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</si>
  <si>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</si>
  <si>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</si>
  <si>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</si>
  <si>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</si>
  <si>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</si>
  <si>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</si>
  <si>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</si>
  <si>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</si>
  <si>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</si>
  <si>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</si>
  <si>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</si>
  <si>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</si>
  <si>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</si>
  <si>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</si>
  <si>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</si>
  <si>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</si>
  <si>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</si>
  <si>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</si>
  <si>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</si>
  <si>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</si>
  <si>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</si>
  <si>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</si>
  <si>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</si>
  <si>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</si>
  <si>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</si>
  <si>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</si>
  <si>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</si>
  <si>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</si>
  <si>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</si>
  <si>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</si>
  <si>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</si>
  <si>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</si>
  <si>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</si>
  <si>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</si>
  <si>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</si>
  <si>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</si>
  <si>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</si>
  <si>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</si>
  <si>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</si>
  <si>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</si>
  <si>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</si>
  <si>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</si>
  <si>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</si>
  <si>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</si>
  <si>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</si>
  <si>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</si>
  <si>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</si>
  <si>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</si>
  <si>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</si>
  <si>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</si>
  <si>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</si>
  <si>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</si>
  <si>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</si>
  <si>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</si>
  <si>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</si>
  <si>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</si>
  <si>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</si>
  <si>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</si>
  <si>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</si>
  <si>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</si>
  <si>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</si>
  <si>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</si>
  <si>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</si>
  <si>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</si>
  <si>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</si>
  <si>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</si>
  <si>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</si>
  <si>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</si>
  <si>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</si>
  <si>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</si>
  <si>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</si>
  <si>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</si>
  <si>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</si>
  <si>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</si>
  <si>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</si>
  <si>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</si>
  <si>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</si>
  <si>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</si>
  <si>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</si>
  <si>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</si>
  <si>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</si>
  <si>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</si>
  <si>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</si>
  <si>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</si>
  <si>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</si>
  <si>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</si>
  <si>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</si>
  <si>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</si>
  <si>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</si>
  <si>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</si>
  <si>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</si>
  <si>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</si>
  <si>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</si>
  <si>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</si>
  <si>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</si>
  <si>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</si>
  <si>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</si>
  <si>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</si>
  <si>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</si>
  <si>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</si>
  <si>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</si>
  <si>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</si>
  <si>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</si>
  <si>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</si>
  <si>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</si>
  <si>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</si>
  <si>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</si>
  <si>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</si>
  <si>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</si>
  <si>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</si>
  <si>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</si>
  <si>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</si>
  <si>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</si>
  <si>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</si>
  <si>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</si>
  <si>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</si>
  <si>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</si>
  <si>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</si>
  <si>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</si>
  <si>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</si>
  <si>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</si>
  <si>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</si>
  <si>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</si>
  <si>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</si>
  <si>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</si>
  <si>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</si>
  <si>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</si>
  <si>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</si>
  <si>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</si>
  <si>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</si>
  <si>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</si>
  <si>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</si>
  <si>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</si>
  <si>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</si>
  <si>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</si>
  <si>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</si>
  <si>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</si>
  <si>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</si>
  <si>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</si>
  <si>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</si>
  <si>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</si>
  <si>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</si>
  <si>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</si>
  <si>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</si>
  <si>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</si>
  <si>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</si>
  <si>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</si>
  <si>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</si>
  <si>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</si>
  <si>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</si>
  <si>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</si>
  <si>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</si>
  <si>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</si>
  <si>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</si>
  <si>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</si>
  <si>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</si>
  <si>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</si>
  <si>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</si>
  <si>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</si>
  <si>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</si>
  <si>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</si>
  <si>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</si>
  <si>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</si>
  <si>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</si>
  <si>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</si>
  <si>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</si>
  <si>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</si>
  <si>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</si>
  <si>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</si>
  <si>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</si>
  <si>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</si>
  <si>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</si>
  <si>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</si>
  <si>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</si>
  <si>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</si>
  <si>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</si>
  <si>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</si>
  <si>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</si>
  <si>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</si>
  <si>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</si>
  <si>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</si>
  <si>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</si>
  <si>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</si>
  <si>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</si>
  <si>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</si>
  <si>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</si>
  <si>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</si>
  <si>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</si>
  <si>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</si>
  <si>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</si>
  <si>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</si>
  <si>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</si>
  <si>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</si>
  <si>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</si>
  <si>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</si>
  <si>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</si>
  <si>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</si>
  <si>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</si>
  <si>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</si>
  <si>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</si>
  <si>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</si>
  <si>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</si>
  <si>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</si>
  <si>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</si>
  <si>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</si>
  <si>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</si>
  <si>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</si>
  <si>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</si>
  <si>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</si>
  <si>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</si>
  <si>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</si>
  <si>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</si>
  <si>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</si>
  <si>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</si>
  <si>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</si>
  <si>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</si>
  <si>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</si>
  <si>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</si>
  <si>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</si>
  <si>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</si>
  <si>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</si>
  <si>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</si>
  <si>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</si>
  <si>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</si>
  <si>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</si>
  <si>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</si>
  <si>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</si>
  <si>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</si>
  <si>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</si>
  <si>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</si>
  <si>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</si>
  <si>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</si>
  <si>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</si>
  <si>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</si>
  <si>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</si>
  <si>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</si>
  <si>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</si>
  <si>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</si>
  <si>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</si>
  <si>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</si>
  <si>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</si>
  <si>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</si>
  <si>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</si>
  <si>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</si>
  <si>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</si>
  <si>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</si>
  <si>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</si>
  <si>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</si>
  <si>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</si>
  <si>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</si>
  <si>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</si>
  <si>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</si>
  <si>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</si>
  <si>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</si>
  <si>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</si>
  <si>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</si>
  <si>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</si>
  <si>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</si>
  <si>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</si>
  <si>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</si>
  <si>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</si>
  <si>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</si>
  <si>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</si>
  <si>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</si>
  <si>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</si>
  <si>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</si>
  <si>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</si>
  <si>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</si>
  <si>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</si>
  <si>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</si>
  <si>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</si>
  <si>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</si>
  <si>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</si>
  <si>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</si>
  <si>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</si>
  <si>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</si>
  <si>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</si>
  <si>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</si>
  <si>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</si>
  <si>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</si>
  <si>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</si>
  <si>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</si>
  <si>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</si>
  <si>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</si>
  <si>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</si>
  <si>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</si>
  <si>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</si>
  <si>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</si>
  <si>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</si>
  <si>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</si>
  <si>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</si>
  <si>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</si>
  <si>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</si>
  <si>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</si>
  <si>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</si>
  <si>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</si>
  <si>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</si>
  <si>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</si>
  <si>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</si>
  <si>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</si>
  <si>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</si>
  <si>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</si>
  <si>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</si>
  <si>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</si>
  <si>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</si>
  <si>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</si>
  <si>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</si>
  <si>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</si>
  <si>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</si>
  <si>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</si>
  <si>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</si>
  <si>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</si>
  <si>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</si>
  <si>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</si>
  <si>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</si>
  <si>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</si>
  <si>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</si>
  <si>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</si>
  <si>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</si>
  <si>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</si>
  <si>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</si>
  <si>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</si>
  <si>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</si>
  <si>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</si>
  <si>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</si>
  <si>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</si>
  <si>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</si>
  <si>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</si>
  <si>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</si>
  <si>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</si>
  <si>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</si>
  <si>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</si>
  <si>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</si>
  <si>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</si>
  <si>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</si>
  <si>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</si>
  <si>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</si>
  <si>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</si>
  <si>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</si>
  <si>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</si>
  <si>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</si>
  <si>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</si>
  <si>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</si>
  <si>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</si>
  <si>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</si>
  <si>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</si>
  <si>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</si>
  <si>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</si>
  <si>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</si>
  <si>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</si>
  <si>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</si>
  <si>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</si>
  <si>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</si>
  <si>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</si>
  <si>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</si>
  <si>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</si>
  <si>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</si>
  <si>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</si>
  <si>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</si>
  <si>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</si>
  <si>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</si>
  <si>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</si>
  <si>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</si>
  <si>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</si>
  <si>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</si>
  <si>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</si>
  <si>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</si>
  <si>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</si>
  <si>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</si>
  <si>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</si>
  <si>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</si>
  <si>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</si>
  <si>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</si>
  <si>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</si>
  <si>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</si>
  <si>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</si>
  <si>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</si>
  <si>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</si>
  <si>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</si>
  <si>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</si>
  <si>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</si>
  <si>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</si>
  <si>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</si>
  <si>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</si>
  <si>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</si>
  <si>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</si>
  <si>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</si>
  <si>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</si>
  <si>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</si>
  <si>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</si>
  <si>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</si>
  <si>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</si>
  <si>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</si>
  <si>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</si>
  <si>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</si>
  <si>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</si>
  <si>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</si>
  <si>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</si>
  <si>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</si>
  <si>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</si>
  <si>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</si>
  <si>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</si>
  <si>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</si>
  <si>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</si>
  <si>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</si>
  <si>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</si>
  <si>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</si>
  <si>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</si>
  <si>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</si>
  <si>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</si>
  <si>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</si>
  <si>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</si>
  <si>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</si>
  <si>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</si>
  <si>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</si>
  <si>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</si>
  <si>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</si>
  <si>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</si>
  <si>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</si>
  <si>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</si>
  <si>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</si>
  <si>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</si>
  <si>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</si>
  <si>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</si>
  <si>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</si>
  <si>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</si>
  <si>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</si>
  <si>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</si>
  <si>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</si>
  <si>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</si>
  <si>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</si>
  <si>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</si>
  <si>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</si>
  <si>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</si>
  <si>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</si>
  <si>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</si>
  <si>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</si>
  <si>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</si>
  <si>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</si>
  <si>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</si>
  <si>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</si>
  <si>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</si>
  <si>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</si>
  <si>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</si>
  <si>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</si>
  <si>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</si>
  <si>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</si>
  <si>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</si>
  <si>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</si>
  <si>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</si>
  <si>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</si>
  <si>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</si>
  <si>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</si>
  <si>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</si>
  <si>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</si>
  <si>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</si>
  <si>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</si>
  <si>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</si>
  <si>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</si>
  <si>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</si>
  <si>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</si>
  <si>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</si>
  <si>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</si>
  <si>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</si>
  <si>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</si>
  <si>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</si>
  <si>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</si>
  <si>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</si>
  <si>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</si>
  <si>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</si>
  <si>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</si>
  <si>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</si>
  <si>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</si>
  <si>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</si>
  <si>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</si>
  <si>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</si>
  <si>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</si>
  <si>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</si>
  <si>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</si>
  <si>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</si>
  <si>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</si>
  <si>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</si>
  <si>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</si>
  <si>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</si>
  <si>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</si>
  <si>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</si>
  <si>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</si>
  <si>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</si>
  <si>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</si>
  <si>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</si>
  <si>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</si>
  <si>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</si>
  <si>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</si>
  <si>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</si>
  <si>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</si>
  <si>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</si>
  <si>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</si>
  <si>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</si>
  <si>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</si>
  <si>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</si>
  <si>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</si>
  <si>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</si>
  <si>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</si>
  <si>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</si>
  <si>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</si>
  <si>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</si>
  <si>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</si>
  <si>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</si>
  <si>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</si>
  <si>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</si>
  <si>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</si>
  <si>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</si>
  <si>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</si>
  <si>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</si>
  <si>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</si>
  <si>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</si>
  <si>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</si>
  <si>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</si>
  <si>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</si>
  <si>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</si>
  <si>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</si>
  <si>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</si>
  <si>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</si>
  <si>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</si>
  <si>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</si>
  <si>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</si>
  <si>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</si>
  <si>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</si>
  <si>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</si>
  <si>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</si>
  <si>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</si>
  <si>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</si>
  <si>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</si>
  <si>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</si>
  <si>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</si>
  <si>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</si>
  <si>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</si>
  <si>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</si>
  <si>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</si>
  <si>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</si>
  <si>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</si>
  <si>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</si>
  <si>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</si>
  <si>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</si>
  <si>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</si>
  <si>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</si>
  <si>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</si>
  <si>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</si>
  <si>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</si>
  <si>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</si>
  <si>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</si>
  <si>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</si>
  <si>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</si>
  <si>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</si>
  <si>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</si>
  <si>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</si>
  <si>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</si>
  <si>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</si>
  <si>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</si>
  <si>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</si>
  <si>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</si>
  <si>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</si>
  <si>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</si>
  <si>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</si>
  <si>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</si>
  <si>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</si>
  <si>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</si>
  <si>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</si>
  <si>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</si>
  <si>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</si>
  <si>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</si>
  <si>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</si>
  <si>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</si>
  <si>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</si>
  <si>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</si>
  <si>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</si>
  <si>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</si>
  <si>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</si>
  <si>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</si>
  <si>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</si>
  <si>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</si>
  <si>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</si>
  <si>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</si>
  <si>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</si>
  <si>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</si>
  <si>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</si>
  <si>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</si>
  <si>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</si>
  <si>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</si>
  <si>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</si>
  <si>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</si>
  <si>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</si>
  <si>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</si>
  <si>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</si>
  <si>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</si>
  <si>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</si>
  <si>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</si>
  <si>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</si>
  <si>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</si>
  <si>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</si>
  <si>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</si>
  <si>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</si>
  <si>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</si>
  <si>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</si>
  <si>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</si>
  <si>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</si>
  <si>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</si>
  <si>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</si>
  <si>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</si>
  <si>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</si>
  <si>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</si>
  <si>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</si>
  <si>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</si>
  <si>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</si>
  <si>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</si>
  <si>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</si>
  <si>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</si>
  <si>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</si>
  <si>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</si>
  <si>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</si>
  <si>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</si>
  <si>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</si>
  <si>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</si>
  <si>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</si>
  <si>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</si>
  <si>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</si>
  <si>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</si>
  <si>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</si>
  <si>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</si>
  <si>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</si>
  <si>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</si>
  <si>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</si>
  <si>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</si>
  <si>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</si>
  <si>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</si>
  <si>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</si>
  <si>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</si>
  <si>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</si>
  <si>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</si>
  <si>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</si>
  <si>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</si>
  <si>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</si>
  <si>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</si>
  <si>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</si>
  <si>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</si>
  <si>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</si>
  <si>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</si>
  <si>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</si>
  <si>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</si>
  <si>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</si>
  <si>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</si>
  <si>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</si>
  <si>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</si>
  <si>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</si>
  <si>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</si>
  <si>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</si>
  <si>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</si>
  <si>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</si>
  <si>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</si>
  <si>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</si>
  <si>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</si>
  <si>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</si>
  <si>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</si>
  <si>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</si>
  <si>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</si>
  <si>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</si>
  <si>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</si>
  <si>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</si>
  <si>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</si>
  <si>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</si>
  <si>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</si>
  <si>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</si>
  <si>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</si>
  <si>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</si>
  <si>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</si>
  <si>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</si>
  <si>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</si>
  <si>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</si>
  <si>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</si>
  <si>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</si>
  <si>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</si>
  <si>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</si>
  <si>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</si>
  <si>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</si>
  <si>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</si>
  <si>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</si>
  <si>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</si>
  <si>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</si>
  <si>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</si>
  <si>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</si>
  <si>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</si>
  <si>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</si>
  <si>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</si>
  <si>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</si>
  <si>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</si>
  <si>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</si>
  <si>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</si>
  <si>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</si>
  <si>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</si>
  <si>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</si>
  <si>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</si>
  <si>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</si>
  <si>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</si>
  <si>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</si>
  <si>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</si>
  <si>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</si>
  <si>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</si>
  <si>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</si>
  <si>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</si>
  <si>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</si>
  <si>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</si>
  <si>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</si>
  <si>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</si>
  <si>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</si>
  <si>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</si>
  <si>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</si>
  <si>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</si>
  <si>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</si>
  <si>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</si>
  <si>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</si>
  <si>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</si>
  <si>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</si>
  <si>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</si>
  <si>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</si>
  <si>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</si>
  <si>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</si>
  <si>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</si>
  <si>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</si>
  <si>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</si>
  <si>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</si>
  <si>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</si>
  <si>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</si>
  <si>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</si>
  <si>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</si>
  <si>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</si>
  <si>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</si>
  <si>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</si>
  <si>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</si>
  <si>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</si>
  <si>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</si>
  <si>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</si>
  <si>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</si>
  <si>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</si>
  <si>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</si>
  <si>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</si>
  <si>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</si>
  <si>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</si>
  <si>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</si>
  <si>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</si>
  <si>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</si>
  <si>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</si>
  <si>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</si>
  <si>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</si>
  <si>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</si>
  <si>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</si>
  <si>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</si>
  <si>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</si>
  <si>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</si>
  <si>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</si>
  <si>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</si>
  <si>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</si>
  <si>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</si>
  <si>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</si>
  <si>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</si>
  <si>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</si>
  <si>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</si>
  <si>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</si>
  <si>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</si>
  <si>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</si>
  <si>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</si>
  <si>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</si>
  <si>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</si>
  <si>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</si>
  <si>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</si>
  <si>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</si>
  <si>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</si>
  <si>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</si>
  <si>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</si>
  <si>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</si>
  <si>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</si>
  <si>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</si>
  <si>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</si>
  <si>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</si>
  <si>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</si>
  <si>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</si>
  <si>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</si>
  <si>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</si>
  <si>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</si>
  <si>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</si>
  <si>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</si>
  <si>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</si>
  <si>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</si>
  <si>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</si>
  <si>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</si>
  <si>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</si>
  <si>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</si>
  <si>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</si>
  <si>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</si>
  <si>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</si>
  <si>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</si>
  <si>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</si>
  <si>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</si>
  <si>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</si>
  <si>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</si>
  <si>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</si>
  <si>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</si>
  <si>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</si>
  <si>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</si>
  <si>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</si>
  <si>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</si>
  <si>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</si>
  <si>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</si>
  <si>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</si>
  <si>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</si>
  <si>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</si>
  <si>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</si>
  <si>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</si>
  <si>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</si>
  <si>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</si>
  <si>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</si>
  <si>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</si>
  <si>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</si>
  <si>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</si>
  <si>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</si>
  <si>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</si>
  <si>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</si>
  <si>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</si>
  <si>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</si>
  <si>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</si>
  <si>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</si>
  <si>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</si>
  <si>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</si>
  <si>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</si>
  <si>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</si>
  <si>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</si>
  <si>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</si>
  <si>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</si>
  <si>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</si>
  <si>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</si>
  <si>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</si>
  <si>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</si>
  <si>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</si>
  <si>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</si>
  <si>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</si>
  <si>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</si>
  <si>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</si>
  <si>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</si>
  <si>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</si>
  <si>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</si>
  <si>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</si>
  <si>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</si>
  <si>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</si>
  <si>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</si>
  <si>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</si>
  <si>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</si>
  <si>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</si>
  <si>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</si>
  <si>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</si>
  <si>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</si>
  <si>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</si>
  <si>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</si>
  <si>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</si>
  <si>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</si>
  <si>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</si>
  <si>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</si>
  <si>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</si>
  <si>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</si>
  <si>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</si>
  <si>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</si>
  <si>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</si>
  <si>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</si>
  <si>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</si>
  <si>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</si>
  <si>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</si>
  <si>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</si>
  <si>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</si>
  <si>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</si>
  <si>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</si>
  <si>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</si>
  <si>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</si>
  <si>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</si>
  <si>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</si>
  <si>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</si>
  <si>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</si>
  <si>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</si>
  <si>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</si>
  <si>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</si>
  <si>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</si>
  <si>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</si>
  <si>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</si>
  <si>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</si>
  <si>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</si>
  <si>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</si>
  <si>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</si>
  <si>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Vivo</t>
  </si>
  <si>
    <t>V19 Neo</t>
  </si>
  <si>
    <t>V17 Neo</t>
  </si>
  <si>
    <t>X50</t>
  </si>
  <si>
    <t>X30</t>
  </si>
  <si>
    <t>X50 Pro</t>
  </si>
  <si>
    <t>X30 Pro</t>
  </si>
  <si>
    <t>X50 Pro+</t>
  </si>
  <si>
    <t>Y70s</t>
  </si>
  <si>
    <t>iQOO Z1</t>
  </si>
  <si>
    <t>Y30</t>
  </si>
  <si>
    <t>Y19</t>
  </si>
  <si>
    <t>Z5x 712</t>
  </si>
  <si>
    <t>Z5x</t>
  </si>
  <si>
    <t>iQOO Neo3</t>
  </si>
  <si>
    <t>iQOO Neo 855 Plus</t>
  </si>
  <si>
    <t>V19</t>
  </si>
  <si>
    <t>V17</t>
  </si>
  <si>
    <t>Y50</t>
  </si>
  <si>
    <t>S6</t>
  </si>
  <si>
    <t>S5</t>
  </si>
  <si>
    <t>NEX 3s 5G</t>
  </si>
  <si>
    <t>Nex 3</t>
  </si>
  <si>
    <t>Z6</t>
  </si>
  <si>
    <t>Z5</t>
  </si>
  <si>
    <t>iQOO 3</t>
  </si>
  <si>
    <t>iQOO Pro</t>
  </si>
  <si>
    <t>X27</t>
  </si>
  <si>
    <t>X27 Pro</t>
  </si>
  <si>
    <t>V15</t>
  </si>
  <si>
    <t>Y90</t>
  </si>
  <si>
    <t>Y11</t>
  </si>
  <si>
    <t>iQOO Neo 855</t>
  </si>
  <si>
    <t>U20</t>
  </si>
  <si>
    <t>U10</t>
  </si>
  <si>
    <t>Z5i</t>
  </si>
  <si>
    <t>S1</t>
  </si>
  <si>
    <t>Y5s</t>
  </si>
  <si>
    <t>iQOO Neo</t>
  </si>
  <si>
    <t>U3</t>
  </si>
  <si>
    <t>U1</t>
  </si>
  <si>
    <t>U3x</t>
  </si>
  <si>
    <t>V17 Pro</t>
  </si>
  <si>
    <t>V15 Pro</t>
  </si>
  <si>
    <t>NEX Dual Display</t>
  </si>
  <si>
    <t>Z1x</t>
  </si>
  <si>
    <t>Z1</t>
  </si>
  <si>
    <t>iQoo</t>
  </si>
  <si>
    <t>Z3</t>
  </si>
  <si>
    <t>Y89</t>
  </si>
  <si>
    <t>S1 P65</t>
  </si>
  <si>
    <t>Y7s</t>
  </si>
  <si>
    <t>Z1 Pro</t>
  </si>
  <si>
    <t>Y12</t>
  </si>
  <si>
    <t>Y15</t>
  </si>
  <si>
    <t>Y17</t>
  </si>
  <si>
    <t>Z3x</t>
  </si>
  <si>
    <t>Y91i</t>
  </si>
  <si>
    <t>S1 Pro</t>
  </si>
  <si>
    <t>X23</t>
  </si>
  <si>
    <t>Y91C</t>
  </si>
  <si>
    <t>V11</t>
  </si>
  <si>
    <t>Y85 MT6762</t>
  </si>
  <si>
    <t>Y85</t>
  </si>
  <si>
    <t>Y93s</t>
  </si>
  <si>
    <t>Y93</t>
  </si>
  <si>
    <t>X21s</t>
  </si>
  <si>
    <t>X21</t>
  </si>
  <si>
    <t>Y95</t>
  </si>
  <si>
    <t>Y91</t>
  </si>
  <si>
    <t>Z1 lite</t>
  </si>
  <si>
    <t>Y73</t>
  </si>
  <si>
    <t>Y81i</t>
  </si>
  <si>
    <t>Z3i</t>
  </si>
  <si>
    <t>V9 Pro</t>
  </si>
  <si>
    <t>V9</t>
  </si>
  <si>
    <t>Y97</t>
  </si>
  <si>
    <t>V11 Pro</t>
  </si>
  <si>
    <t>V11i</t>
  </si>
  <si>
    <t>Y81</t>
  </si>
  <si>
    <t>Z10</t>
  </si>
  <si>
    <t>Z1i</t>
  </si>
  <si>
    <t>NEX S</t>
  </si>
  <si>
    <t>NEX</t>
  </si>
  <si>
    <t>Y75s</t>
  </si>
  <si>
    <t>X21i</t>
  </si>
  <si>
    <t>Y83</t>
  </si>
  <si>
    <t>Y71</t>
  </si>
  <si>
    <t>V7</t>
  </si>
  <si>
    <t>X21 UD</t>
  </si>
  <si>
    <t>X20 Plus UD</t>
  </si>
  <si>
    <t>Y75</t>
  </si>
  <si>
    <t>Y79</t>
  </si>
  <si>
    <t>V7+</t>
  </si>
  <si>
    <t>Y53</t>
  </si>
  <si>
    <t>X20</t>
  </si>
  <si>
    <t>X20 Plus</t>
  </si>
  <si>
    <t>Y69</t>
  </si>
  <si>
    <t>X9s</t>
  </si>
  <si>
    <t>X9s Plus</t>
  </si>
  <si>
    <t>V5s</t>
  </si>
  <si>
    <t>Y25</t>
  </si>
  <si>
    <t>Y66</t>
  </si>
  <si>
    <t>VIvo</t>
  </si>
  <si>
    <t>Y55s</t>
  </si>
  <si>
    <t>V5 Plus</t>
  </si>
  <si>
    <t>V5 Lite</t>
  </si>
  <si>
    <t>V5</t>
  </si>
  <si>
    <t>X9</t>
  </si>
  <si>
    <t>Xplay 6</t>
  </si>
  <si>
    <t>Y67</t>
  </si>
  <si>
    <t>X9 Plus</t>
  </si>
  <si>
    <t>Y55L</t>
  </si>
  <si>
    <t>Y21L</t>
  </si>
  <si>
    <t>X7</t>
  </si>
  <si>
    <t>X7 Plus</t>
  </si>
  <si>
    <t>V3</t>
  </si>
  <si>
    <t>Y37A</t>
  </si>
  <si>
    <t>Y35A</t>
  </si>
  <si>
    <t>V3Max</t>
  </si>
  <si>
    <t>X6A</t>
  </si>
  <si>
    <t>X6S Plus</t>
  </si>
  <si>
    <t>X6S</t>
  </si>
  <si>
    <t>X6</t>
  </si>
  <si>
    <t>X5Pro</t>
  </si>
  <si>
    <t>X3F</t>
  </si>
  <si>
    <t>XPlay 5</t>
  </si>
  <si>
    <t>IP67 , IP68</t>
  </si>
  <si>
    <t>X3V</t>
  </si>
  <si>
    <t>X5</t>
  </si>
  <si>
    <t>X5 Max</t>
  </si>
  <si>
    <t>Xshot</t>
  </si>
  <si>
    <t>Xplay 3S</t>
  </si>
  <si>
    <t>X3S</t>
  </si>
  <si>
    <t>date fin commercialisation (déduite)</t>
  </si>
  <si>
    <t>date début commercialisation</t>
  </si>
  <si>
    <t>différence</t>
  </si>
  <si>
    <t>&gt;100</t>
  </si>
  <si>
    <t>&gt;200</t>
  </si>
  <si>
    <t>&gt;300</t>
  </si>
  <si>
    <t>&gt;400</t>
  </si>
  <si>
    <t>&gt;500</t>
  </si>
  <si>
    <t>&gt;600</t>
  </si>
  <si>
    <t>&gt;700</t>
  </si>
  <si>
    <t>&gt;800</t>
  </si>
  <si>
    <t>&gt;900</t>
  </si>
  <si>
    <t>&gt;1000</t>
  </si>
  <si>
    <t>&gt;1100</t>
  </si>
  <si>
    <t>&gt;1200</t>
  </si>
  <si>
    <t>&gt; (€)</t>
  </si>
  <si>
    <t>nb phones</t>
  </si>
  <si>
    <t>obso ventes totales</t>
  </si>
  <si>
    <t>obso trends</t>
  </si>
  <si>
    <t>obso ventes totales ajustée sur 80% de l'aire</t>
  </si>
  <si>
    <t>obso trends ajustée sur 80% de l'air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</si>
</sst>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19" fillId="35" borderId="0" xfId="0" applyFont="1" applyFill="1"/>
    <xf numFmtId="0" fontId="0" fillId="36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  <xf numFmtId="14" fontId="0" fillId="0" borderId="0" xfId="0" applyNumberFormat="1"/>
    <xf numFmtId="164" fontId="0" fillId="35" borderId="0" xfId="1" applyNumberFormat="1" applyFont="1" applyFill="1"/>
    <xf numFmtId="14" fontId="19" fillId="37" borderId="0" xfId="0" applyNumberFormat="1" applyFont="1" applyFill="1"/>
    <xf numFmtId="164" fontId="0" fillId="37" borderId="0" xfId="1" applyNumberFormat="1" applyFont="1" applyFill="1"/>
    <xf numFmtId="0" fontId="0" fillId="0" borderId="0" xfId="0" applyNumberFormat="1"/>
    <xf numFmtId="164" fontId="0" fillId="38" borderId="0" xfId="1" applyNumberFormat="1" applyFont="1" applyFill="1"/>
    <xf numFmtId="2" fontId="0" fillId="38" borderId="0" xfId="0" applyNumberFormat="1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8"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454"/>
  <sheetViews>
    <sheetView tabSelected="1" zoomScaleNormal="100" workbookViewId="0">
      <pane xSplit="1" topLeftCell="R1" activePane="topRight" state="frozen"/>
      <selection pane="topRight" activeCell="CK2" sqref="CK2:CL1034"/>
    </sheetView>
  </sheetViews>
  <sheetFormatPr baseColWidth="10" defaultRowHeight="15" x14ac:dyDescent="0.25"/>
  <cols>
    <col min="1" max="1" width="14" style="5" customWidth="1"/>
    <col min="2" max="2" width="29.85546875" style="2" customWidth="1"/>
    <col min="3" max="3" width="20.5703125" style="10" customWidth="1"/>
    <col min="4" max="4" width="13.140625" style="10" customWidth="1"/>
    <col min="5" max="5" width="15.28515625" style="14" customWidth="1"/>
    <col min="6" max="7" width="11.42578125" style="3"/>
  </cols>
  <sheetData>
    <row r="1" spans="1:90" x14ac:dyDescent="0.25">
      <c r="A1" s="5" t="s">
        <v>0</v>
      </c>
      <c r="B1" s="2" t="s">
        <v>1</v>
      </c>
      <c r="C1" s="10" t="s">
        <v>1155</v>
      </c>
      <c r="D1" s="10" t="s">
        <v>1154</v>
      </c>
      <c r="E1" s="14" t="s">
        <v>1156</v>
      </c>
      <c r="F1" s="3" t="s">
        <v>2</v>
      </c>
      <c r="G1" s="3" t="s">
        <v>3</v>
      </c>
      <c r="H1" t="s">
        <v>1013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69</v>
      </c>
      <c r="S1" t="s">
        <v>70</v>
      </c>
      <c r="T1" t="s">
        <v>11</v>
      </c>
      <c r="U1" t="s">
        <v>16</v>
      </c>
      <c r="V1" t="s">
        <v>5</v>
      </c>
      <c r="W1" t="s">
        <v>17</v>
      </c>
      <c r="X1" t="s">
        <v>18</v>
      </c>
      <c r="Y1" t="s">
        <v>19</v>
      </c>
      <c r="Z1" t="s">
        <v>20</v>
      </c>
      <c r="AA1" t="s">
        <v>28</v>
      </c>
      <c r="AB1" t="s">
        <v>1016</v>
      </c>
      <c r="AC1" t="s">
        <v>1017</v>
      </c>
      <c r="AD1" t="s">
        <v>1018</v>
      </c>
      <c r="AE1" t="s">
        <v>1019</v>
      </c>
      <c r="AF1" t="s">
        <v>4</v>
      </c>
      <c r="AG1" t="s">
        <v>1009</v>
      </c>
      <c r="AH1" t="s">
        <v>1010</v>
      </c>
      <c r="AI1" t="s">
        <v>1011</v>
      </c>
      <c r="AJ1" t="s">
        <v>1012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1171</v>
      </c>
      <c r="CG1" t="s">
        <v>1172</v>
      </c>
      <c r="CH1">
        <v>5000</v>
      </c>
      <c r="CI1">
        <v>1</v>
      </c>
      <c r="CJ1" t="s">
        <v>1172</v>
      </c>
      <c r="CK1" t="s">
        <v>1173</v>
      </c>
      <c r="CL1" t="s">
        <v>1174</v>
      </c>
    </row>
    <row r="2" spans="1:90" x14ac:dyDescent="0.25">
      <c r="A2" s="5" t="s">
        <v>71</v>
      </c>
      <c r="B2" s="2" t="s">
        <v>72</v>
      </c>
      <c r="C2" s="10">
        <v>43922</v>
      </c>
      <c r="E2" s="14" t="e">
        <f t="shared" ref="E2:E65" si="0">DATEDIF(C2,D2,"M")</f>
        <v>#NUM!</v>
      </c>
      <c r="F2" s="3" t="s">
        <v>73</v>
      </c>
      <c r="H2">
        <v>489</v>
      </c>
      <c r="I2">
        <v>67.3</v>
      </c>
      <c r="J2">
        <v>138.4</v>
      </c>
      <c r="K2">
        <v>7.3</v>
      </c>
      <c r="L2">
        <v>148</v>
      </c>
      <c r="M2">
        <v>65</v>
      </c>
      <c r="N2" t="s">
        <v>76</v>
      </c>
      <c r="O2">
        <v>326</v>
      </c>
      <c r="P2">
        <v>750</v>
      </c>
      <c r="Q2">
        <v>1334</v>
      </c>
      <c r="R2" s="1" t="s">
        <v>78</v>
      </c>
      <c r="S2" s="1" t="s">
        <v>77</v>
      </c>
      <c r="T2" t="s">
        <v>75</v>
      </c>
      <c r="U2">
        <v>6</v>
      </c>
      <c r="V2">
        <v>492.166</v>
      </c>
      <c r="W2">
        <v>2.65</v>
      </c>
      <c r="X2">
        <v>3</v>
      </c>
      <c r="Y2">
        <v>64</v>
      </c>
      <c r="Z2" t="s">
        <v>77</v>
      </c>
      <c r="AA2">
        <v>1821</v>
      </c>
      <c r="AB2">
        <v>59</v>
      </c>
      <c r="AC2">
        <v>10.119999999999999</v>
      </c>
      <c r="AD2">
        <v>13.65</v>
      </c>
      <c r="AE2">
        <v>8.93</v>
      </c>
      <c r="AF2" t="s">
        <v>74</v>
      </c>
      <c r="AG2">
        <v>12</v>
      </c>
      <c r="AH2">
        <v>1.8</v>
      </c>
      <c r="AI2">
        <v>7</v>
      </c>
      <c r="AJ2">
        <v>2.2000000000000002</v>
      </c>
      <c r="AK2" t="s">
        <v>78</v>
      </c>
      <c r="AL2" t="s">
        <v>78</v>
      </c>
      <c r="AM2" t="s">
        <v>78</v>
      </c>
      <c r="AN2" t="s">
        <v>78</v>
      </c>
      <c r="AO2" t="s">
        <v>78</v>
      </c>
      <c r="AP2" t="s">
        <v>78</v>
      </c>
      <c r="AQ2" t="s">
        <v>78</v>
      </c>
      <c r="AR2" t="s">
        <v>78</v>
      </c>
      <c r="AS2" t="s">
        <v>77</v>
      </c>
      <c r="AT2" t="s">
        <v>77</v>
      </c>
      <c r="AU2" t="s">
        <v>78</v>
      </c>
      <c r="AV2" t="s">
        <v>78</v>
      </c>
      <c r="AW2" t="s">
        <v>78</v>
      </c>
      <c r="AX2" t="s">
        <v>78</v>
      </c>
      <c r="AY2">
        <v>5</v>
      </c>
      <c r="AZ2">
        <v>1</v>
      </c>
      <c r="BA2">
        <v>1</v>
      </c>
      <c r="BB2">
        <v>1</v>
      </c>
      <c r="BC2">
        <v>0</v>
      </c>
      <c r="BD2">
        <v>0.71428571399999996</v>
      </c>
      <c r="BE2">
        <v>1</v>
      </c>
      <c r="BF2">
        <v>0.875</v>
      </c>
      <c r="BG2">
        <v>0</v>
      </c>
      <c r="BH2">
        <v>0</v>
      </c>
      <c r="BI2">
        <v>0.4</v>
      </c>
      <c r="BJ2">
        <v>0.909090909</v>
      </c>
      <c r="BK2">
        <v>0</v>
      </c>
      <c r="BL2">
        <v>0.5</v>
      </c>
      <c r="BM2">
        <v>0.5</v>
      </c>
      <c r="BN2">
        <v>1</v>
      </c>
      <c r="BO2">
        <v>0</v>
      </c>
      <c r="BP2">
        <v>5</v>
      </c>
      <c r="BQ2">
        <v>4.5</v>
      </c>
      <c r="BR2">
        <v>3.4</v>
      </c>
      <c r="BS2">
        <v>8.1999999999999993</v>
      </c>
      <c r="BT2">
        <v>9.6</v>
      </c>
      <c r="BU2">
        <v>4.5999999999999996</v>
      </c>
      <c r="BV2">
        <v>8.4</v>
      </c>
      <c r="BW2">
        <v>9.8000000000000007</v>
      </c>
      <c r="BX2">
        <v>7.2</v>
      </c>
      <c r="BY2">
        <v>8.8000000000000007</v>
      </c>
      <c r="BZ2">
        <v>4.5999999999999996</v>
      </c>
      <c r="CA2">
        <v>7</v>
      </c>
      <c r="CB2">
        <v>8.6</v>
      </c>
      <c r="CC2">
        <v>9</v>
      </c>
      <c r="CD2">
        <v>9.1999999999999993</v>
      </c>
      <c r="CE2">
        <v>8.1999999999999993</v>
      </c>
      <c r="CF2">
        <v>60.000043130000002</v>
      </c>
      <c r="CG2">
        <f>IF(CJ2&lt;$CH$1,CJ2,)</f>
        <v>1051.7241039999999</v>
      </c>
      <c r="CI2">
        <v>2</v>
      </c>
      <c r="CJ2">
        <v>1051.7241039999999</v>
      </c>
      <c r="CK2">
        <f>CF2*2</f>
        <v>120.00008626</v>
      </c>
      <c r="CL2">
        <f>CG2*0.547769</f>
        <v>576.10186072397585</v>
      </c>
    </row>
    <row r="3" spans="1:90" x14ac:dyDescent="0.25">
      <c r="A3" s="5" t="s">
        <v>71</v>
      </c>
      <c r="B3" s="2" t="s">
        <v>79</v>
      </c>
      <c r="C3" s="10">
        <v>43709</v>
      </c>
      <c r="E3" s="14" t="e">
        <f t="shared" si="0"/>
        <v>#NUM!</v>
      </c>
      <c r="F3" s="3" t="s">
        <v>80</v>
      </c>
      <c r="H3">
        <v>809</v>
      </c>
      <c r="I3">
        <v>75.7</v>
      </c>
      <c r="J3">
        <v>150.9</v>
      </c>
      <c r="K3">
        <v>8.3000000000000007</v>
      </c>
      <c r="L3">
        <v>194</v>
      </c>
      <c r="M3">
        <v>80</v>
      </c>
      <c r="N3" t="s">
        <v>76</v>
      </c>
      <c r="O3">
        <v>324</v>
      </c>
      <c r="P3">
        <v>828</v>
      </c>
      <c r="Q3">
        <v>1792</v>
      </c>
      <c r="R3" s="1" t="s">
        <v>78</v>
      </c>
      <c r="S3" s="1" t="s">
        <v>77</v>
      </c>
      <c r="T3" t="s">
        <v>81</v>
      </c>
      <c r="U3">
        <v>6</v>
      </c>
      <c r="V3">
        <v>521.22699999999998</v>
      </c>
      <c r="W3">
        <v>2.65</v>
      </c>
      <c r="X3">
        <v>4</v>
      </c>
      <c r="Y3">
        <v>64</v>
      </c>
      <c r="Z3" t="s">
        <v>77</v>
      </c>
      <c r="AA3">
        <v>3110</v>
      </c>
      <c r="AB3">
        <v>94</v>
      </c>
      <c r="AC3">
        <v>17.75</v>
      </c>
      <c r="AD3">
        <v>15.48</v>
      </c>
      <c r="AE3">
        <v>18.72</v>
      </c>
      <c r="AF3">
        <v>109</v>
      </c>
      <c r="AG3">
        <v>12</v>
      </c>
      <c r="AH3">
        <v>1.8</v>
      </c>
      <c r="AI3">
        <v>12.2</v>
      </c>
      <c r="AJ3" t="s">
        <v>74</v>
      </c>
      <c r="AK3" t="s">
        <v>77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77</v>
      </c>
      <c r="AT3" t="s">
        <v>77</v>
      </c>
      <c r="AU3" t="s">
        <v>78</v>
      </c>
      <c r="AV3" t="s">
        <v>78</v>
      </c>
      <c r="AW3" t="s">
        <v>78</v>
      </c>
      <c r="AX3" t="s">
        <v>78</v>
      </c>
      <c r="AY3">
        <v>5</v>
      </c>
      <c r="AZ3">
        <v>1</v>
      </c>
      <c r="BA3">
        <v>1</v>
      </c>
      <c r="BB3">
        <v>1</v>
      </c>
      <c r="BC3">
        <v>0</v>
      </c>
      <c r="BD3">
        <v>0.428571429</v>
      </c>
      <c r="BE3">
        <v>1</v>
      </c>
      <c r="BF3">
        <v>0.875</v>
      </c>
      <c r="BG3">
        <v>0</v>
      </c>
      <c r="BH3">
        <v>0</v>
      </c>
      <c r="BI3">
        <v>0.4</v>
      </c>
      <c r="BJ3">
        <v>0.909090909</v>
      </c>
      <c r="BK3">
        <v>0</v>
      </c>
      <c r="BL3">
        <v>0.5</v>
      </c>
      <c r="BM3">
        <v>0.5</v>
      </c>
      <c r="BN3">
        <v>1</v>
      </c>
      <c r="BO3">
        <v>0</v>
      </c>
      <c r="BP3">
        <v>20</v>
      </c>
      <c r="BQ3">
        <v>9.6999999999999993</v>
      </c>
      <c r="BR3">
        <v>8</v>
      </c>
      <c r="BS3">
        <v>9.1999999999999993</v>
      </c>
      <c r="BT3">
        <v>9.4</v>
      </c>
      <c r="BU3">
        <v>9</v>
      </c>
      <c r="BV3">
        <v>9.6999999999999993</v>
      </c>
      <c r="BW3">
        <v>9.8000000000000007</v>
      </c>
      <c r="BX3">
        <v>9.6</v>
      </c>
      <c r="BY3">
        <v>9.8000000000000007</v>
      </c>
      <c r="BZ3">
        <v>9.5</v>
      </c>
      <c r="CA3">
        <v>9.8000000000000007</v>
      </c>
      <c r="CB3">
        <v>9.1</v>
      </c>
      <c r="CC3">
        <v>9.6</v>
      </c>
      <c r="CD3">
        <v>9.5</v>
      </c>
      <c r="CE3">
        <v>9.5</v>
      </c>
      <c r="CF3">
        <v>324.07100229999998</v>
      </c>
      <c r="CG3">
        <f>IF(CJ3&lt;$CH$1,CJ3,)</f>
        <v>1004.671392</v>
      </c>
      <c r="CI3">
        <v>3</v>
      </c>
      <c r="CJ3">
        <v>1004.671392</v>
      </c>
      <c r="CK3">
        <f t="shared" ref="CK3:CK66" si="1">CF3*2</f>
        <v>648.14200459999995</v>
      </c>
      <c r="CL3">
        <f t="shared" ref="CL3:CL66" si="2">CG3*0.547769</f>
        <v>550.32784372444792</v>
      </c>
    </row>
    <row r="4" spans="1:90" x14ac:dyDescent="0.25">
      <c r="A4" s="5" t="s">
        <v>71</v>
      </c>
      <c r="B4" s="2" t="s">
        <v>82</v>
      </c>
      <c r="C4" s="10">
        <v>43709</v>
      </c>
      <c r="E4" s="14" t="e">
        <f t="shared" si="0"/>
        <v>#NUM!</v>
      </c>
      <c r="F4" s="3" t="s">
        <v>83</v>
      </c>
      <c r="H4">
        <v>1159</v>
      </c>
      <c r="I4">
        <v>71.400000000000006</v>
      </c>
      <c r="J4">
        <v>144</v>
      </c>
      <c r="K4">
        <v>8.1</v>
      </c>
      <c r="L4">
        <v>188</v>
      </c>
      <c r="M4">
        <v>80</v>
      </c>
      <c r="N4" t="s">
        <v>84</v>
      </c>
      <c r="O4">
        <v>463</v>
      </c>
      <c r="P4">
        <v>1125</v>
      </c>
      <c r="Q4">
        <v>2436</v>
      </c>
      <c r="R4" s="1" t="s">
        <v>78</v>
      </c>
      <c r="S4" s="1" t="s">
        <v>77</v>
      </c>
      <c r="T4" t="s">
        <v>81</v>
      </c>
      <c r="U4">
        <v>6</v>
      </c>
      <c r="V4">
        <v>515.327</v>
      </c>
      <c r="W4">
        <v>2.65</v>
      </c>
      <c r="X4">
        <v>4</v>
      </c>
      <c r="Y4">
        <v>64</v>
      </c>
      <c r="Z4" t="s">
        <v>77</v>
      </c>
      <c r="AA4">
        <v>3046</v>
      </c>
      <c r="AB4">
        <v>86</v>
      </c>
      <c r="AC4">
        <v>17.02</v>
      </c>
      <c r="AD4">
        <v>13.25</v>
      </c>
      <c r="AE4">
        <v>15.23</v>
      </c>
      <c r="AF4">
        <v>117</v>
      </c>
      <c r="AG4">
        <v>12</v>
      </c>
      <c r="AH4">
        <v>1.8</v>
      </c>
      <c r="AI4">
        <v>12</v>
      </c>
      <c r="AJ4" t="s">
        <v>74</v>
      </c>
      <c r="AK4" t="s">
        <v>77</v>
      </c>
      <c r="AL4" t="s">
        <v>78</v>
      </c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 t="s">
        <v>78</v>
      </c>
      <c r="AS4" t="s">
        <v>77</v>
      </c>
      <c r="AT4" t="s">
        <v>77</v>
      </c>
      <c r="AU4" t="s">
        <v>78</v>
      </c>
      <c r="AV4" t="s">
        <v>78</v>
      </c>
      <c r="AW4" t="s">
        <v>78</v>
      </c>
      <c r="AX4" t="s">
        <v>78</v>
      </c>
      <c r="AY4">
        <v>5</v>
      </c>
      <c r="AZ4">
        <v>1</v>
      </c>
      <c r="BA4">
        <v>1</v>
      </c>
      <c r="BB4">
        <v>1</v>
      </c>
      <c r="BC4">
        <v>0</v>
      </c>
      <c r="BD4">
        <v>0.428571429</v>
      </c>
      <c r="BE4">
        <v>1</v>
      </c>
      <c r="BF4">
        <v>0.875</v>
      </c>
      <c r="BG4">
        <v>0</v>
      </c>
      <c r="BH4">
        <v>0</v>
      </c>
      <c r="BI4">
        <v>0.4</v>
      </c>
      <c r="BJ4">
        <v>0.72727272700000001</v>
      </c>
      <c r="BK4">
        <v>0</v>
      </c>
      <c r="BL4">
        <v>0.5</v>
      </c>
      <c r="BM4">
        <v>0.5</v>
      </c>
      <c r="BN4">
        <v>1</v>
      </c>
      <c r="BO4">
        <v>0</v>
      </c>
      <c r="BP4">
        <v>8</v>
      </c>
      <c r="BQ4">
        <v>9.1999999999999993</v>
      </c>
      <c r="BR4">
        <v>8.9</v>
      </c>
      <c r="BS4">
        <v>9.3000000000000007</v>
      </c>
      <c r="BT4">
        <v>9.6</v>
      </c>
      <c r="BU4">
        <v>9.4</v>
      </c>
      <c r="BV4">
        <v>9.3000000000000007</v>
      </c>
      <c r="BW4">
        <v>10</v>
      </c>
      <c r="BX4">
        <v>9.6</v>
      </c>
      <c r="BY4">
        <v>9.6</v>
      </c>
      <c r="BZ4">
        <v>8.1</v>
      </c>
      <c r="CA4">
        <v>9.3000000000000007</v>
      </c>
      <c r="CB4">
        <v>9.3000000000000007</v>
      </c>
      <c r="CC4">
        <v>9.6</v>
      </c>
      <c r="CD4">
        <v>9.5</v>
      </c>
      <c r="CE4">
        <v>9.6</v>
      </c>
      <c r="CF4">
        <v>324.07100229999998</v>
      </c>
      <c r="CG4">
        <f>IF(CJ4&lt;$CH$1,CJ4,)</f>
        <v>1000.000174</v>
      </c>
      <c r="CI4">
        <v>4</v>
      </c>
      <c r="CJ4">
        <v>1000.000174</v>
      </c>
      <c r="CK4">
        <f t="shared" si="1"/>
        <v>648.14200459999995</v>
      </c>
      <c r="CL4">
        <f t="shared" si="2"/>
        <v>547.76909531180593</v>
      </c>
    </row>
    <row r="5" spans="1:90" x14ac:dyDescent="0.25">
      <c r="A5" s="5" t="s">
        <v>71</v>
      </c>
      <c r="B5" s="2" t="s">
        <v>85</v>
      </c>
      <c r="C5" s="10">
        <v>43709</v>
      </c>
      <c r="E5" s="14" t="e">
        <f t="shared" si="0"/>
        <v>#NUM!</v>
      </c>
      <c r="F5" s="3" t="s">
        <v>86</v>
      </c>
      <c r="H5">
        <v>1259</v>
      </c>
      <c r="I5">
        <v>77.8</v>
      </c>
      <c r="J5">
        <v>158</v>
      </c>
      <c r="K5">
        <v>8.1</v>
      </c>
      <c r="L5">
        <v>226</v>
      </c>
      <c r="M5">
        <v>84</v>
      </c>
      <c r="N5" t="s">
        <v>84</v>
      </c>
      <c r="O5">
        <v>456</v>
      </c>
      <c r="P5">
        <v>1242</v>
      </c>
      <c r="Q5">
        <v>2688</v>
      </c>
      <c r="R5" s="1" t="s">
        <v>78</v>
      </c>
      <c r="S5" s="1" t="s">
        <v>77</v>
      </c>
      <c r="T5" t="s">
        <v>81</v>
      </c>
      <c r="U5">
        <v>6</v>
      </c>
      <c r="V5">
        <v>522.33399999999995</v>
      </c>
      <c r="W5">
        <v>2.65</v>
      </c>
      <c r="X5">
        <v>4</v>
      </c>
      <c r="Y5">
        <v>64</v>
      </c>
      <c r="Z5" t="s">
        <v>77</v>
      </c>
      <c r="AA5">
        <v>3969</v>
      </c>
      <c r="AB5">
        <v>102</v>
      </c>
      <c r="AC5">
        <v>21.05</v>
      </c>
      <c r="AD5">
        <v>15.08</v>
      </c>
      <c r="AE5">
        <v>19.5</v>
      </c>
      <c r="AF5">
        <v>117</v>
      </c>
      <c r="AG5">
        <v>12</v>
      </c>
      <c r="AH5">
        <v>1.8</v>
      </c>
      <c r="AI5">
        <v>12</v>
      </c>
      <c r="AJ5" t="s">
        <v>74</v>
      </c>
      <c r="AK5" t="s">
        <v>77</v>
      </c>
      <c r="AL5" t="s">
        <v>78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77</v>
      </c>
      <c r="AT5" t="s">
        <v>77</v>
      </c>
      <c r="AU5" t="s">
        <v>78</v>
      </c>
      <c r="AV5" t="s">
        <v>78</v>
      </c>
      <c r="AW5" t="s">
        <v>78</v>
      </c>
      <c r="AX5" t="s">
        <v>78</v>
      </c>
      <c r="AY5">
        <v>5</v>
      </c>
      <c r="AZ5">
        <v>1</v>
      </c>
      <c r="BA5">
        <v>1</v>
      </c>
      <c r="BB5">
        <v>1</v>
      </c>
      <c r="BC5">
        <v>0</v>
      </c>
      <c r="BD5">
        <v>0.428571429</v>
      </c>
      <c r="BE5">
        <v>1</v>
      </c>
      <c r="BF5">
        <v>0.875</v>
      </c>
      <c r="BG5">
        <v>0</v>
      </c>
      <c r="BH5">
        <v>0</v>
      </c>
      <c r="BI5">
        <v>0.4</v>
      </c>
      <c r="BJ5">
        <v>0.909090909</v>
      </c>
      <c r="BK5">
        <v>0</v>
      </c>
      <c r="BL5">
        <v>0.5</v>
      </c>
      <c r="BM5">
        <v>0.5</v>
      </c>
      <c r="BN5">
        <v>1</v>
      </c>
      <c r="BO5">
        <v>0</v>
      </c>
      <c r="BP5">
        <v>25</v>
      </c>
      <c r="BQ5">
        <v>7.8</v>
      </c>
      <c r="BR5">
        <v>7.6</v>
      </c>
      <c r="BS5">
        <v>7.6</v>
      </c>
      <c r="BT5">
        <v>7.6</v>
      </c>
      <c r="BU5">
        <v>8.8000000000000007</v>
      </c>
      <c r="BV5">
        <v>9</v>
      </c>
      <c r="BW5">
        <v>9.4</v>
      </c>
      <c r="BX5">
        <v>9.6</v>
      </c>
      <c r="BY5">
        <v>8.9</v>
      </c>
      <c r="BZ5">
        <v>8</v>
      </c>
      <c r="CA5">
        <v>8.6</v>
      </c>
      <c r="CB5">
        <v>9</v>
      </c>
      <c r="CC5">
        <v>9.1999999999999993</v>
      </c>
      <c r="CD5">
        <v>9.1999999999999993</v>
      </c>
      <c r="CE5">
        <v>9</v>
      </c>
      <c r="CF5">
        <v>324.07100229999998</v>
      </c>
      <c r="CG5">
        <f>IF(CJ5&lt;$CH$1,CJ5,)</f>
        <v>3558.823046</v>
      </c>
      <c r="CH5">
        <v>1</v>
      </c>
      <c r="CI5">
        <v>5</v>
      </c>
      <c r="CJ5">
        <v>3558.823046</v>
      </c>
      <c r="CK5">
        <f t="shared" si="1"/>
        <v>648.14200459999995</v>
      </c>
      <c r="CL5">
        <f t="shared" si="2"/>
        <v>1949.4129410843739</v>
      </c>
    </row>
    <row r="6" spans="1:90" x14ac:dyDescent="0.25">
      <c r="A6" s="5" t="s">
        <v>71</v>
      </c>
      <c r="B6" s="2" t="s">
        <v>80</v>
      </c>
      <c r="C6" s="10">
        <v>43344</v>
      </c>
      <c r="D6" s="10">
        <v>43709</v>
      </c>
      <c r="E6" s="14">
        <f t="shared" si="0"/>
        <v>12</v>
      </c>
      <c r="F6" s="3" t="s">
        <v>87</v>
      </c>
      <c r="G6" s="3" t="s">
        <v>79</v>
      </c>
      <c r="H6">
        <v>859</v>
      </c>
      <c r="I6">
        <v>75.7</v>
      </c>
      <c r="J6">
        <v>150.9</v>
      </c>
      <c r="K6">
        <v>8.3000000000000007</v>
      </c>
      <c r="L6">
        <v>194</v>
      </c>
      <c r="M6">
        <v>80</v>
      </c>
      <c r="N6" t="s">
        <v>76</v>
      </c>
      <c r="O6">
        <v>324</v>
      </c>
      <c r="P6">
        <v>828</v>
      </c>
      <c r="Q6">
        <v>1792</v>
      </c>
      <c r="R6" s="1" t="s">
        <v>78</v>
      </c>
      <c r="S6" s="1" t="s">
        <v>77</v>
      </c>
      <c r="T6" t="s">
        <v>75</v>
      </c>
      <c r="U6">
        <v>6</v>
      </c>
      <c r="V6">
        <v>346.73500000000001</v>
      </c>
      <c r="W6">
        <v>2.5</v>
      </c>
      <c r="X6">
        <v>3</v>
      </c>
      <c r="Y6">
        <v>64</v>
      </c>
      <c r="Z6" t="s">
        <v>77</v>
      </c>
      <c r="AA6">
        <v>2942</v>
      </c>
      <c r="AB6">
        <v>78</v>
      </c>
      <c r="AC6">
        <v>15.05</v>
      </c>
      <c r="AD6">
        <v>13.07</v>
      </c>
      <c r="AE6">
        <v>15.13</v>
      </c>
      <c r="AF6">
        <v>101</v>
      </c>
      <c r="AG6">
        <v>12.2</v>
      </c>
      <c r="AH6">
        <v>1.8</v>
      </c>
      <c r="AI6">
        <v>7.2</v>
      </c>
      <c r="AJ6">
        <v>2.2000000000000002</v>
      </c>
      <c r="AK6" t="s">
        <v>77</v>
      </c>
      <c r="AL6" t="s">
        <v>78</v>
      </c>
      <c r="AM6" t="s">
        <v>78</v>
      </c>
      <c r="AN6" t="s">
        <v>78</v>
      </c>
      <c r="AO6" t="s">
        <v>74</v>
      </c>
      <c r="AP6" t="s">
        <v>78</v>
      </c>
      <c r="AQ6" t="s">
        <v>78</v>
      </c>
      <c r="AR6" t="s">
        <v>78</v>
      </c>
      <c r="AS6" t="s">
        <v>77</v>
      </c>
      <c r="AT6" t="s">
        <v>77</v>
      </c>
      <c r="AU6" t="s">
        <v>78</v>
      </c>
      <c r="AV6" t="s">
        <v>78</v>
      </c>
      <c r="AW6" t="s">
        <v>74</v>
      </c>
      <c r="AX6" t="s">
        <v>78</v>
      </c>
      <c r="AY6">
        <v>5</v>
      </c>
      <c r="AZ6">
        <v>1</v>
      </c>
      <c r="BA6">
        <v>1</v>
      </c>
      <c r="BB6">
        <v>1</v>
      </c>
      <c r="BC6">
        <v>0</v>
      </c>
      <c r="BD6">
        <v>0.428571429</v>
      </c>
      <c r="BE6">
        <v>1</v>
      </c>
      <c r="BF6">
        <v>0.875</v>
      </c>
      <c r="BG6">
        <v>0</v>
      </c>
      <c r="BH6">
        <v>0</v>
      </c>
      <c r="BI6">
        <v>0.4</v>
      </c>
      <c r="BJ6">
        <v>0.63636363600000001</v>
      </c>
      <c r="BK6">
        <v>0</v>
      </c>
      <c r="BL6">
        <v>0.5</v>
      </c>
      <c r="BM6">
        <v>0.75</v>
      </c>
      <c r="BN6">
        <v>1</v>
      </c>
      <c r="BO6">
        <v>0</v>
      </c>
      <c r="BP6">
        <v>47</v>
      </c>
      <c r="BQ6">
        <v>9.4</v>
      </c>
      <c r="BR6">
        <v>8</v>
      </c>
      <c r="BS6">
        <v>9.3000000000000007</v>
      </c>
      <c r="BT6">
        <v>9.1</v>
      </c>
      <c r="BU6">
        <v>9</v>
      </c>
      <c r="BV6">
        <v>9.1999999999999993</v>
      </c>
      <c r="BW6">
        <v>9.9</v>
      </c>
      <c r="BX6">
        <v>9.6999999999999993</v>
      </c>
      <c r="BY6">
        <v>9.5</v>
      </c>
      <c r="BZ6">
        <v>8.1999999999999993</v>
      </c>
      <c r="CA6">
        <v>9.1</v>
      </c>
      <c r="CB6">
        <v>9.1999999999999993</v>
      </c>
      <c r="CC6">
        <v>9.4</v>
      </c>
      <c r="CD6">
        <v>9.5</v>
      </c>
      <c r="CE6">
        <v>9.5</v>
      </c>
      <c r="CF6">
        <v>336.3616303</v>
      </c>
      <c r="CG6">
        <f>IF(CJ6&lt;$CH$1,CJ6,)</f>
        <v>2054.2066289999998</v>
      </c>
      <c r="CH6">
        <v>1</v>
      </c>
      <c r="CI6">
        <v>6</v>
      </c>
      <c r="CJ6">
        <v>2054.2066289999998</v>
      </c>
      <c r="CK6">
        <f t="shared" si="1"/>
        <v>672.7232606</v>
      </c>
      <c r="CL6">
        <f t="shared" si="2"/>
        <v>1125.2307109607009</v>
      </c>
    </row>
    <row r="7" spans="1:90" x14ac:dyDescent="0.25">
      <c r="A7" s="5" t="s">
        <v>71</v>
      </c>
      <c r="B7" s="2" t="s">
        <v>83</v>
      </c>
      <c r="C7" s="10">
        <v>43344</v>
      </c>
      <c r="D7" s="10">
        <v>43709</v>
      </c>
      <c r="E7" s="14">
        <f t="shared" si="0"/>
        <v>12</v>
      </c>
      <c r="F7" s="3" t="s">
        <v>87</v>
      </c>
      <c r="G7" s="3" t="s">
        <v>82</v>
      </c>
      <c r="H7">
        <v>1159</v>
      </c>
      <c r="I7">
        <v>70.900000000000006</v>
      </c>
      <c r="J7">
        <v>143.6</v>
      </c>
      <c r="K7">
        <v>7.7</v>
      </c>
      <c r="L7">
        <v>177</v>
      </c>
      <c r="M7">
        <v>81</v>
      </c>
      <c r="N7" t="s">
        <v>84</v>
      </c>
      <c r="O7">
        <v>463</v>
      </c>
      <c r="P7">
        <v>1125</v>
      </c>
      <c r="Q7">
        <v>2436</v>
      </c>
      <c r="R7" s="1" t="s">
        <v>78</v>
      </c>
      <c r="S7" s="1" t="s">
        <v>77</v>
      </c>
      <c r="T7" t="s">
        <v>81</v>
      </c>
      <c r="U7">
        <v>6</v>
      </c>
      <c r="V7">
        <v>356.50099999999998</v>
      </c>
      <c r="W7">
        <v>2.5</v>
      </c>
      <c r="X7">
        <v>4</v>
      </c>
      <c r="Y7">
        <v>64</v>
      </c>
      <c r="Z7" t="s">
        <v>77</v>
      </c>
      <c r="AA7">
        <v>2658</v>
      </c>
      <c r="AB7">
        <v>72</v>
      </c>
      <c r="AC7">
        <v>14.17</v>
      </c>
      <c r="AD7">
        <v>10.33</v>
      </c>
      <c r="AE7">
        <v>11.35</v>
      </c>
      <c r="AF7">
        <v>106</v>
      </c>
      <c r="AG7">
        <v>12.2</v>
      </c>
      <c r="AH7">
        <v>1.8</v>
      </c>
      <c r="AI7">
        <v>7.2</v>
      </c>
      <c r="AJ7">
        <v>2.2000000000000002</v>
      </c>
      <c r="AK7" t="s">
        <v>77</v>
      </c>
      <c r="AL7" t="s">
        <v>78</v>
      </c>
      <c r="AM7" t="s">
        <v>78</v>
      </c>
      <c r="AN7" t="s">
        <v>78</v>
      </c>
      <c r="AO7" t="s">
        <v>74</v>
      </c>
      <c r="AP7" t="s">
        <v>78</v>
      </c>
      <c r="AQ7" t="s">
        <v>78</v>
      </c>
      <c r="AR7" t="s">
        <v>78</v>
      </c>
      <c r="AS7" t="s">
        <v>77</v>
      </c>
      <c r="AT7" t="s">
        <v>77</v>
      </c>
      <c r="AU7" t="s">
        <v>78</v>
      </c>
      <c r="AV7" t="s">
        <v>78</v>
      </c>
      <c r="AW7" t="s">
        <v>78</v>
      </c>
      <c r="AX7" t="s">
        <v>78</v>
      </c>
      <c r="AY7">
        <v>5</v>
      </c>
      <c r="AZ7">
        <v>1</v>
      </c>
      <c r="BA7">
        <v>1</v>
      </c>
      <c r="BB7">
        <v>1</v>
      </c>
      <c r="BC7">
        <v>0</v>
      </c>
      <c r="BD7">
        <v>0.428571429</v>
      </c>
      <c r="BE7">
        <v>1</v>
      </c>
      <c r="BF7">
        <v>0.9375</v>
      </c>
      <c r="BG7">
        <v>0</v>
      </c>
      <c r="BH7">
        <v>0</v>
      </c>
      <c r="BI7">
        <v>0.4</v>
      </c>
      <c r="BJ7">
        <v>0.63636363600000001</v>
      </c>
      <c r="BK7">
        <v>0</v>
      </c>
      <c r="BL7">
        <v>0.5</v>
      </c>
      <c r="BM7">
        <v>0.5</v>
      </c>
      <c r="BN7">
        <v>1</v>
      </c>
      <c r="BO7">
        <v>0</v>
      </c>
      <c r="BP7">
        <v>14</v>
      </c>
      <c r="BQ7">
        <v>8.1</v>
      </c>
      <c r="BR7">
        <v>7.6</v>
      </c>
      <c r="BS7">
        <v>9.1</v>
      </c>
      <c r="BT7">
        <v>8.9</v>
      </c>
      <c r="BU7">
        <v>8.1999999999999993</v>
      </c>
      <c r="BV7">
        <v>8.9</v>
      </c>
      <c r="BW7">
        <v>9</v>
      </c>
      <c r="BX7">
        <v>8.1</v>
      </c>
      <c r="BY7">
        <v>9</v>
      </c>
      <c r="BZ7">
        <v>6.5</v>
      </c>
      <c r="CA7">
        <v>7.9</v>
      </c>
      <c r="CB7">
        <v>8.8000000000000007</v>
      </c>
      <c r="CC7">
        <v>9.1</v>
      </c>
      <c r="CD7">
        <v>9.1</v>
      </c>
      <c r="CE7">
        <v>9</v>
      </c>
      <c r="CF7">
        <v>336.3616303</v>
      </c>
      <c r="CG7">
        <f>IF(CJ7&lt;$CH$1,CJ7,)</f>
        <v>1062.8966889999999</v>
      </c>
      <c r="CH7">
        <v>1</v>
      </c>
      <c r="CI7">
        <v>7</v>
      </c>
      <c r="CJ7">
        <v>1062.8966889999999</v>
      </c>
      <c r="CK7">
        <f t="shared" si="1"/>
        <v>672.7232606</v>
      </c>
      <c r="CL7">
        <f t="shared" si="2"/>
        <v>582.22185643684088</v>
      </c>
    </row>
    <row r="8" spans="1:90" x14ac:dyDescent="0.25">
      <c r="A8" s="5" t="s">
        <v>71</v>
      </c>
      <c r="B8" s="2" t="s">
        <v>86</v>
      </c>
      <c r="C8" s="10">
        <v>43344</v>
      </c>
      <c r="D8" s="10">
        <v>43709</v>
      </c>
      <c r="E8" s="14">
        <f t="shared" si="0"/>
        <v>12</v>
      </c>
      <c r="F8" s="3" t="s">
        <v>87</v>
      </c>
      <c r="G8" s="3" t="s">
        <v>85</v>
      </c>
      <c r="H8">
        <v>1259</v>
      </c>
      <c r="I8">
        <v>77.400000000000006</v>
      </c>
      <c r="J8">
        <v>157.5</v>
      </c>
      <c r="K8">
        <v>7.9</v>
      </c>
      <c r="L8">
        <v>208</v>
      </c>
      <c r="M8">
        <v>85</v>
      </c>
      <c r="N8" t="s">
        <v>84</v>
      </c>
      <c r="O8">
        <v>456</v>
      </c>
      <c r="P8">
        <v>1242</v>
      </c>
      <c r="Q8">
        <v>2688</v>
      </c>
      <c r="R8" s="1" t="s">
        <v>78</v>
      </c>
      <c r="S8" s="1" t="s">
        <v>77</v>
      </c>
      <c r="T8" t="s">
        <v>81</v>
      </c>
      <c r="U8">
        <v>6</v>
      </c>
      <c r="V8">
        <v>354.80399999999997</v>
      </c>
      <c r="W8">
        <v>2.5</v>
      </c>
      <c r="X8">
        <v>4</v>
      </c>
      <c r="Y8">
        <v>64</v>
      </c>
      <c r="Z8" t="s">
        <v>77</v>
      </c>
      <c r="AA8">
        <v>3174</v>
      </c>
      <c r="AB8">
        <v>79</v>
      </c>
      <c r="AC8">
        <v>16.13</v>
      </c>
      <c r="AD8">
        <v>11.1</v>
      </c>
      <c r="AE8">
        <v>13.72</v>
      </c>
      <c r="AF8">
        <v>106</v>
      </c>
      <c r="AG8">
        <v>12.2</v>
      </c>
      <c r="AH8">
        <v>1.8</v>
      </c>
      <c r="AI8">
        <v>7.2</v>
      </c>
      <c r="AJ8">
        <v>2.2000000000000002</v>
      </c>
      <c r="AK8" t="s">
        <v>77</v>
      </c>
      <c r="AL8" t="s">
        <v>78</v>
      </c>
      <c r="AM8" t="s">
        <v>78</v>
      </c>
      <c r="AN8" t="s">
        <v>78</v>
      </c>
      <c r="AO8" t="s">
        <v>74</v>
      </c>
      <c r="AP8" t="s">
        <v>78</v>
      </c>
      <c r="AQ8" t="s">
        <v>78</v>
      </c>
      <c r="AR8" t="s">
        <v>78</v>
      </c>
      <c r="AS8" t="s">
        <v>77</v>
      </c>
      <c r="AT8" t="s">
        <v>77</v>
      </c>
      <c r="AU8" t="s">
        <v>78</v>
      </c>
      <c r="AV8" t="s">
        <v>78</v>
      </c>
      <c r="AW8" t="s">
        <v>78</v>
      </c>
      <c r="AX8" t="s">
        <v>78</v>
      </c>
      <c r="AY8">
        <v>5</v>
      </c>
      <c r="AZ8">
        <v>1</v>
      </c>
      <c r="BA8">
        <v>1</v>
      </c>
      <c r="BB8">
        <v>1</v>
      </c>
      <c r="BC8">
        <v>0</v>
      </c>
      <c r="BD8">
        <v>0.428571429</v>
      </c>
      <c r="BE8">
        <v>1</v>
      </c>
      <c r="BF8">
        <v>0.9375</v>
      </c>
      <c r="BG8">
        <v>0</v>
      </c>
      <c r="BH8">
        <v>0</v>
      </c>
      <c r="BI8">
        <v>0.4</v>
      </c>
      <c r="BJ8">
        <v>0.63636363600000001</v>
      </c>
      <c r="BK8">
        <v>0</v>
      </c>
      <c r="BL8">
        <v>0.5</v>
      </c>
      <c r="BM8">
        <v>0.75</v>
      </c>
      <c r="BN8">
        <v>1</v>
      </c>
      <c r="BO8">
        <v>0</v>
      </c>
      <c r="BP8">
        <v>34</v>
      </c>
      <c r="BQ8">
        <v>8.5</v>
      </c>
      <c r="BR8">
        <v>6.8</v>
      </c>
      <c r="BS8">
        <v>9</v>
      </c>
      <c r="BT8">
        <v>8.8000000000000007</v>
      </c>
      <c r="BU8">
        <v>9</v>
      </c>
      <c r="BV8">
        <v>8.6999999999999993</v>
      </c>
      <c r="BW8">
        <v>9.1999999999999993</v>
      </c>
      <c r="BX8">
        <v>8.6999999999999993</v>
      </c>
      <c r="BY8">
        <v>9.3000000000000007</v>
      </c>
      <c r="BZ8">
        <v>7.3</v>
      </c>
      <c r="CA8">
        <v>7.9</v>
      </c>
      <c r="CB8">
        <v>8.6999999999999993</v>
      </c>
      <c r="CC8">
        <v>8.9</v>
      </c>
      <c r="CD8">
        <v>9</v>
      </c>
      <c r="CE8">
        <v>8.6</v>
      </c>
      <c r="CF8">
        <v>336.3616303</v>
      </c>
      <c r="CG8">
        <f>IF(CJ8&lt;$CH$1,CJ8,)</f>
        <v>1103.4856950000001</v>
      </c>
      <c r="CH8">
        <v>1</v>
      </c>
      <c r="CI8">
        <v>8</v>
      </c>
      <c r="CJ8">
        <v>1103.4856950000001</v>
      </c>
      <c r="CK8">
        <f t="shared" si="1"/>
        <v>672.7232606</v>
      </c>
      <c r="CL8">
        <f t="shared" si="2"/>
        <v>604.45525566445497</v>
      </c>
    </row>
    <row r="9" spans="1:90" x14ac:dyDescent="0.25">
      <c r="A9" s="5" t="s">
        <v>71</v>
      </c>
      <c r="B9" s="2" t="s">
        <v>87</v>
      </c>
      <c r="C9" s="10">
        <v>42979</v>
      </c>
      <c r="D9" s="10">
        <v>43344</v>
      </c>
      <c r="E9" s="14">
        <f t="shared" si="0"/>
        <v>12</v>
      </c>
      <c r="G9" s="3" t="s">
        <v>80</v>
      </c>
      <c r="H9">
        <v>1159</v>
      </c>
      <c r="I9">
        <v>70.900000000000006</v>
      </c>
      <c r="J9">
        <v>143.6</v>
      </c>
      <c r="K9">
        <v>7.7</v>
      </c>
      <c r="L9">
        <v>174</v>
      </c>
      <c r="M9">
        <v>81</v>
      </c>
      <c r="N9" t="s">
        <v>84</v>
      </c>
      <c r="O9">
        <v>512</v>
      </c>
      <c r="P9">
        <v>1125</v>
      </c>
      <c r="Q9">
        <v>2436</v>
      </c>
      <c r="R9" s="1" t="s">
        <v>78</v>
      </c>
      <c r="S9" s="1" t="s">
        <v>77</v>
      </c>
      <c r="T9" t="s">
        <v>75</v>
      </c>
      <c r="U9">
        <v>6</v>
      </c>
      <c r="V9">
        <v>245.149</v>
      </c>
      <c r="W9">
        <v>2.4</v>
      </c>
      <c r="X9">
        <v>3</v>
      </c>
      <c r="Y9">
        <v>64</v>
      </c>
      <c r="Z9" t="s">
        <v>77</v>
      </c>
      <c r="AA9">
        <v>2716</v>
      </c>
      <c r="AB9">
        <v>74</v>
      </c>
      <c r="AC9">
        <v>19.05</v>
      </c>
      <c r="AD9">
        <v>9.43</v>
      </c>
      <c r="AE9">
        <v>12.12</v>
      </c>
      <c r="AF9">
        <v>97</v>
      </c>
      <c r="AG9">
        <v>12</v>
      </c>
      <c r="AH9">
        <v>1.8</v>
      </c>
      <c r="AI9">
        <v>7</v>
      </c>
      <c r="AJ9">
        <v>2.2000000000000002</v>
      </c>
      <c r="AK9" t="s">
        <v>77</v>
      </c>
      <c r="AL9" t="s">
        <v>78</v>
      </c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77</v>
      </c>
      <c r="AT9" t="s">
        <v>77</v>
      </c>
      <c r="AU9" t="s">
        <v>78</v>
      </c>
      <c r="AV9" t="s">
        <v>78</v>
      </c>
      <c r="AW9" t="s">
        <v>78</v>
      </c>
      <c r="AX9" t="s">
        <v>78</v>
      </c>
      <c r="AY9">
        <v>5</v>
      </c>
      <c r="AZ9">
        <v>1</v>
      </c>
      <c r="BA9">
        <v>1</v>
      </c>
      <c r="BB9">
        <v>1</v>
      </c>
      <c r="BC9">
        <v>0</v>
      </c>
      <c r="BD9">
        <v>0.428571429</v>
      </c>
      <c r="BE9">
        <v>1</v>
      </c>
      <c r="BF9">
        <v>0.8125</v>
      </c>
      <c r="BG9">
        <v>0</v>
      </c>
      <c r="BH9">
        <v>0</v>
      </c>
      <c r="BI9">
        <v>0.4</v>
      </c>
      <c r="BJ9">
        <v>0.63636363600000001</v>
      </c>
      <c r="BK9">
        <v>0</v>
      </c>
      <c r="BL9">
        <v>0.5</v>
      </c>
      <c r="BM9">
        <v>0.5</v>
      </c>
      <c r="BN9">
        <v>1</v>
      </c>
      <c r="BO9">
        <v>0</v>
      </c>
      <c r="BP9">
        <v>48</v>
      </c>
      <c r="BQ9">
        <v>8.6999999999999993</v>
      </c>
      <c r="BR9">
        <v>6.6</v>
      </c>
      <c r="BS9">
        <v>8.9</v>
      </c>
      <c r="BT9">
        <v>9</v>
      </c>
      <c r="BU9">
        <v>9</v>
      </c>
      <c r="BV9">
        <v>8.8000000000000007</v>
      </c>
      <c r="BW9">
        <v>9.3000000000000007</v>
      </c>
      <c r="BX9">
        <v>9.3000000000000007</v>
      </c>
      <c r="BY9">
        <v>9.4</v>
      </c>
      <c r="BZ9">
        <v>8.3000000000000007</v>
      </c>
      <c r="CA9">
        <v>8.9</v>
      </c>
      <c r="CB9">
        <v>9</v>
      </c>
      <c r="CC9">
        <v>9.1999999999999993</v>
      </c>
      <c r="CD9">
        <v>9</v>
      </c>
      <c r="CE9">
        <v>9.1</v>
      </c>
      <c r="CF9">
        <v>550.85137210000005</v>
      </c>
      <c r="CG9">
        <f>IF(CJ9&lt;$CH$1,CJ9,)</f>
        <v>1764.840375</v>
      </c>
      <c r="CH9">
        <v>1</v>
      </c>
      <c r="CI9">
        <v>9</v>
      </c>
      <c r="CJ9">
        <v>1764.840375</v>
      </c>
      <c r="CK9">
        <f t="shared" si="1"/>
        <v>1101.7027442000001</v>
      </c>
      <c r="CL9">
        <f t="shared" si="2"/>
        <v>966.72484737337493</v>
      </c>
    </row>
    <row r="10" spans="1:90" x14ac:dyDescent="0.25">
      <c r="A10" s="5" t="s">
        <v>71</v>
      </c>
      <c r="B10" s="2" t="s">
        <v>88</v>
      </c>
      <c r="C10" s="10">
        <v>42979</v>
      </c>
      <c r="E10" s="14" t="e">
        <f t="shared" si="0"/>
        <v>#NUM!</v>
      </c>
      <c r="F10" s="3" t="s">
        <v>89</v>
      </c>
      <c r="H10">
        <v>809</v>
      </c>
      <c r="I10">
        <v>67.3</v>
      </c>
      <c r="J10">
        <v>138.4</v>
      </c>
      <c r="K10">
        <v>7.3</v>
      </c>
      <c r="L10">
        <v>148</v>
      </c>
      <c r="M10">
        <v>65</v>
      </c>
      <c r="N10" t="s">
        <v>76</v>
      </c>
      <c r="O10">
        <v>326</v>
      </c>
      <c r="P10">
        <v>750</v>
      </c>
      <c r="Q10">
        <v>1334</v>
      </c>
      <c r="R10" s="1" t="s">
        <v>78</v>
      </c>
      <c r="S10" s="1" t="s">
        <v>77</v>
      </c>
      <c r="T10" t="s">
        <v>75</v>
      </c>
      <c r="U10">
        <v>6</v>
      </c>
      <c r="V10">
        <v>330.02699999999999</v>
      </c>
      <c r="W10">
        <v>2.4</v>
      </c>
      <c r="X10">
        <v>2</v>
      </c>
      <c r="Y10">
        <v>64</v>
      </c>
      <c r="Z10" t="s">
        <v>77</v>
      </c>
      <c r="AA10">
        <v>1821</v>
      </c>
      <c r="AB10">
        <v>66</v>
      </c>
      <c r="AC10">
        <v>12.4</v>
      </c>
      <c r="AD10">
        <v>11.9</v>
      </c>
      <c r="AE10">
        <v>10.6</v>
      </c>
      <c r="AF10">
        <v>92</v>
      </c>
      <c r="AG10">
        <v>12</v>
      </c>
      <c r="AH10">
        <v>1.8</v>
      </c>
      <c r="AI10">
        <v>7</v>
      </c>
      <c r="AJ10">
        <v>2.2000000000000002</v>
      </c>
      <c r="AK10" t="s">
        <v>78</v>
      </c>
      <c r="AL10" t="s">
        <v>78</v>
      </c>
      <c r="AM10" t="s">
        <v>78</v>
      </c>
      <c r="AN10" t="s">
        <v>78</v>
      </c>
      <c r="AO10" t="s">
        <v>78</v>
      </c>
      <c r="AP10" t="s">
        <v>78</v>
      </c>
      <c r="AQ10" t="s">
        <v>78</v>
      </c>
      <c r="AR10" t="s">
        <v>78</v>
      </c>
      <c r="AS10" t="s">
        <v>77</v>
      </c>
      <c r="AT10" t="s">
        <v>77</v>
      </c>
      <c r="AU10" t="s">
        <v>78</v>
      </c>
      <c r="AV10" t="s">
        <v>78</v>
      </c>
      <c r="AW10" t="s">
        <v>78</v>
      </c>
      <c r="AX10" t="s">
        <v>78</v>
      </c>
      <c r="AY10">
        <v>5</v>
      </c>
      <c r="AZ10">
        <v>1</v>
      </c>
      <c r="BA10">
        <v>1</v>
      </c>
      <c r="BB10">
        <v>1</v>
      </c>
      <c r="BC10">
        <v>0</v>
      </c>
      <c r="BD10">
        <v>0.428571429</v>
      </c>
      <c r="BE10">
        <v>1</v>
      </c>
      <c r="BF10">
        <v>0.75</v>
      </c>
      <c r="BG10">
        <v>0</v>
      </c>
      <c r="BH10">
        <v>0</v>
      </c>
      <c r="BI10">
        <v>0.4</v>
      </c>
      <c r="BJ10">
        <v>0.63636363600000001</v>
      </c>
      <c r="BK10">
        <v>0</v>
      </c>
      <c r="BL10">
        <v>0.5</v>
      </c>
      <c r="BM10">
        <v>0.5</v>
      </c>
      <c r="BN10">
        <v>1</v>
      </c>
      <c r="BO10">
        <v>0</v>
      </c>
      <c r="BP10">
        <v>24</v>
      </c>
      <c r="BQ10">
        <v>9.1999999999999993</v>
      </c>
      <c r="BR10">
        <v>8.1</v>
      </c>
      <c r="BS10">
        <v>9.3000000000000007</v>
      </c>
      <c r="BT10">
        <v>9.6999999999999993</v>
      </c>
      <c r="BU10">
        <v>8.6</v>
      </c>
      <c r="BV10">
        <v>9.4</v>
      </c>
      <c r="BW10">
        <v>9.8000000000000007</v>
      </c>
      <c r="BX10">
        <v>9.5</v>
      </c>
      <c r="BY10">
        <v>9.4</v>
      </c>
      <c r="BZ10">
        <v>8.1</v>
      </c>
      <c r="CA10">
        <v>8.4</v>
      </c>
      <c r="CB10">
        <v>9.1</v>
      </c>
      <c r="CC10">
        <v>9.4</v>
      </c>
      <c r="CD10">
        <v>9.5</v>
      </c>
      <c r="CE10">
        <v>9.4</v>
      </c>
      <c r="CF10">
        <v>550.85137210000005</v>
      </c>
      <c r="CG10">
        <f>IF(CJ10&lt;$CH$1,CJ10,)</f>
        <v>2318.6416549999999</v>
      </c>
      <c r="CH10">
        <v>1</v>
      </c>
      <c r="CI10">
        <v>10</v>
      </c>
      <c r="CJ10">
        <v>2318.6416549999999</v>
      </c>
      <c r="CK10">
        <f t="shared" si="1"/>
        <v>1101.7027442000001</v>
      </c>
      <c r="CL10">
        <f t="shared" si="2"/>
        <v>1270.0800207176949</v>
      </c>
    </row>
    <row r="11" spans="1:90" x14ac:dyDescent="0.25">
      <c r="A11" s="5" t="s">
        <v>71</v>
      </c>
      <c r="B11" s="2" t="s">
        <v>90</v>
      </c>
      <c r="C11" s="10">
        <v>42979</v>
      </c>
      <c r="E11" s="14" t="e">
        <f t="shared" si="0"/>
        <v>#NUM!</v>
      </c>
      <c r="F11" s="3" t="s">
        <v>91</v>
      </c>
      <c r="H11">
        <v>919</v>
      </c>
      <c r="I11">
        <v>78.099999999999994</v>
      </c>
      <c r="J11">
        <v>158.4</v>
      </c>
      <c r="K11">
        <v>7.5</v>
      </c>
      <c r="L11">
        <v>202</v>
      </c>
      <c r="M11">
        <v>67</v>
      </c>
      <c r="N11" t="s">
        <v>76</v>
      </c>
      <c r="O11">
        <v>401</v>
      </c>
      <c r="P11">
        <v>1080</v>
      </c>
      <c r="Q11">
        <v>1920</v>
      </c>
      <c r="R11" s="1" t="s">
        <v>78</v>
      </c>
      <c r="S11" s="1" t="s">
        <v>77</v>
      </c>
      <c r="T11" t="s">
        <v>75</v>
      </c>
      <c r="U11">
        <v>6</v>
      </c>
      <c r="V11">
        <v>331.92899999999997</v>
      </c>
      <c r="W11">
        <v>2.4</v>
      </c>
      <c r="X11">
        <v>3</v>
      </c>
      <c r="Y11">
        <v>64</v>
      </c>
      <c r="Z11" t="s">
        <v>77</v>
      </c>
      <c r="AA11">
        <v>2675</v>
      </c>
      <c r="AB11">
        <v>81</v>
      </c>
      <c r="AC11">
        <v>17.170000000000002</v>
      </c>
      <c r="AD11">
        <v>12.53</v>
      </c>
      <c r="AE11">
        <v>14.92</v>
      </c>
      <c r="AF11">
        <v>94</v>
      </c>
      <c r="AG11">
        <v>12</v>
      </c>
      <c r="AH11">
        <v>1.8</v>
      </c>
      <c r="AI11">
        <v>7.2</v>
      </c>
      <c r="AJ11">
        <v>2.2000000000000002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  <c r="AR11" t="s">
        <v>78</v>
      </c>
      <c r="AS11" t="s">
        <v>77</v>
      </c>
      <c r="AT11" t="s">
        <v>77</v>
      </c>
      <c r="AU11" t="s">
        <v>78</v>
      </c>
      <c r="AV11" t="s">
        <v>78</v>
      </c>
      <c r="AW11" t="s">
        <v>78</v>
      </c>
      <c r="AX11" t="s">
        <v>78</v>
      </c>
      <c r="AY11">
        <v>5</v>
      </c>
      <c r="AZ11">
        <v>1</v>
      </c>
      <c r="BA11">
        <v>1</v>
      </c>
      <c r="BB11">
        <v>1</v>
      </c>
      <c r="BC11">
        <v>0</v>
      </c>
      <c r="BD11">
        <v>0.428571429</v>
      </c>
      <c r="BE11">
        <v>1</v>
      </c>
      <c r="BF11">
        <v>0.75</v>
      </c>
      <c r="BG11">
        <v>0</v>
      </c>
      <c r="BH11">
        <v>0</v>
      </c>
      <c r="BI11">
        <v>0.4</v>
      </c>
      <c r="BJ11">
        <v>0.63636363600000001</v>
      </c>
      <c r="BK11">
        <v>0</v>
      </c>
      <c r="BL11">
        <v>0.5</v>
      </c>
      <c r="BM11">
        <v>0.5</v>
      </c>
      <c r="BN11">
        <v>1</v>
      </c>
      <c r="BO11">
        <v>0</v>
      </c>
      <c r="BP11">
        <v>38</v>
      </c>
      <c r="BQ11">
        <v>8.8000000000000007</v>
      </c>
      <c r="BR11">
        <v>7.4</v>
      </c>
      <c r="BS11">
        <v>9.1999999999999993</v>
      </c>
      <c r="BT11">
        <v>8.4</v>
      </c>
      <c r="BU11">
        <v>8.9</v>
      </c>
      <c r="BV11">
        <v>9.1999999999999993</v>
      </c>
      <c r="BW11">
        <v>9.5</v>
      </c>
      <c r="BX11">
        <v>9.6</v>
      </c>
      <c r="BY11">
        <v>9.5</v>
      </c>
      <c r="BZ11">
        <v>8</v>
      </c>
      <c r="CA11">
        <v>8.4</v>
      </c>
      <c r="CB11">
        <v>9.1</v>
      </c>
      <c r="CC11">
        <v>9.3000000000000007</v>
      </c>
      <c r="CD11">
        <v>9.4</v>
      </c>
      <c r="CE11">
        <v>9.1</v>
      </c>
      <c r="CF11">
        <v>550.85137210000005</v>
      </c>
      <c r="CG11">
        <f>IF(CJ11&lt;$CH$1,CJ11,)</f>
        <v>2039.89392</v>
      </c>
      <c r="CH11">
        <v>1</v>
      </c>
      <c r="CI11">
        <v>11</v>
      </c>
      <c r="CJ11">
        <v>2039.89392</v>
      </c>
      <c r="CK11">
        <f t="shared" si="1"/>
        <v>1101.7027442000001</v>
      </c>
      <c r="CL11">
        <f t="shared" si="2"/>
        <v>1117.3906526644798</v>
      </c>
    </row>
    <row r="12" spans="1:90" x14ac:dyDescent="0.25">
      <c r="A12" s="5" t="s">
        <v>71</v>
      </c>
      <c r="B12" s="2" t="s">
        <v>89</v>
      </c>
      <c r="C12" s="10">
        <v>42614</v>
      </c>
      <c r="D12" s="10">
        <v>42979</v>
      </c>
      <c r="E12" s="14">
        <f t="shared" si="0"/>
        <v>12</v>
      </c>
      <c r="F12" s="3" t="s">
        <v>92</v>
      </c>
      <c r="G12" s="3" t="s">
        <v>88</v>
      </c>
      <c r="H12">
        <v>769</v>
      </c>
      <c r="I12">
        <v>67.099999999999994</v>
      </c>
      <c r="J12">
        <v>138.30000000000001</v>
      </c>
      <c r="K12">
        <v>7.1</v>
      </c>
      <c r="L12">
        <v>138</v>
      </c>
      <c r="M12">
        <v>65</v>
      </c>
      <c r="N12" t="s">
        <v>76</v>
      </c>
      <c r="O12">
        <v>326</v>
      </c>
      <c r="P12">
        <v>750</v>
      </c>
      <c r="Q12">
        <v>1334</v>
      </c>
      <c r="R12" s="1" t="s">
        <v>78</v>
      </c>
      <c r="S12" s="1" t="s">
        <v>77</v>
      </c>
      <c r="T12" t="s">
        <v>75</v>
      </c>
      <c r="U12">
        <v>4</v>
      </c>
      <c r="V12">
        <v>237.89</v>
      </c>
      <c r="W12">
        <v>2.4</v>
      </c>
      <c r="X12">
        <v>2</v>
      </c>
      <c r="Y12">
        <v>32</v>
      </c>
      <c r="Z12" t="s">
        <v>77</v>
      </c>
      <c r="AA12">
        <v>1960</v>
      </c>
      <c r="AB12">
        <v>61</v>
      </c>
      <c r="AC12">
        <v>11.42</v>
      </c>
      <c r="AD12">
        <v>11.8</v>
      </c>
      <c r="AE12">
        <v>9.25</v>
      </c>
      <c r="AF12">
        <v>85</v>
      </c>
      <c r="AG12">
        <v>12</v>
      </c>
      <c r="AH12">
        <v>1.8</v>
      </c>
      <c r="AI12">
        <v>7</v>
      </c>
      <c r="AJ12" t="s">
        <v>74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77</v>
      </c>
      <c r="AT12" t="s">
        <v>77</v>
      </c>
      <c r="AU12" t="s">
        <v>78</v>
      </c>
      <c r="AV12" t="s">
        <v>78</v>
      </c>
      <c r="AW12" t="s">
        <v>78</v>
      </c>
      <c r="AX12" t="s">
        <v>78</v>
      </c>
      <c r="AY12">
        <v>4.2</v>
      </c>
      <c r="AZ12">
        <v>1</v>
      </c>
      <c r="BA12">
        <v>1</v>
      </c>
      <c r="BB12">
        <v>1</v>
      </c>
      <c r="BC12">
        <v>0</v>
      </c>
      <c r="BD12">
        <v>0.428571429</v>
      </c>
      <c r="BE12">
        <v>1</v>
      </c>
      <c r="BF12">
        <v>0.75</v>
      </c>
      <c r="BG12">
        <v>0</v>
      </c>
      <c r="BH12">
        <v>0</v>
      </c>
      <c r="BI12">
        <v>0.4</v>
      </c>
      <c r="BJ12">
        <v>0.63636363600000001</v>
      </c>
      <c r="BK12">
        <v>0</v>
      </c>
      <c r="BL12">
        <v>0.5</v>
      </c>
      <c r="BM12">
        <v>0.5</v>
      </c>
      <c r="BN12">
        <v>1</v>
      </c>
      <c r="BO12">
        <v>0</v>
      </c>
      <c r="BP12">
        <v>101</v>
      </c>
      <c r="BQ12">
        <v>8.4</v>
      </c>
      <c r="BR12">
        <v>7.1</v>
      </c>
      <c r="BS12">
        <v>9</v>
      </c>
      <c r="BT12">
        <v>9.1</v>
      </c>
      <c r="BU12">
        <v>8.5</v>
      </c>
      <c r="BV12">
        <v>8.9</v>
      </c>
      <c r="BW12">
        <v>8.9</v>
      </c>
      <c r="BX12">
        <v>8.6</v>
      </c>
      <c r="BY12">
        <v>9</v>
      </c>
      <c r="BZ12">
        <v>7.4</v>
      </c>
      <c r="CA12">
        <v>8.3000000000000007</v>
      </c>
      <c r="CB12">
        <v>8.4</v>
      </c>
      <c r="CC12">
        <v>8.8000000000000007</v>
      </c>
      <c r="CD12">
        <v>9</v>
      </c>
      <c r="CE12">
        <v>8.8000000000000007</v>
      </c>
      <c r="CF12">
        <v>574.76105099999995</v>
      </c>
      <c r="CG12">
        <f>IF(CJ12&lt;$CH$1,CJ12,)</f>
        <v>2129.9963050000001</v>
      </c>
      <c r="CH12">
        <v>1</v>
      </c>
      <c r="CI12">
        <v>12</v>
      </c>
      <c r="CJ12">
        <v>2129.9963050000001</v>
      </c>
      <c r="CK12">
        <f t="shared" si="1"/>
        <v>1149.5221019999999</v>
      </c>
      <c r="CL12">
        <f t="shared" si="2"/>
        <v>1166.7459459935449</v>
      </c>
    </row>
    <row r="13" spans="1:90" x14ac:dyDescent="0.25">
      <c r="A13" s="5" t="s">
        <v>71</v>
      </c>
      <c r="B13" s="2" t="s">
        <v>91</v>
      </c>
      <c r="C13" s="10">
        <v>42614</v>
      </c>
      <c r="D13" s="10">
        <v>42979</v>
      </c>
      <c r="E13" s="14">
        <f t="shared" si="0"/>
        <v>12</v>
      </c>
      <c r="F13" s="3" t="s">
        <v>93</v>
      </c>
      <c r="G13" s="3" t="s">
        <v>90</v>
      </c>
      <c r="H13">
        <v>909</v>
      </c>
      <c r="I13">
        <v>77.900000000000006</v>
      </c>
      <c r="J13">
        <v>158.19999999999999</v>
      </c>
      <c r="K13">
        <v>7.3</v>
      </c>
      <c r="L13">
        <v>188</v>
      </c>
      <c r="M13">
        <v>67</v>
      </c>
      <c r="N13" t="s">
        <v>76</v>
      </c>
      <c r="O13">
        <v>401</v>
      </c>
      <c r="P13">
        <v>1080</v>
      </c>
      <c r="Q13">
        <v>1920</v>
      </c>
      <c r="R13" s="1" t="s">
        <v>78</v>
      </c>
      <c r="S13" s="1" t="s">
        <v>77</v>
      </c>
      <c r="T13" t="s">
        <v>75</v>
      </c>
      <c r="U13">
        <v>4</v>
      </c>
      <c r="V13">
        <v>240.017</v>
      </c>
      <c r="W13">
        <v>2.4</v>
      </c>
      <c r="X13">
        <v>3</v>
      </c>
      <c r="Y13">
        <v>32</v>
      </c>
      <c r="Z13" t="s">
        <v>77</v>
      </c>
      <c r="AA13">
        <v>2900</v>
      </c>
      <c r="AB13">
        <v>75</v>
      </c>
      <c r="AC13">
        <v>18.05</v>
      </c>
      <c r="AD13">
        <v>13.52</v>
      </c>
      <c r="AE13">
        <v>7.9</v>
      </c>
      <c r="AF13">
        <v>88</v>
      </c>
      <c r="AG13">
        <v>12</v>
      </c>
      <c r="AH13">
        <v>1.8</v>
      </c>
      <c r="AI13">
        <v>7</v>
      </c>
      <c r="AJ13" t="s">
        <v>74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77</v>
      </c>
      <c r="AT13" t="s">
        <v>77</v>
      </c>
      <c r="AU13" t="s">
        <v>78</v>
      </c>
      <c r="AV13" t="s">
        <v>78</v>
      </c>
      <c r="AW13" t="s">
        <v>78</v>
      </c>
      <c r="AX13" t="s">
        <v>78</v>
      </c>
      <c r="AY13">
        <v>4.2</v>
      </c>
      <c r="AZ13">
        <v>1</v>
      </c>
      <c r="BA13">
        <v>1</v>
      </c>
      <c r="BB13">
        <v>1</v>
      </c>
      <c r="BC13">
        <v>0</v>
      </c>
      <c r="BD13">
        <v>0.428571429</v>
      </c>
      <c r="BE13">
        <v>1</v>
      </c>
      <c r="BF13">
        <v>0.75</v>
      </c>
      <c r="BG13">
        <v>0</v>
      </c>
      <c r="BH13">
        <v>0</v>
      </c>
      <c r="BI13">
        <v>0.4</v>
      </c>
      <c r="BJ13">
        <v>0.63636363600000001</v>
      </c>
      <c r="BK13">
        <v>0</v>
      </c>
      <c r="BL13">
        <v>0.5</v>
      </c>
      <c r="BM13">
        <v>0.5</v>
      </c>
      <c r="BN13">
        <v>1</v>
      </c>
      <c r="BO13">
        <v>0</v>
      </c>
      <c r="BP13">
        <v>54</v>
      </c>
      <c r="BQ13">
        <v>8.6</v>
      </c>
      <c r="BR13">
        <v>7</v>
      </c>
      <c r="BS13">
        <v>8.6999999999999993</v>
      </c>
      <c r="BT13">
        <v>8.1999999999999993</v>
      </c>
      <c r="BU13">
        <v>8.1999999999999993</v>
      </c>
      <c r="BV13">
        <v>8.4</v>
      </c>
      <c r="BW13">
        <v>8.8000000000000007</v>
      </c>
      <c r="BX13">
        <v>8.6999999999999993</v>
      </c>
      <c r="BY13">
        <v>9</v>
      </c>
      <c r="BZ13">
        <v>7.6</v>
      </c>
      <c r="CA13">
        <v>8.1</v>
      </c>
      <c r="CB13">
        <v>8.4</v>
      </c>
      <c r="CC13">
        <v>8.9</v>
      </c>
      <c r="CD13">
        <v>8.8000000000000007</v>
      </c>
      <c r="CE13">
        <v>8.9</v>
      </c>
      <c r="CF13">
        <v>574.76105099999995</v>
      </c>
      <c r="CG13">
        <f>IF(CJ13&lt;$CH$1,CJ13,)</f>
        <v>2440.1593189999999</v>
      </c>
      <c r="CH13">
        <v>1</v>
      </c>
      <c r="CI13">
        <v>13</v>
      </c>
      <c r="CJ13">
        <v>2440.1593189999999</v>
      </c>
      <c r="CK13">
        <f t="shared" si="1"/>
        <v>1149.5221019999999</v>
      </c>
      <c r="CL13">
        <f t="shared" si="2"/>
        <v>1336.6436300093108</v>
      </c>
    </row>
    <row r="14" spans="1:90" x14ac:dyDescent="0.25">
      <c r="A14" s="5" t="s">
        <v>71</v>
      </c>
      <c r="B14" s="2" t="s">
        <v>73</v>
      </c>
      <c r="C14" s="10">
        <v>42430</v>
      </c>
      <c r="D14" s="10">
        <v>43922</v>
      </c>
      <c r="E14" s="14">
        <f t="shared" si="0"/>
        <v>49</v>
      </c>
      <c r="G14" s="3" t="s">
        <v>72</v>
      </c>
      <c r="H14">
        <v>489</v>
      </c>
      <c r="I14">
        <v>58.6</v>
      </c>
      <c r="J14">
        <v>123.8</v>
      </c>
      <c r="K14">
        <v>7.6</v>
      </c>
      <c r="L14">
        <v>113</v>
      </c>
      <c r="M14">
        <v>61</v>
      </c>
      <c r="N14" t="s">
        <v>76</v>
      </c>
      <c r="O14">
        <v>326</v>
      </c>
      <c r="P14">
        <v>640</v>
      </c>
      <c r="Q14">
        <v>1136</v>
      </c>
      <c r="R14" s="1" t="s">
        <v>78</v>
      </c>
      <c r="S14" s="1" t="s">
        <v>77</v>
      </c>
      <c r="T14" t="s">
        <v>74</v>
      </c>
      <c r="U14">
        <v>2</v>
      </c>
      <c r="V14">
        <v>176</v>
      </c>
      <c r="W14">
        <v>1.84</v>
      </c>
      <c r="X14">
        <v>2</v>
      </c>
      <c r="Y14">
        <v>16</v>
      </c>
      <c r="Z14" t="s">
        <v>77</v>
      </c>
      <c r="AA14">
        <v>1642</v>
      </c>
      <c r="AB14">
        <v>73</v>
      </c>
      <c r="AC14">
        <v>11.93</v>
      </c>
      <c r="AD14">
        <v>12.92</v>
      </c>
      <c r="AE14">
        <v>14.28</v>
      </c>
      <c r="AF14" t="s">
        <v>74</v>
      </c>
      <c r="AG14">
        <v>12</v>
      </c>
      <c r="AH14">
        <v>2.2000000000000002</v>
      </c>
      <c r="AI14">
        <v>1.2</v>
      </c>
      <c r="AJ14" t="s">
        <v>74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74</v>
      </c>
      <c r="AR14" t="s">
        <v>78</v>
      </c>
      <c r="AS14" t="s">
        <v>78</v>
      </c>
      <c r="AT14" t="s">
        <v>77</v>
      </c>
      <c r="AU14" t="s">
        <v>78</v>
      </c>
      <c r="AV14" t="s">
        <v>78</v>
      </c>
      <c r="AW14" t="s">
        <v>78</v>
      </c>
      <c r="AX14" t="s">
        <v>78</v>
      </c>
      <c r="AY14">
        <v>4.2</v>
      </c>
      <c r="AZ14">
        <v>1</v>
      </c>
      <c r="BA14">
        <v>1</v>
      </c>
      <c r="BB14">
        <v>1</v>
      </c>
      <c r="BC14">
        <v>0</v>
      </c>
      <c r="BD14">
        <v>0.71428571399999996</v>
      </c>
      <c r="BE14">
        <v>1</v>
      </c>
      <c r="BF14">
        <v>0.5625</v>
      </c>
      <c r="BG14">
        <v>0</v>
      </c>
      <c r="BH14">
        <v>0.5</v>
      </c>
      <c r="BI14">
        <v>0.4</v>
      </c>
      <c r="BJ14">
        <v>0.54545454500000001</v>
      </c>
      <c r="BK14">
        <v>0</v>
      </c>
      <c r="BL14">
        <v>0.75</v>
      </c>
      <c r="BM14">
        <v>0.5</v>
      </c>
      <c r="BN14">
        <v>0.5</v>
      </c>
      <c r="BO14">
        <v>0</v>
      </c>
      <c r="BP14">
        <v>106</v>
      </c>
      <c r="BQ14">
        <v>8.4</v>
      </c>
      <c r="BR14">
        <v>7.3</v>
      </c>
      <c r="BS14">
        <v>8.8000000000000007</v>
      </c>
      <c r="BT14">
        <v>9</v>
      </c>
      <c r="BU14">
        <v>7.8</v>
      </c>
      <c r="BV14">
        <v>8.3000000000000007</v>
      </c>
      <c r="BW14">
        <v>9.1</v>
      </c>
      <c r="BX14">
        <v>8.4</v>
      </c>
      <c r="BY14">
        <v>9</v>
      </c>
      <c r="BZ14">
        <v>6.9</v>
      </c>
      <c r="CA14">
        <v>6.6</v>
      </c>
      <c r="CB14">
        <v>8.1</v>
      </c>
      <c r="CC14">
        <v>8.9</v>
      </c>
      <c r="CD14">
        <v>8.8000000000000007</v>
      </c>
      <c r="CE14">
        <v>8.6999999999999993</v>
      </c>
      <c r="CF14">
        <v>1031.21957</v>
      </c>
      <c r="CG14">
        <f>IF(CJ14&lt;$CH$1,CJ14,)</f>
        <v>1775.5833279999999</v>
      </c>
      <c r="CH14">
        <v>1</v>
      </c>
      <c r="CI14">
        <v>14</v>
      </c>
      <c r="CJ14">
        <v>1775.5833279999999</v>
      </c>
      <c r="CK14">
        <f t="shared" si="1"/>
        <v>2062.43914</v>
      </c>
      <c r="CL14">
        <f t="shared" si="2"/>
        <v>972.60950399523188</v>
      </c>
    </row>
    <row r="15" spans="1:90" x14ac:dyDescent="0.25">
      <c r="A15" s="5" t="s">
        <v>71</v>
      </c>
      <c r="B15" s="2" t="s">
        <v>92</v>
      </c>
      <c r="C15" s="10">
        <v>42248</v>
      </c>
      <c r="D15" s="10">
        <v>42614</v>
      </c>
      <c r="E15" s="14">
        <f t="shared" si="0"/>
        <v>12</v>
      </c>
      <c r="F15" s="3" t="s">
        <v>94</v>
      </c>
      <c r="G15" s="3" t="s">
        <v>89</v>
      </c>
      <c r="H15">
        <v>749</v>
      </c>
      <c r="I15">
        <v>67.099999999999994</v>
      </c>
      <c r="J15">
        <v>138.30000000000001</v>
      </c>
      <c r="K15">
        <v>7.1</v>
      </c>
      <c r="L15">
        <v>143</v>
      </c>
      <c r="M15">
        <v>65</v>
      </c>
      <c r="N15" t="s">
        <v>76</v>
      </c>
      <c r="O15">
        <v>326</v>
      </c>
      <c r="P15">
        <v>750</v>
      </c>
      <c r="Q15">
        <v>1334</v>
      </c>
      <c r="R15" s="1" t="s">
        <v>78</v>
      </c>
      <c r="S15" s="1" t="s">
        <v>77</v>
      </c>
      <c r="T15" t="s">
        <v>74</v>
      </c>
      <c r="U15">
        <v>2</v>
      </c>
      <c r="V15">
        <v>175</v>
      </c>
      <c r="W15">
        <v>1.84</v>
      </c>
      <c r="X15">
        <v>2</v>
      </c>
      <c r="Y15">
        <v>16</v>
      </c>
      <c r="Z15" t="s">
        <v>77</v>
      </c>
      <c r="AA15">
        <v>1715</v>
      </c>
      <c r="AB15">
        <v>62</v>
      </c>
      <c r="AC15">
        <v>9.68</v>
      </c>
      <c r="AD15">
        <v>12.45</v>
      </c>
      <c r="AE15">
        <v>10.77</v>
      </c>
      <c r="AF15">
        <v>82</v>
      </c>
      <c r="AG15">
        <v>12</v>
      </c>
      <c r="AH15">
        <v>2.2000000000000002</v>
      </c>
      <c r="AI15">
        <v>5</v>
      </c>
      <c r="AJ15" t="s">
        <v>74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77</v>
      </c>
      <c r="AU15" t="s">
        <v>78</v>
      </c>
      <c r="AV15" t="s">
        <v>78</v>
      </c>
      <c r="AW15" t="s">
        <v>78</v>
      </c>
      <c r="AX15" t="s">
        <v>78</v>
      </c>
      <c r="AY15">
        <v>4.2</v>
      </c>
      <c r="AZ15">
        <v>1</v>
      </c>
      <c r="BA15">
        <v>1</v>
      </c>
      <c r="BB15">
        <v>1</v>
      </c>
      <c r="BC15">
        <v>0</v>
      </c>
      <c r="BD15">
        <v>0.71428571399999996</v>
      </c>
      <c r="BE15">
        <v>1</v>
      </c>
      <c r="BF15">
        <v>0.75</v>
      </c>
      <c r="BG15">
        <v>0</v>
      </c>
      <c r="BH15">
        <v>0.5</v>
      </c>
      <c r="BI15">
        <v>0.4</v>
      </c>
      <c r="BJ15">
        <v>0.63636363600000001</v>
      </c>
      <c r="BK15">
        <v>0</v>
      </c>
      <c r="BL15">
        <v>0.75</v>
      </c>
      <c r="BM15">
        <v>0.5</v>
      </c>
      <c r="BN15">
        <v>1</v>
      </c>
      <c r="BO15">
        <v>0</v>
      </c>
      <c r="BP15">
        <v>160</v>
      </c>
      <c r="BQ15">
        <v>8.5</v>
      </c>
      <c r="BR15">
        <v>7</v>
      </c>
      <c r="BS15">
        <v>8.9</v>
      </c>
      <c r="BT15">
        <v>8.9</v>
      </c>
      <c r="BU15">
        <v>8.3000000000000007</v>
      </c>
      <c r="BV15">
        <v>8.4</v>
      </c>
      <c r="BW15">
        <v>9.1</v>
      </c>
      <c r="BX15">
        <v>8.6999999999999993</v>
      </c>
      <c r="BY15">
        <v>8.8000000000000007</v>
      </c>
      <c r="BZ15">
        <v>7.4</v>
      </c>
      <c r="CA15">
        <v>8.1</v>
      </c>
      <c r="CB15">
        <v>8.1999999999999993</v>
      </c>
      <c r="CC15">
        <v>8.8000000000000007</v>
      </c>
      <c r="CD15">
        <v>8.6999999999999993</v>
      </c>
      <c r="CE15">
        <v>8.8000000000000007</v>
      </c>
      <c r="CF15">
        <v>401.37966189999997</v>
      </c>
      <c r="CG15">
        <f>IF(CJ15&lt;$CH$1,CJ15,)</f>
        <v>0</v>
      </c>
      <c r="CH15">
        <v>1</v>
      </c>
      <c r="CI15">
        <v>15</v>
      </c>
      <c r="CJ15">
        <v>14999.99958</v>
      </c>
      <c r="CK15">
        <f t="shared" si="1"/>
        <v>802.75932379999995</v>
      </c>
      <c r="CL15">
        <f t="shared" si="2"/>
        <v>0</v>
      </c>
    </row>
    <row r="16" spans="1:90" x14ac:dyDescent="0.25">
      <c r="A16" s="5" t="s">
        <v>71</v>
      </c>
      <c r="B16" s="2" t="s">
        <v>93</v>
      </c>
      <c r="C16" s="10">
        <v>42248</v>
      </c>
      <c r="D16" s="10">
        <v>42614</v>
      </c>
      <c r="E16" s="14">
        <f t="shared" si="0"/>
        <v>12</v>
      </c>
      <c r="F16" s="3" t="s">
        <v>95</v>
      </c>
      <c r="G16" s="3" t="s">
        <v>91</v>
      </c>
      <c r="H16">
        <v>859</v>
      </c>
      <c r="I16">
        <v>77.900000000000006</v>
      </c>
      <c r="J16">
        <v>158.19999999999999</v>
      </c>
      <c r="K16">
        <v>7.3</v>
      </c>
      <c r="L16">
        <v>192</v>
      </c>
      <c r="M16">
        <v>67</v>
      </c>
      <c r="N16" t="s">
        <v>76</v>
      </c>
      <c r="O16">
        <v>401</v>
      </c>
      <c r="P16">
        <v>1080</v>
      </c>
      <c r="Q16">
        <v>1920</v>
      </c>
      <c r="R16" s="1" t="s">
        <v>78</v>
      </c>
      <c r="S16" s="1" t="s">
        <v>77</v>
      </c>
      <c r="T16" t="s">
        <v>74</v>
      </c>
      <c r="U16">
        <v>2</v>
      </c>
      <c r="V16">
        <v>175</v>
      </c>
      <c r="W16">
        <v>1.84</v>
      </c>
      <c r="X16">
        <v>2</v>
      </c>
      <c r="Y16">
        <v>16</v>
      </c>
      <c r="Z16" t="s">
        <v>77</v>
      </c>
      <c r="AA16">
        <v>2750</v>
      </c>
      <c r="AB16">
        <v>85</v>
      </c>
      <c r="AC16">
        <v>15.85</v>
      </c>
      <c r="AD16">
        <v>11.85</v>
      </c>
      <c r="AE16">
        <v>13.95</v>
      </c>
      <c r="AF16">
        <v>84</v>
      </c>
      <c r="AG16">
        <v>12</v>
      </c>
      <c r="AH16">
        <v>2.2000000000000002</v>
      </c>
      <c r="AI16">
        <v>5</v>
      </c>
      <c r="AJ16" t="s">
        <v>74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77</v>
      </c>
      <c r="AU16" t="s">
        <v>78</v>
      </c>
      <c r="AV16" t="s">
        <v>78</v>
      </c>
      <c r="AW16" t="s">
        <v>78</v>
      </c>
      <c r="AX16" t="s">
        <v>78</v>
      </c>
      <c r="AY16">
        <v>4.2</v>
      </c>
      <c r="AZ16">
        <v>1</v>
      </c>
      <c r="BA16">
        <v>1</v>
      </c>
      <c r="BB16">
        <v>1</v>
      </c>
      <c r="BC16">
        <v>0</v>
      </c>
      <c r="BD16">
        <v>0.71428571399999996</v>
      </c>
      <c r="BE16">
        <v>1</v>
      </c>
      <c r="BF16">
        <v>0.75</v>
      </c>
      <c r="BG16">
        <v>0</v>
      </c>
      <c r="BH16">
        <v>0.5</v>
      </c>
      <c r="BI16">
        <v>0.4</v>
      </c>
      <c r="BJ16">
        <v>0.63636363600000001</v>
      </c>
      <c r="BK16">
        <v>0</v>
      </c>
      <c r="BL16">
        <v>0.75</v>
      </c>
      <c r="BM16">
        <v>0.5</v>
      </c>
      <c r="BN16">
        <v>1</v>
      </c>
      <c r="BO16">
        <v>0</v>
      </c>
      <c r="BP16">
        <v>76</v>
      </c>
      <c r="BQ16">
        <v>8.4</v>
      </c>
      <c r="BR16">
        <v>7.1</v>
      </c>
      <c r="BS16">
        <v>8.8000000000000007</v>
      </c>
      <c r="BT16">
        <v>7.9</v>
      </c>
      <c r="BU16">
        <v>8.1</v>
      </c>
      <c r="BV16">
        <v>8</v>
      </c>
      <c r="BW16">
        <v>8.6</v>
      </c>
      <c r="BX16">
        <v>8.6999999999999993</v>
      </c>
      <c r="BY16">
        <v>8.9</v>
      </c>
      <c r="BZ16">
        <v>7.9</v>
      </c>
      <c r="CA16">
        <v>8.1999999999999993</v>
      </c>
      <c r="CB16">
        <v>8.1999999999999993</v>
      </c>
      <c r="CC16">
        <v>9</v>
      </c>
      <c r="CD16">
        <v>8.9</v>
      </c>
      <c r="CE16">
        <v>8.6</v>
      </c>
      <c r="CF16">
        <v>401.37966189999997</v>
      </c>
      <c r="CG16">
        <f>IF(CJ16&lt;$CH$1,CJ16,)</f>
        <v>1650.8238879999999</v>
      </c>
      <c r="CH16">
        <v>1</v>
      </c>
      <c r="CI16">
        <v>16</v>
      </c>
      <c r="CJ16">
        <v>1650.8238879999999</v>
      </c>
      <c r="CK16">
        <f t="shared" si="1"/>
        <v>802.75932379999995</v>
      </c>
      <c r="CL16">
        <f t="shared" si="2"/>
        <v>904.27015030587188</v>
      </c>
    </row>
    <row r="17" spans="1:90" x14ac:dyDescent="0.25">
      <c r="A17" s="5" t="s">
        <v>71</v>
      </c>
      <c r="B17" s="2" t="s">
        <v>94</v>
      </c>
      <c r="C17" s="10">
        <v>41883</v>
      </c>
      <c r="D17" s="10">
        <v>42248</v>
      </c>
      <c r="E17" s="14">
        <f t="shared" si="0"/>
        <v>12</v>
      </c>
      <c r="F17" s="3" t="s">
        <v>96</v>
      </c>
      <c r="G17" s="3" t="s">
        <v>92</v>
      </c>
      <c r="H17">
        <v>709</v>
      </c>
      <c r="I17">
        <v>67</v>
      </c>
      <c r="J17">
        <v>138.1</v>
      </c>
      <c r="K17">
        <v>6.9</v>
      </c>
      <c r="L17">
        <v>129</v>
      </c>
      <c r="M17">
        <v>65</v>
      </c>
      <c r="N17" t="s">
        <v>76</v>
      </c>
      <c r="O17">
        <v>326</v>
      </c>
      <c r="P17">
        <v>750</v>
      </c>
      <c r="Q17">
        <v>1334</v>
      </c>
      <c r="R17" s="1" t="s">
        <v>78</v>
      </c>
      <c r="S17" s="1" t="s">
        <v>77</v>
      </c>
      <c r="T17" t="s">
        <v>74</v>
      </c>
      <c r="U17">
        <v>2</v>
      </c>
      <c r="V17">
        <v>102.508</v>
      </c>
      <c r="W17">
        <v>1.4</v>
      </c>
      <c r="X17">
        <v>1</v>
      </c>
      <c r="Y17">
        <v>16</v>
      </c>
      <c r="Z17" t="s">
        <v>77</v>
      </c>
      <c r="AA17">
        <v>1810</v>
      </c>
      <c r="AB17">
        <v>61</v>
      </c>
      <c r="AC17">
        <v>12.38</v>
      </c>
      <c r="AD17">
        <v>10.48</v>
      </c>
      <c r="AE17">
        <v>9.4</v>
      </c>
      <c r="AF17">
        <v>82</v>
      </c>
      <c r="AG17">
        <v>8</v>
      </c>
      <c r="AH17">
        <v>2.2000000000000002</v>
      </c>
      <c r="AI17">
        <v>1.2</v>
      </c>
      <c r="AJ17" t="s">
        <v>74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77</v>
      </c>
      <c r="AU17" t="s">
        <v>78</v>
      </c>
      <c r="AV17" t="s">
        <v>78</v>
      </c>
      <c r="AW17" t="s">
        <v>78</v>
      </c>
      <c r="AX17" t="s">
        <v>78</v>
      </c>
      <c r="AY17">
        <v>4</v>
      </c>
      <c r="AZ17">
        <v>1</v>
      </c>
      <c r="BA17">
        <v>1</v>
      </c>
      <c r="BB17">
        <v>1</v>
      </c>
      <c r="BC17">
        <v>0</v>
      </c>
      <c r="BD17">
        <v>0.428571429</v>
      </c>
      <c r="BE17">
        <v>1</v>
      </c>
      <c r="BF17">
        <v>0.3125</v>
      </c>
      <c r="BG17">
        <v>0</v>
      </c>
      <c r="BH17">
        <v>0</v>
      </c>
      <c r="BI17">
        <v>0.4</v>
      </c>
      <c r="BJ17">
        <v>0.36363636399999999</v>
      </c>
      <c r="BK17">
        <v>0</v>
      </c>
      <c r="BL17">
        <v>0.5</v>
      </c>
      <c r="BM17">
        <v>0.5</v>
      </c>
      <c r="BN17">
        <v>0.5</v>
      </c>
      <c r="BO17">
        <v>0</v>
      </c>
      <c r="BP17">
        <v>164</v>
      </c>
      <c r="BQ17">
        <v>8.1</v>
      </c>
      <c r="BR17">
        <v>6.7</v>
      </c>
      <c r="BS17">
        <v>8.6999999999999993</v>
      </c>
      <c r="BT17">
        <v>8.8000000000000007</v>
      </c>
      <c r="BU17">
        <v>8</v>
      </c>
      <c r="BV17">
        <v>8.1999999999999993</v>
      </c>
      <c r="BW17">
        <v>8.3000000000000007</v>
      </c>
      <c r="BX17">
        <v>7.9</v>
      </c>
      <c r="BY17">
        <v>8.6</v>
      </c>
      <c r="BZ17">
        <v>7.1</v>
      </c>
      <c r="CA17">
        <v>7.3</v>
      </c>
      <c r="CB17">
        <v>8</v>
      </c>
      <c r="CC17">
        <v>8.1999999999999993</v>
      </c>
      <c r="CD17">
        <v>8.6</v>
      </c>
      <c r="CE17">
        <v>8.4</v>
      </c>
      <c r="CF17">
        <v>705.65975990000004</v>
      </c>
      <c r="CG17">
        <f>IF(CJ17&lt;$CH$1,CJ17,)</f>
        <v>2084.8213420000002</v>
      </c>
      <c r="CH17">
        <v>1</v>
      </c>
      <c r="CI17">
        <v>17</v>
      </c>
      <c r="CJ17">
        <v>2084.8213420000002</v>
      </c>
      <c r="CK17">
        <f t="shared" si="1"/>
        <v>1411.3195198000001</v>
      </c>
      <c r="CL17">
        <f t="shared" si="2"/>
        <v>1142.000501685998</v>
      </c>
    </row>
    <row r="18" spans="1:90" x14ac:dyDescent="0.25">
      <c r="A18" s="5" t="s">
        <v>71</v>
      </c>
      <c r="B18" s="2" t="s">
        <v>95</v>
      </c>
      <c r="C18" s="10">
        <v>41883</v>
      </c>
      <c r="D18" s="10">
        <v>42248</v>
      </c>
      <c r="E18" s="14">
        <f t="shared" si="0"/>
        <v>12</v>
      </c>
      <c r="G18" s="3" t="s">
        <v>93</v>
      </c>
      <c r="H18">
        <v>809</v>
      </c>
      <c r="I18">
        <v>77.8</v>
      </c>
      <c r="J18">
        <v>158.1</v>
      </c>
      <c r="K18">
        <v>7.1</v>
      </c>
      <c r="L18">
        <v>172</v>
      </c>
      <c r="M18">
        <v>67</v>
      </c>
      <c r="N18" t="s">
        <v>76</v>
      </c>
      <c r="O18">
        <v>401</v>
      </c>
      <c r="P18">
        <v>1080</v>
      </c>
      <c r="Q18">
        <v>1920</v>
      </c>
      <c r="R18" s="1" t="s">
        <v>78</v>
      </c>
      <c r="S18" s="1" t="s">
        <v>77</v>
      </c>
      <c r="T18" t="s">
        <v>74</v>
      </c>
      <c r="U18">
        <v>2</v>
      </c>
      <c r="V18">
        <v>102.508</v>
      </c>
      <c r="W18">
        <v>1.4</v>
      </c>
      <c r="X18">
        <v>1</v>
      </c>
      <c r="Y18">
        <v>16</v>
      </c>
      <c r="Z18" t="s">
        <v>77</v>
      </c>
      <c r="AA18">
        <v>2915</v>
      </c>
      <c r="AB18">
        <v>79</v>
      </c>
      <c r="AC18">
        <v>23.82</v>
      </c>
      <c r="AD18">
        <v>9.08</v>
      </c>
      <c r="AE18">
        <v>11.25</v>
      </c>
      <c r="AF18">
        <v>82</v>
      </c>
      <c r="AG18">
        <v>8</v>
      </c>
      <c r="AH18">
        <v>2.2000000000000002</v>
      </c>
      <c r="AI18">
        <v>1.2</v>
      </c>
      <c r="AJ18" t="s">
        <v>74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77</v>
      </c>
      <c r="AU18" t="s">
        <v>78</v>
      </c>
      <c r="AV18" t="s">
        <v>78</v>
      </c>
      <c r="AW18" t="s">
        <v>78</v>
      </c>
      <c r="AX18" t="s">
        <v>78</v>
      </c>
      <c r="AY18">
        <v>4</v>
      </c>
      <c r="AZ18">
        <v>1</v>
      </c>
      <c r="BA18">
        <v>1</v>
      </c>
      <c r="BB18">
        <v>1</v>
      </c>
      <c r="BC18">
        <v>0</v>
      </c>
      <c r="BD18">
        <v>0.428571429</v>
      </c>
      <c r="BE18">
        <v>1</v>
      </c>
      <c r="BF18">
        <v>0.3125</v>
      </c>
      <c r="BG18">
        <v>0</v>
      </c>
      <c r="BH18">
        <v>0</v>
      </c>
      <c r="BI18">
        <v>0.4</v>
      </c>
      <c r="BJ18">
        <v>0.36363636399999999</v>
      </c>
      <c r="BK18">
        <v>0</v>
      </c>
      <c r="BL18">
        <v>0.5</v>
      </c>
      <c r="BM18">
        <v>0.5</v>
      </c>
      <c r="BN18">
        <v>0.5</v>
      </c>
      <c r="BO18">
        <v>0</v>
      </c>
      <c r="BP18">
        <v>50</v>
      </c>
      <c r="BQ18">
        <v>8.4</v>
      </c>
      <c r="BR18">
        <v>7.3</v>
      </c>
      <c r="BS18">
        <v>8.6999999999999993</v>
      </c>
      <c r="BT18">
        <v>7.8</v>
      </c>
      <c r="BU18">
        <v>8.4</v>
      </c>
      <c r="BV18">
        <v>8.5</v>
      </c>
      <c r="BW18">
        <v>8.4</v>
      </c>
      <c r="BX18">
        <v>8.3000000000000007</v>
      </c>
      <c r="BY18">
        <v>8.6999999999999993</v>
      </c>
      <c r="BZ18">
        <v>7.1</v>
      </c>
      <c r="CA18">
        <v>7.3</v>
      </c>
      <c r="CB18">
        <v>8</v>
      </c>
      <c r="CC18">
        <v>8.9</v>
      </c>
      <c r="CD18">
        <v>8.8000000000000007</v>
      </c>
      <c r="CE18">
        <v>8.6999999999999993</v>
      </c>
      <c r="CF18">
        <v>705.65975990000004</v>
      </c>
      <c r="CG18">
        <f>IF(CJ18&lt;$CH$1,CJ18,)</f>
        <v>2185.5923349999998</v>
      </c>
      <c r="CH18">
        <v>1</v>
      </c>
      <c r="CI18">
        <v>18</v>
      </c>
      <c r="CJ18">
        <v>2185.5923349999998</v>
      </c>
      <c r="CK18">
        <f t="shared" si="1"/>
        <v>1411.3195198000001</v>
      </c>
      <c r="CL18">
        <f t="shared" si="2"/>
        <v>1197.1997277506148</v>
      </c>
    </row>
    <row r="19" spans="1:90" x14ac:dyDescent="0.25">
      <c r="A19" s="5" t="s">
        <v>71</v>
      </c>
      <c r="B19" s="2" t="s">
        <v>96</v>
      </c>
      <c r="C19" s="10">
        <v>41518</v>
      </c>
      <c r="D19" s="10">
        <v>41883</v>
      </c>
      <c r="E19" s="14">
        <f t="shared" si="0"/>
        <v>12</v>
      </c>
      <c r="F19" s="3" t="s">
        <v>97</v>
      </c>
      <c r="G19" s="3" t="s">
        <v>94</v>
      </c>
      <c r="H19">
        <v>699</v>
      </c>
      <c r="I19">
        <v>58.6</v>
      </c>
      <c r="J19">
        <v>123.8</v>
      </c>
      <c r="K19">
        <v>7.6</v>
      </c>
      <c r="L19">
        <v>112</v>
      </c>
      <c r="M19">
        <v>61</v>
      </c>
      <c r="N19" t="s">
        <v>76</v>
      </c>
      <c r="O19">
        <v>326</v>
      </c>
      <c r="P19">
        <v>640</v>
      </c>
      <c r="Q19">
        <v>1136</v>
      </c>
      <c r="R19" s="1" t="s">
        <v>78</v>
      </c>
      <c r="S19" s="1" t="s">
        <v>78</v>
      </c>
      <c r="T19" t="s">
        <v>74</v>
      </c>
      <c r="U19">
        <v>2</v>
      </c>
      <c r="V19">
        <v>86.058999999999997</v>
      </c>
      <c r="W19">
        <v>1.3</v>
      </c>
      <c r="X19">
        <v>1</v>
      </c>
      <c r="Y19">
        <v>16</v>
      </c>
      <c r="Z19" t="s">
        <v>77</v>
      </c>
      <c r="AA19">
        <v>1560</v>
      </c>
      <c r="AB19">
        <v>54</v>
      </c>
      <c r="AC19">
        <v>10.77</v>
      </c>
      <c r="AD19">
        <v>9.9700000000000006</v>
      </c>
      <c r="AE19">
        <v>10.52</v>
      </c>
      <c r="AF19">
        <v>68</v>
      </c>
      <c r="AG19">
        <v>8</v>
      </c>
      <c r="AH19">
        <v>2.2000000000000002</v>
      </c>
      <c r="AI19">
        <v>1.2</v>
      </c>
      <c r="AJ19" t="s">
        <v>74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74</v>
      </c>
      <c r="AR19" t="s">
        <v>77</v>
      </c>
      <c r="AS19" t="s">
        <v>78</v>
      </c>
      <c r="AT19" t="s">
        <v>77</v>
      </c>
      <c r="AU19" t="s">
        <v>78</v>
      </c>
      <c r="AV19" t="s">
        <v>78</v>
      </c>
      <c r="AW19" t="s">
        <v>74</v>
      </c>
      <c r="AX19" t="s">
        <v>78</v>
      </c>
      <c r="AY19">
        <v>4</v>
      </c>
      <c r="AZ19">
        <v>1</v>
      </c>
      <c r="BA19">
        <v>1</v>
      </c>
      <c r="BB19">
        <v>0.6</v>
      </c>
      <c r="BC19">
        <v>0</v>
      </c>
      <c r="BD19">
        <v>0.71428571399999996</v>
      </c>
      <c r="BE19">
        <v>1</v>
      </c>
      <c r="BF19">
        <v>0.375</v>
      </c>
      <c r="BG19">
        <v>0</v>
      </c>
      <c r="BH19">
        <v>0.5</v>
      </c>
      <c r="BI19">
        <v>0.4</v>
      </c>
      <c r="BJ19">
        <v>0.27272727299999999</v>
      </c>
      <c r="BK19">
        <v>0</v>
      </c>
      <c r="BL19">
        <v>0.75</v>
      </c>
      <c r="BM19">
        <v>0.5</v>
      </c>
      <c r="BN19">
        <v>0.5</v>
      </c>
      <c r="BO19">
        <v>0</v>
      </c>
      <c r="BP19">
        <v>165</v>
      </c>
      <c r="BQ19">
        <v>7.8</v>
      </c>
      <c r="BR19">
        <v>7</v>
      </c>
      <c r="BS19">
        <v>8.8000000000000007</v>
      </c>
      <c r="BT19">
        <v>8.8000000000000007</v>
      </c>
      <c r="BU19">
        <v>7.8</v>
      </c>
      <c r="BV19">
        <v>8</v>
      </c>
      <c r="BW19">
        <v>8.1</v>
      </c>
      <c r="BX19">
        <v>7.2</v>
      </c>
      <c r="BY19">
        <v>8.5</v>
      </c>
      <c r="BZ19">
        <v>6.6</v>
      </c>
      <c r="CA19">
        <v>7.1</v>
      </c>
      <c r="CB19">
        <v>7.4</v>
      </c>
      <c r="CC19">
        <v>8.3000000000000007</v>
      </c>
      <c r="CD19">
        <v>8.4</v>
      </c>
      <c r="CE19">
        <v>8</v>
      </c>
      <c r="CF19">
        <v>711.56647320000002</v>
      </c>
      <c r="CG19">
        <f>IF(CJ19&lt;$CH$1,CJ19,)</f>
        <v>1903.0573119999999</v>
      </c>
      <c r="CH19">
        <v>1</v>
      </c>
      <c r="CI19">
        <v>19</v>
      </c>
      <c r="CJ19">
        <v>1903.0573119999999</v>
      </c>
      <c r="CK19">
        <f t="shared" si="1"/>
        <v>1423.1329464</v>
      </c>
      <c r="CL19">
        <f t="shared" si="2"/>
        <v>1042.4358007369278</v>
      </c>
    </row>
    <row r="20" spans="1:90" x14ac:dyDescent="0.25">
      <c r="A20" s="5" t="s">
        <v>71</v>
      </c>
      <c r="B20" s="2" t="s">
        <v>98</v>
      </c>
      <c r="C20" s="10">
        <v>41518</v>
      </c>
      <c r="E20" s="14" t="e">
        <f t="shared" si="0"/>
        <v>#NUM!</v>
      </c>
      <c r="H20">
        <v>599</v>
      </c>
      <c r="I20">
        <v>59.2</v>
      </c>
      <c r="J20">
        <v>124.4</v>
      </c>
      <c r="K20">
        <v>9</v>
      </c>
      <c r="L20">
        <v>132</v>
      </c>
      <c r="M20">
        <v>60</v>
      </c>
      <c r="N20" t="s">
        <v>76</v>
      </c>
      <c r="O20">
        <v>326</v>
      </c>
      <c r="P20">
        <v>640</v>
      </c>
      <c r="Q20">
        <v>1136</v>
      </c>
      <c r="R20" s="1" t="s">
        <v>77</v>
      </c>
      <c r="S20" s="1" t="s">
        <v>78</v>
      </c>
      <c r="T20" t="s">
        <v>74</v>
      </c>
      <c r="U20">
        <v>2</v>
      </c>
      <c r="V20">
        <v>27.524000000000001</v>
      </c>
      <c r="W20">
        <v>1.3</v>
      </c>
      <c r="X20">
        <v>1</v>
      </c>
      <c r="Y20">
        <v>8</v>
      </c>
      <c r="Z20" t="s">
        <v>77</v>
      </c>
      <c r="AA20">
        <v>1510</v>
      </c>
      <c r="AB20">
        <v>52</v>
      </c>
      <c r="AC20">
        <v>10.3</v>
      </c>
      <c r="AD20">
        <v>9.08</v>
      </c>
      <c r="AE20">
        <v>7.68</v>
      </c>
      <c r="AF20" t="s">
        <v>74</v>
      </c>
      <c r="AG20">
        <v>8</v>
      </c>
      <c r="AH20">
        <v>2.4</v>
      </c>
      <c r="AI20">
        <v>1.2</v>
      </c>
      <c r="AJ20" t="s">
        <v>74</v>
      </c>
      <c r="AK20" t="s">
        <v>77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74</v>
      </c>
      <c r="AR20" t="s">
        <v>77</v>
      </c>
      <c r="AS20" t="s">
        <v>78</v>
      </c>
      <c r="AT20" t="s">
        <v>77</v>
      </c>
      <c r="AU20" t="s">
        <v>78</v>
      </c>
      <c r="AV20" t="s">
        <v>78</v>
      </c>
      <c r="AW20" t="s">
        <v>74</v>
      </c>
      <c r="AX20" t="s">
        <v>78</v>
      </c>
      <c r="AY20">
        <v>4</v>
      </c>
      <c r="AZ20">
        <v>1</v>
      </c>
      <c r="BA20">
        <v>1</v>
      </c>
      <c r="BB20">
        <v>0.6</v>
      </c>
      <c r="BC20">
        <v>0</v>
      </c>
      <c r="BD20">
        <v>0.71428571399999996</v>
      </c>
      <c r="BE20">
        <v>1</v>
      </c>
      <c r="BF20">
        <v>0.375</v>
      </c>
      <c r="BG20">
        <v>0</v>
      </c>
      <c r="BH20">
        <v>0.5</v>
      </c>
      <c r="BI20">
        <v>0.4</v>
      </c>
      <c r="BJ20">
        <v>0.27272727299999999</v>
      </c>
      <c r="BK20">
        <v>0</v>
      </c>
      <c r="BL20">
        <v>0.75</v>
      </c>
      <c r="BM20">
        <v>0.5</v>
      </c>
      <c r="BN20">
        <v>0.5</v>
      </c>
      <c r="BO20">
        <v>0</v>
      </c>
      <c r="BP20">
        <v>45</v>
      </c>
      <c r="BQ20">
        <v>6.5</v>
      </c>
      <c r="BR20">
        <v>5.8</v>
      </c>
      <c r="BS20">
        <v>7.9</v>
      </c>
      <c r="BT20">
        <v>8.6999999999999993</v>
      </c>
      <c r="BU20">
        <v>7</v>
      </c>
      <c r="BV20">
        <v>7.6</v>
      </c>
      <c r="BW20">
        <v>7.2</v>
      </c>
      <c r="BX20">
        <v>5.9</v>
      </c>
      <c r="BY20">
        <v>7.6</v>
      </c>
      <c r="BZ20">
        <v>5.9</v>
      </c>
      <c r="CA20">
        <v>6.7</v>
      </c>
      <c r="CB20">
        <v>6.8</v>
      </c>
      <c r="CC20">
        <v>8.4</v>
      </c>
      <c r="CD20">
        <v>7.9</v>
      </c>
      <c r="CE20">
        <v>8.4</v>
      </c>
      <c r="CF20">
        <v>711.56647320000002</v>
      </c>
      <c r="CG20">
        <f>IF(CJ20&lt;$CH$1,CJ20,)</f>
        <v>1829.8944409999999</v>
      </c>
      <c r="CH20">
        <v>1</v>
      </c>
      <c r="CI20">
        <v>20</v>
      </c>
      <c r="CJ20">
        <v>1829.8944409999999</v>
      </c>
      <c r="CK20">
        <f t="shared" si="1"/>
        <v>1423.1329464</v>
      </c>
      <c r="CL20">
        <f t="shared" si="2"/>
        <v>1002.3594480521289</v>
      </c>
    </row>
    <row r="21" spans="1:90" x14ac:dyDescent="0.25">
      <c r="A21" s="5" t="s">
        <v>71</v>
      </c>
      <c r="B21" s="2" t="s">
        <v>97</v>
      </c>
      <c r="C21" s="10">
        <v>41153</v>
      </c>
      <c r="D21" s="10">
        <v>41518</v>
      </c>
      <c r="E21" s="14">
        <f t="shared" si="0"/>
        <v>12</v>
      </c>
      <c r="F21" s="3" t="s">
        <v>99</v>
      </c>
      <c r="G21" s="3" t="s">
        <v>96</v>
      </c>
      <c r="H21">
        <v>679</v>
      </c>
      <c r="I21">
        <v>58.6</v>
      </c>
      <c r="J21">
        <v>123.8</v>
      </c>
      <c r="K21">
        <v>8</v>
      </c>
      <c r="L21">
        <v>112</v>
      </c>
      <c r="M21">
        <v>61</v>
      </c>
      <c r="N21" t="s">
        <v>76</v>
      </c>
      <c r="O21">
        <v>326</v>
      </c>
      <c r="P21">
        <v>640</v>
      </c>
      <c r="Q21">
        <v>1136</v>
      </c>
      <c r="R21" s="1" t="s">
        <v>78</v>
      </c>
      <c r="S21" s="1" t="s">
        <v>78</v>
      </c>
      <c r="T21" t="s">
        <v>74</v>
      </c>
      <c r="U21">
        <v>2</v>
      </c>
      <c r="V21">
        <v>13.608000000000001</v>
      </c>
      <c r="W21">
        <v>1.3</v>
      </c>
      <c r="X21">
        <v>1</v>
      </c>
      <c r="Y21">
        <v>16</v>
      </c>
      <c r="Z21" t="s">
        <v>77</v>
      </c>
      <c r="AA21">
        <v>1440</v>
      </c>
      <c r="AB21">
        <v>51</v>
      </c>
      <c r="AC21">
        <v>8.6999999999999993</v>
      </c>
      <c r="AD21">
        <v>9.93</v>
      </c>
      <c r="AE21">
        <v>10.199999999999999</v>
      </c>
      <c r="AF21">
        <v>72</v>
      </c>
      <c r="AG21">
        <v>8</v>
      </c>
      <c r="AH21">
        <v>2.4</v>
      </c>
      <c r="AI21">
        <v>1.2</v>
      </c>
      <c r="AJ21" t="s">
        <v>74</v>
      </c>
      <c r="AK21" t="s">
        <v>77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74</v>
      </c>
      <c r="AR21" t="s">
        <v>77</v>
      </c>
      <c r="AS21" t="s">
        <v>77</v>
      </c>
      <c r="AT21" t="s">
        <v>77</v>
      </c>
      <c r="AU21" t="s">
        <v>78</v>
      </c>
      <c r="AV21" t="s">
        <v>78</v>
      </c>
      <c r="AW21" t="s">
        <v>74</v>
      </c>
      <c r="AX21" t="s">
        <v>78</v>
      </c>
      <c r="AY21">
        <v>4</v>
      </c>
      <c r="AZ21">
        <v>1</v>
      </c>
      <c r="BA21">
        <v>1</v>
      </c>
      <c r="BB21">
        <v>0.4</v>
      </c>
      <c r="BC21">
        <v>0</v>
      </c>
      <c r="BD21">
        <v>0.71428571399999996</v>
      </c>
      <c r="BE21">
        <v>1</v>
      </c>
      <c r="BF21">
        <v>0.25</v>
      </c>
      <c r="BG21">
        <v>0</v>
      </c>
      <c r="BH21">
        <v>0.5</v>
      </c>
      <c r="BI21">
        <v>0.4</v>
      </c>
      <c r="BJ21">
        <v>0.18181818199999999</v>
      </c>
      <c r="BK21">
        <v>0</v>
      </c>
      <c r="BL21">
        <v>0.75</v>
      </c>
      <c r="BM21">
        <v>0.5</v>
      </c>
      <c r="BN21">
        <v>0.5</v>
      </c>
      <c r="BO21">
        <v>0</v>
      </c>
      <c r="BP21">
        <v>64</v>
      </c>
      <c r="BQ21">
        <v>7.6</v>
      </c>
      <c r="BR21">
        <v>6.8</v>
      </c>
      <c r="BS21">
        <v>8.6999999999999993</v>
      </c>
      <c r="BT21">
        <v>8.8000000000000007</v>
      </c>
      <c r="BU21">
        <v>7.3</v>
      </c>
      <c r="BV21">
        <v>7.7</v>
      </c>
      <c r="BW21">
        <v>7.8</v>
      </c>
      <c r="BX21">
        <v>6.5</v>
      </c>
      <c r="BY21">
        <v>8.4</v>
      </c>
      <c r="BZ21">
        <v>6</v>
      </c>
      <c r="CA21">
        <v>6.9</v>
      </c>
      <c r="CB21">
        <v>6.8</v>
      </c>
      <c r="CC21">
        <v>8.4</v>
      </c>
      <c r="CD21">
        <v>8.4</v>
      </c>
      <c r="CE21">
        <v>7.8</v>
      </c>
      <c r="CF21">
        <v>966.68783589999998</v>
      </c>
      <c r="CG21">
        <f>IF(CJ21&lt;$CH$1,CJ21,)</f>
        <v>1689.901384</v>
      </c>
      <c r="CH21">
        <v>1</v>
      </c>
      <c r="CI21">
        <v>21</v>
      </c>
      <c r="CJ21">
        <v>1689.901384</v>
      </c>
      <c r="CK21">
        <f t="shared" si="1"/>
        <v>1933.3756718</v>
      </c>
      <c r="CL21">
        <f t="shared" si="2"/>
        <v>925.6755912122959</v>
      </c>
    </row>
    <row r="22" spans="1:90" x14ac:dyDescent="0.25">
      <c r="A22" s="5" t="s">
        <v>71</v>
      </c>
      <c r="B22" s="2" t="s">
        <v>99</v>
      </c>
      <c r="C22" s="10">
        <v>40817</v>
      </c>
      <c r="D22" s="10">
        <v>41153</v>
      </c>
      <c r="E22" s="14">
        <f t="shared" si="0"/>
        <v>11</v>
      </c>
      <c r="F22" s="3" t="s">
        <v>100</v>
      </c>
      <c r="G22" s="3" t="s">
        <v>97</v>
      </c>
      <c r="H22">
        <v>199</v>
      </c>
      <c r="I22">
        <v>58.6</v>
      </c>
      <c r="J22">
        <v>115.2</v>
      </c>
      <c r="K22">
        <v>9</v>
      </c>
      <c r="L22">
        <v>140</v>
      </c>
      <c r="M22">
        <v>54</v>
      </c>
      <c r="N22" t="s">
        <v>76</v>
      </c>
      <c r="O22">
        <v>330</v>
      </c>
      <c r="P22">
        <v>640</v>
      </c>
      <c r="Q22">
        <v>960</v>
      </c>
      <c r="R22" s="1" t="s">
        <v>78</v>
      </c>
      <c r="S22" s="1" t="s">
        <v>78</v>
      </c>
      <c r="T22" t="s">
        <v>74</v>
      </c>
      <c r="U22">
        <v>2</v>
      </c>
      <c r="V22">
        <v>11.284000000000001</v>
      </c>
      <c r="W22">
        <v>0.8</v>
      </c>
      <c r="X22">
        <v>0.51200000000000001</v>
      </c>
      <c r="Y22">
        <v>32</v>
      </c>
      <c r="Z22" t="s">
        <v>77</v>
      </c>
      <c r="AA22">
        <v>1432</v>
      </c>
      <c r="AB22">
        <v>45</v>
      </c>
      <c r="AC22">
        <v>7.68</v>
      </c>
      <c r="AD22">
        <v>6.93</v>
      </c>
      <c r="AE22">
        <v>9.4</v>
      </c>
      <c r="AF22">
        <v>72</v>
      </c>
      <c r="AG22">
        <v>8</v>
      </c>
      <c r="AH22">
        <v>2.4</v>
      </c>
      <c r="AI22">
        <v>0.3</v>
      </c>
      <c r="AJ22" t="s">
        <v>74</v>
      </c>
      <c r="AK22" t="s">
        <v>77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74</v>
      </c>
      <c r="AR22" t="s">
        <v>77</v>
      </c>
      <c r="AS22" t="s">
        <v>78</v>
      </c>
      <c r="AT22" t="s">
        <v>77</v>
      </c>
      <c r="AU22" t="s">
        <v>78</v>
      </c>
      <c r="AV22" t="s">
        <v>78</v>
      </c>
      <c r="AW22" t="s">
        <v>74</v>
      </c>
      <c r="AX22" t="s">
        <v>78</v>
      </c>
      <c r="AY22">
        <v>4</v>
      </c>
      <c r="AZ22">
        <v>1</v>
      </c>
      <c r="BA22">
        <v>1</v>
      </c>
      <c r="BB22">
        <v>0</v>
      </c>
      <c r="BC22">
        <v>0</v>
      </c>
      <c r="BD22">
        <v>0.71428571399999996</v>
      </c>
      <c r="BE22">
        <v>0.66666666699999999</v>
      </c>
      <c r="BF22">
        <v>0</v>
      </c>
      <c r="BG22">
        <v>0</v>
      </c>
      <c r="BH22">
        <v>0.5</v>
      </c>
      <c r="BI22">
        <v>0.4</v>
      </c>
      <c r="BJ22">
        <v>0</v>
      </c>
      <c r="BK22">
        <v>0</v>
      </c>
      <c r="BL22">
        <v>0.75</v>
      </c>
      <c r="BM22">
        <v>0.5</v>
      </c>
      <c r="BN22">
        <v>0</v>
      </c>
      <c r="BO22">
        <v>0</v>
      </c>
      <c r="BP22">
        <v>109</v>
      </c>
      <c r="BQ22">
        <v>6.8</v>
      </c>
      <c r="BR22">
        <v>6.7</v>
      </c>
      <c r="BS22">
        <v>8</v>
      </c>
      <c r="BT22">
        <v>7.8</v>
      </c>
      <c r="BU22">
        <v>6.5</v>
      </c>
      <c r="BV22">
        <v>7</v>
      </c>
      <c r="BW22">
        <v>6.3</v>
      </c>
      <c r="BX22">
        <v>5.2</v>
      </c>
      <c r="BY22">
        <v>7.7</v>
      </c>
      <c r="BZ22">
        <v>5.7</v>
      </c>
      <c r="CA22">
        <v>5.6</v>
      </c>
      <c r="CB22">
        <v>6.6</v>
      </c>
      <c r="CC22">
        <v>7.5</v>
      </c>
      <c r="CD22">
        <v>7.7</v>
      </c>
      <c r="CE22">
        <v>7.9</v>
      </c>
      <c r="CF22">
        <v>717.46955270000001</v>
      </c>
      <c r="CG22">
        <f>IF(CJ22&lt;$CH$1,CJ22,)</f>
        <v>1395.0954409999999</v>
      </c>
      <c r="CH22">
        <v>1</v>
      </c>
      <c r="CI22">
        <v>22</v>
      </c>
      <c r="CJ22">
        <v>1395.0954409999999</v>
      </c>
      <c r="CK22">
        <f t="shared" si="1"/>
        <v>1434.9391054</v>
      </c>
      <c r="CL22">
        <f t="shared" si="2"/>
        <v>764.19003462112892</v>
      </c>
    </row>
    <row r="23" spans="1:90" x14ac:dyDescent="0.25">
      <c r="A23" s="5" t="s">
        <v>71</v>
      </c>
      <c r="B23" s="2" t="s">
        <v>100</v>
      </c>
      <c r="C23" s="10">
        <v>40330</v>
      </c>
      <c r="D23" s="10">
        <v>40817</v>
      </c>
      <c r="E23" s="14">
        <f t="shared" si="0"/>
        <v>16</v>
      </c>
      <c r="G23" s="3" t="s">
        <v>99</v>
      </c>
      <c r="H23">
        <v>199</v>
      </c>
      <c r="I23">
        <v>58.6</v>
      </c>
      <c r="J23">
        <v>115.2</v>
      </c>
      <c r="K23">
        <v>9</v>
      </c>
      <c r="L23">
        <v>137</v>
      </c>
      <c r="M23">
        <v>54</v>
      </c>
      <c r="N23" t="s">
        <v>76</v>
      </c>
      <c r="O23">
        <v>330</v>
      </c>
      <c r="P23">
        <v>640</v>
      </c>
      <c r="Q23">
        <v>960</v>
      </c>
      <c r="R23" s="1" t="s">
        <v>78</v>
      </c>
      <c r="S23" s="1" t="s">
        <v>78</v>
      </c>
      <c r="T23" t="s">
        <v>74</v>
      </c>
      <c r="U23">
        <v>1</v>
      </c>
      <c r="V23">
        <v>4.8899999999999997</v>
      </c>
      <c r="W23">
        <v>0.8</v>
      </c>
      <c r="X23">
        <v>0.51200000000000001</v>
      </c>
      <c r="Y23">
        <v>16</v>
      </c>
      <c r="Z23" t="s">
        <v>77</v>
      </c>
      <c r="AA23">
        <v>1420</v>
      </c>
      <c r="AF23">
        <v>50</v>
      </c>
      <c r="AG23">
        <v>4.9000000000000004</v>
      </c>
      <c r="AH23">
        <v>2.8</v>
      </c>
      <c r="AI23">
        <v>0.3</v>
      </c>
      <c r="AJ23" t="s">
        <v>74</v>
      </c>
      <c r="AK23" t="s">
        <v>77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74</v>
      </c>
      <c r="AR23" t="s">
        <v>77</v>
      </c>
      <c r="AS23" t="s">
        <v>78</v>
      </c>
      <c r="AT23" t="s">
        <v>77</v>
      </c>
      <c r="AU23" t="s">
        <v>78</v>
      </c>
      <c r="AV23" t="s">
        <v>78</v>
      </c>
      <c r="AW23" t="s">
        <v>74</v>
      </c>
      <c r="AX23" t="s">
        <v>78</v>
      </c>
      <c r="AY23">
        <v>2.1</v>
      </c>
      <c r="AZ23">
        <v>1</v>
      </c>
      <c r="BA23">
        <v>1</v>
      </c>
      <c r="BB23">
        <v>0</v>
      </c>
      <c r="BC23">
        <v>0</v>
      </c>
      <c r="BD23">
        <v>0.428571429</v>
      </c>
      <c r="BE23">
        <v>0.66666666699999999</v>
      </c>
      <c r="BF23">
        <v>0</v>
      </c>
      <c r="BG23">
        <v>0</v>
      </c>
      <c r="BH23">
        <v>0</v>
      </c>
      <c r="BI23">
        <v>0.4</v>
      </c>
      <c r="BJ23">
        <v>0</v>
      </c>
      <c r="BK23">
        <v>0</v>
      </c>
      <c r="BL23">
        <v>0.5</v>
      </c>
      <c r="BM23">
        <v>0.5</v>
      </c>
      <c r="BN23">
        <v>0</v>
      </c>
      <c r="BO23">
        <v>0</v>
      </c>
      <c r="BP23">
        <v>50</v>
      </c>
      <c r="BQ23">
        <v>5.9</v>
      </c>
      <c r="BR23">
        <v>7.2</v>
      </c>
      <c r="BS23">
        <v>7.8</v>
      </c>
      <c r="BT23">
        <v>7.3</v>
      </c>
      <c r="BU23">
        <v>5.9</v>
      </c>
      <c r="BV23">
        <v>6</v>
      </c>
      <c r="BW23">
        <v>5.6</v>
      </c>
      <c r="BX23">
        <v>3.7</v>
      </c>
      <c r="BY23">
        <v>6.3</v>
      </c>
      <c r="BZ23">
        <v>4.5999999999999996</v>
      </c>
      <c r="CA23">
        <v>5</v>
      </c>
      <c r="CB23">
        <v>6</v>
      </c>
      <c r="CC23">
        <v>7.1</v>
      </c>
      <c r="CD23">
        <v>7.3</v>
      </c>
      <c r="CE23">
        <v>7.5</v>
      </c>
      <c r="CF23">
        <v>1034.999953</v>
      </c>
      <c r="CG23">
        <f>IF(CJ23&lt;$CH$1,CJ23,)</f>
        <v>1998.54018</v>
      </c>
      <c r="CH23">
        <v>1</v>
      </c>
      <c r="CI23">
        <v>23</v>
      </c>
      <c r="CJ23">
        <v>1998.54018</v>
      </c>
      <c r="CK23">
        <f t="shared" si="1"/>
        <v>2069.999906</v>
      </c>
      <c r="CL23">
        <f t="shared" si="2"/>
        <v>1094.7383558584199</v>
      </c>
    </row>
    <row r="24" spans="1:90" x14ac:dyDescent="0.25">
      <c r="A24" s="5" t="s">
        <v>101</v>
      </c>
      <c r="B24" s="2" t="s">
        <v>102</v>
      </c>
      <c r="C24" s="10">
        <v>43983</v>
      </c>
      <c r="E24" s="14" t="e">
        <f t="shared" si="0"/>
        <v>#NUM!</v>
      </c>
      <c r="H24">
        <v>104.82</v>
      </c>
      <c r="I24">
        <v>70.900000000000006</v>
      </c>
      <c r="J24">
        <v>146.30000000000001</v>
      </c>
      <c r="K24">
        <v>9.8000000000000007</v>
      </c>
      <c r="L24">
        <v>168</v>
      </c>
      <c r="M24">
        <v>76</v>
      </c>
      <c r="N24" t="s">
        <v>103</v>
      </c>
      <c r="O24">
        <v>301</v>
      </c>
      <c r="P24">
        <v>720</v>
      </c>
      <c r="Q24">
        <v>1560</v>
      </c>
      <c r="R24" s="1" t="s">
        <v>77</v>
      </c>
      <c r="S24" s="1" t="s">
        <v>77</v>
      </c>
      <c r="T24" t="s">
        <v>74</v>
      </c>
      <c r="U24">
        <v>8</v>
      </c>
      <c r="V24">
        <v>95</v>
      </c>
      <c r="W24">
        <v>1.95</v>
      </c>
      <c r="X24">
        <v>3</v>
      </c>
      <c r="Y24">
        <v>32</v>
      </c>
      <c r="Z24" t="s">
        <v>104</v>
      </c>
      <c r="AA24">
        <v>4000</v>
      </c>
      <c r="AF24" t="s">
        <v>74</v>
      </c>
      <c r="AG24">
        <v>13</v>
      </c>
      <c r="AH24">
        <v>2.2000000000000002</v>
      </c>
      <c r="AI24">
        <v>5</v>
      </c>
      <c r="AJ24">
        <v>2</v>
      </c>
      <c r="AK24" t="s">
        <v>78</v>
      </c>
      <c r="AL24" t="s">
        <v>78</v>
      </c>
      <c r="AM24" t="s">
        <v>78</v>
      </c>
      <c r="AN24" t="s">
        <v>78</v>
      </c>
      <c r="AO24" t="s">
        <v>74</v>
      </c>
      <c r="AP24" t="s">
        <v>74</v>
      </c>
      <c r="AQ24" t="s">
        <v>74</v>
      </c>
      <c r="AR24" t="s">
        <v>77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  <c r="AX24" t="s">
        <v>78</v>
      </c>
      <c r="AY24">
        <v>4.2</v>
      </c>
      <c r="AZ24">
        <v>1</v>
      </c>
      <c r="BA24">
        <v>1</v>
      </c>
      <c r="BB24">
        <v>0.6</v>
      </c>
      <c r="BC24">
        <v>0</v>
      </c>
      <c r="BD24">
        <v>0.428571429</v>
      </c>
      <c r="BE24">
        <v>0.33333333300000001</v>
      </c>
      <c r="BF24">
        <v>0.125</v>
      </c>
      <c r="BG24">
        <v>0</v>
      </c>
      <c r="BH24">
        <v>0</v>
      </c>
      <c r="BI24">
        <v>0.4</v>
      </c>
      <c r="BJ24">
        <v>0.36363636399999999</v>
      </c>
      <c r="BK24">
        <v>0</v>
      </c>
      <c r="BL24">
        <v>0.5</v>
      </c>
      <c r="BM24">
        <v>0.5</v>
      </c>
      <c r="BN24">
        <v>0.83333333300000001</v>
      </c>
      <c r="BO24">
        <v>0</v>
      </c>
      <c r="BP24">
        <v>0</v>
      </c>
      <c r="BQ24" t="s">
        <v>74</v>
      </c>
      <c r="BR24" t="s">
        <v>74</v>
      </c>
      <c r="BS24" t="s">
        <v>74</v>
      </c>
      <c r="BT24" t="s">
        <v>74</v>
      </c>
      <c r="BU24" t="s">
        <v>74</v>
      </c>
      <c r="BV24" t="s">
        <v>74</v>
      </c>
      <c r="BW24" t="s">
        <v>74</v>
      </c>
      <c r="BX24" t="s">
        <v>74</v>
      </c>
      <c r="BY24" t="s">
        <v>74</v>
      </c>
      <c r="BZ24" t="s">
        <v>74</v>
      </c>
      <c r="CA24" t="s">
        <v>74</v>
      </c>
      <c r="CB24" t="s">
        <v>74</v>
      </c>
      <c r="CC24" t="s">
        <v>74</v>
      </c>
      <c r="CD24" t="s">
        <v>74</v>
      </c>
      <c r="CE24" t="s">
        <v>74</v>
      </c>
      <c r="CF24">
        <v>729.99994830000003</v>
      </c>
      <c r="CG24">
        <f>IF(CJ24&lt;$CH$1,CJ24,)</f>
        <v>1199.8850259999999</v>
      </c>
      <c r="CH24">
        <v>1</v>
      </c>
      <c r="CI24">
        <v>24</v>
      </c>
      <c r="CJ24">
        <v>1199.8850259999999</v>
      </c>
      <c r="CK24">
        <f t="shared" si="1"/>
        <v>1459.9998966000001</v>
      </c>
      <c r="CL24">
        <f t="shared" si="2"/>
        <v>657.25982080699384</v>
      </c>
    </row>
    <row r="25" spans="1:90" x14ac:dyDescent="0.25">
      <c r="A25" s="5" t="s">
        <v>101</v>
      </c>
      <c r="B25" s="2" t="s">
        <v>105</v>
      </c>
      <c r="C25" s="10">
        <v>43952</v>
      </c>
      <c r="E25" s="14" t="e">
        <f t="shared" si="0"/>
        <v>#NUM!</v>
      </c>
      <c r="F25" s="3" t="s">
        <v>106</v>
      </c>
      <c r="H25">
        <v>174.63</v>
      </c>
      <c r="I25">
        <v>75.3</v>
      </c>
      <c r="J25">
        <v>163.69999999999999</v>
      </c>
      <c r="K25">
        <v>8.9</v>
      </c>
      <c r="L25">
        <v>192</v>
      </c>
      <c r="M25">
        <v>82</v>
      </c>
      <c r="N25" t="s">
        <v>76</v>
      </c>
      <c r="O25">
        <v>270</v>
      </c>
      <c r="P25">
        <v>720</v>
      </c>
      <c r="Q25">
        <v>1600</v>
      </c>
      <c r="R25" s="1" t="s">
        <v>78</v>
      </c>
      <c r="S25" s="1" t="s">
        <v>77</v>
      </c>
      <c r="T25" t="s">
        <v>74</v>
      </c>
      <c r="U25">
        <v>8</v>
      </c>
      <c r="V25" t="s">
        <v>74</v>
      </c>
      <c r="W25">
        <v>2</v>
      </c>
      <c r="X25">
        <v>3</v>
      </c>
      <c r="Y25">
        <v>32</v>
      </c>
      <c r="Z25" t="s">
        <v>107</v>
      </c>
      <c r="AA25">
        <v>5000</v>
      </c>
      <c r="AF25" t="s">
        <v>74</v>
      </c>
      <c r="AG25">
        <v>48</v>
      </c>
      <c r="AH25">
        <v>2</v>
      </c>
      <c r="AI25">
        <v>13</v>
      </c>
      <c r="AJ25">
        <v>2.2000000000000002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74</v>
      </c>
      <c r="AR25" t="s">
        <v>78</v>
      </c>
      <c r="AS25" t="s">
        <v>78</v>
      </c>
      <c r="AT25" t="s">
        <v>78</v>
      </c>
      <c r="AU25" t="s">
        <v>78</v>
      </c>
      <c r="AV25" t="s">
        <v>78</v>
      </c>
      <c r="AW25" t="s">
        <v>78</v>
      </c>
      <c r="AX25" t="s">
        <v>78</v>
      </c>
      <c r="AY25">
        <v>5</v>
      </c>
      <c r="AZ25">
        <v>1</v>
      </c>
      <c r="BA25">
        <v>1</v>
      </c>
      <c r="BB25">
        <v>1</v>
      </c>
      <c r="BC25">
        <v>0</v>
      </c>
      <c r="BD25">
        <v>0.428571429</v>
      </c>
      <c r="BE25">
        <v>0.66666666699999999</v>
      </c>
      <c r="BF25">
        <v>0.25</v>
      </c>
      <c r="BG25">
        <v>0</v>
      </c>
      <c r="BH25">
        <v>0</v>
      </c>
      <c r="BI25">
        <v>0.4</v>
      </c>
      <c r="BJ25">
        <v>0.45454545499999999</v>
      </c>
      <c r="BK25">
        <v>0</v>
      </c>
      <c r="BL25">
        <v>0.5</v>
      </c>
      <c r="BM25">
        <v>0.5</v>
      </c>
      <c r="BN25">
        <v>0.83333333300000001</v>
      </c>
      <c r="BO25">
        <v>0</v>
      </c>
      <c r="BP25">
        <v>0</v>
      </c>
      <c r="BQ25" t="s">
        <v>74</v>
      </c>
      <c r="BR25" t="s">
        <v>74</v>
      </c>
      <c r="BS25" t="s">
        <v>74</v>
      </c>
      <c r="BT25" t="s">
        <v>74</v>
      </c>
      <c r="BU25" t="s">
        <v>74</v>
      </c>
      <c r="BV25" t="s">
        <v>74</v>
      </c>
      <c r="BW25" t="s">
        <v>74</v>
      </c>
      <c r="BX25" t="s">
        <v>74</v>
      </c>
      <c r="BY25" t="s">
        <v>74</v>
      </c>
      <c r="BZ25" t="s">
        <v>74</v>
      </c>
      <c r="CA25" t="s">
        <v>74</v>
      </c>
      <c r="CB25" t="s">
        <v>74</v>
      </c>
      <c r="CC25" t="s">
        <v>74</v>
      </c>
      <c r="CD25" t="s">
        <v>74</v>
      </c>
      <c r="CE25" t="s">
        <v>74</v>
      </c>
      <c r="CF25">
        <v>729.99994830000003</v>
      </c>
      <c r="CG25">
        <f>IF(CJ25&lt;$CH$1,CJ25,)</f>
        <v>1216.1068909999999</v>
      </c>
      <c r="CH25">
        <v>1</v>
      </c>
      <c r="CI25">
        <v>25</v>
      </c>
      <c r="CJ25">
        <v>1216.1068909999999</v>
      </c>
      <c r="CK25">
        <f t="shared" si="1"/>
        <v>1459.9998966000001</v>
      </c>
      <c r="CL25">
        <f t="shared" si="2"/>
        <v>666.14565557617891</v>
      </c>
    </row>
    <row r="26" spans="1:90" x14ac:dyDescent="0.25">
      <c r="A26" s="5" t="s">
        <v>101</v>
      </c>
      <c r="B26" s="2" t="s">
        <v>108</v>
      </c>
      <c r="C26" s="10" t="s">
        <v>109</v>
      </c>
      <c r="E26" s="14" t="e">
        <f t="shared" si="0"/>
        <v>#VALUE!</v>
      </c>
      <c r="F26" s="3" t="s">
        <v>110</v>
      </c>
      <c r="H26">
        <v>442.82</v>
      </c>
      <c r="I26">
        <v>73.599999999999994</v>
      </c>
      <c r="J26">
        <v>158.5</v>
      </c>
      <c r="K26">
        <v>7.9</v>
      </c>
      <c r="L26">
        <v>172</v>
      </c>
      <c r="M26">
        <v>87</v>
      </c>
      <c r="N26" t="s">
        <v>111</v>
      </c>
      <c r="O26">
        <v>405</v>
      </c>
      <c r="P26">
        <v>1080</v>
      </c>
      <c r="Q26">
        <v>2400</v>
      </c>
      <c r="R26" s="1" t="s">
        <v>78</v>
      </c>
      <c r="S26" s="1" t="s">
        <v>77</v>
      </c>
      <c r="T26" t="s">
        <v>74</v>
      </c>
      <c r="U26">
        <v>8</v>
      </c>
      <c r="V26">
        <v>332.4</v>
      </c>
      <c r="W26">
        <v>2.2000000000000002</v>
      </c>
      <c r="X26">
        <v>6</v>
      </c>
      <c r="Y26">
        <v>64</v>
      </c>
      <c r="Z26" t="s">
        <v>104</v>
      </c>
      <c r="AA26">
        <v>4000</v>
      </c>
      <c r="AF26" t="s">
        <v>74</v>
      </c>
      <c r="AG26">
        <v>48</v>
      </c>
      <c r="AH26">
        <v>2</v>
      </c>
      <c r="AI26">
        <v>32</v>
      </c>
      <c r="AJ26">
        <v>2.2000000000000002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74</v>
      </c>
      <c r="AR26" t="s">
        <v>77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  <c r="AX26" t="s">
        <v>78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0.428571429</v>
      </c>
      <c r="BE26">
        <v>1</v>
      </c>
      <c r="BF26">
        <v>0.5625</v>
      </c>
      <c r="BG26">
        <v>0.25</v>
      </c>
      <c r="BH26">
        <v>0</v>
      </c>
      <c r="BI26">
        <v>0.4</v>
      </c>
      <c r="BJ26">
        <v>0.45454545499999999</v>
      </c>
      <c r="BK26">
        <v>0</v>
      </c>
      <c r="BL26">
        <v>0.5</v>
      </c>
      <c r="BM26">
        <v>0.5</v>
      </c>
      <c r="BN26">
        <v>0.83333333300000001</v>
      </c>
      <c r="BO26">
        <v>1</v>
      </c>
      <c r="BP26">
        <v>0</v>
      </c>
      <c r="BQ26" t="s">
        <v>74</v>
      </c>
      <c r="BR26" t="s">
        <v>74</v>
      </c>
      <c r="BS26" t="s">
        <v>74</v>
      </c>
      <c r="BT26" t="s">
        <v>74</v>
      </c>
      <c r="BU26" t="s">
        <v>74</v>
      </c>
      <c r="BV26" t="s">
        <v>74</v>
      </c>
      <c r="BW26" t="s">
        <v>74</v>
      </c>
      <c r="BX26" t="s">
        <v>74</v>
      </c>
      <c r="BY26" t="s">
        <v>74</v>
      </c>
      <c r="BZ26" t="s">
        <v>74</v>
      </c>
      <c r="CA26" t="s">
        <v>74</v>
      </c>
      <c r="CB26" t="s">
        <v>74</v>
      </c>
      <c r="CC26" t="s">
        <v>74</v>
      </c>
      <c r="CD26" t="s">
        <v>74</v>
      </c>
      <c r="CE26" t="s">
        <v>74</v>
      </c>
      <c r="CG26">
        <f>IF(CJ26&lt;$CH$1,CJ26,)</f>
        <v>0</v>
      </c>
      <c r="CH26">
        <v>1</v>
      </c>
      <c r="CI26">
        <v>26</v>
      </c>
      <c r="CJ26">
        <v>9736.7734490000003</v>
      </c>
      <c r="CK26">
        <f t="shared" si="1"/>
        <v>0</v>
      </c>
      <c r="CL26">
        <f t="shared" si="2"/>
        <v>0</v>
      </c>
    </row>
    <row r="27" spans="1:90" x14ac:dyDescent="0.25">
      <c r="A27" s="5" t="s">
        <v>101</v>
      </c>
      <c r="B27" s="2" t="s">
        <v>112</v>
      </c>
      <c r="C27" s="10">
        <v>43922</v>
      </c>
      <c r="E27" s="14" t="e">
        <f t="shared" si="0"/>
        <v>#NUM!</v>
      </c>
      <c r="F27" s="3" t="s">
        <v>113</v>
      </c>
      <c r="H27">
        <v>219.71</v>
      </c>
      <c r="I27">
        <v>75.3</v>
      </c>
      <c r="J27">
        <v>163.69999999999999</v>
      </c>
      <c r="K27">
        <v>9</v>
      </c>
      <c r="L27">
        <v>192</v>
      </c>
      <c r="M27">
        <v>82</v>
      </c>
      <c r="N27" t="s">
        <v>114</v>
      </c>
      <c r="O27">
        <v>270</v>
      </c>
      <c r="P27">
        <v>720</v>
      </c>
      <c r="Q27">
        <v>1600</v>
      </c>
      <c r="R27" s="1" t="s">
        <v>78</v>
      </c>
      <c r="S27" s="1" t="s">
        <v>77</v>
      </c>
      <c r="T27" t="s">
        <v>74</v>
      </c>
      <c r="U27">
        <v>8</v>
      </c>
      <c r="V27">
        <v>103.11499999999999</v>
      </c>
      <c r="W27">
        <v>2.2999999999999998</v>
      </c>
      <c r="X27">
        <v>3</v>
      </c>
      <c r="Y27">
        <v>32</v>
      </c>
      <c r="Z27" t="s">
        <v>104</v>
      </c>
      <c r="AA27">
        <v>4000</v>
      </c>
      <c r="AF27" t="s">
        <v>74</v>
      </c>
      <c r="AG27">
        <v>16</v>
      </c>
      <c r="AH27">
        <v>2</v>
      </c>
      <c r="AI27">
        <v>13</v>
      </c>
      <c r="AJ27">
        <v>2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74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  <c r="AX27" t="s">
        <v>78</v>
      </c>
      <c r="AY27">
        <v>5</v>
      </c>
      <c r="AZ27">
        <v>1</v>
      </c>
      <c r="BA27">
        <v>1</v>
      </c>
      <c r="BB27">
        <v>0.8</v>
      </c>
      <c r="BC27">
        <v>0</v>
      </c>
      <c r="BD27">
        <v>0.428571429</v>
      </c>
      <c r="BE27">
        <v>0.66666666699999999</v>
      </c>
      <c r="BF27">
        <v>0.1875</v>
      </c>
      <c r="BG27">
        <v>0</v>
      </c>
      <c r="BH27">
        <v>0</v>
      </c>
      <c r="BI27">
        <v>0.4</v>
      </c>
      <c r="BJ27">
        <v>0.36363636399999999</v>
      </c>
      <c r="BK27">
        <v>0</v>
      </c>
      <c r="BL27">
        <v>0.5</v>
      </c>
      <c r="BM27">
        <v>0.5</v>
      </c>
      <c r="BN27">
        <v>0.83333333300000001</v>
      </c>
      <c r="BO27">
        <v>0</v>
      </c>
      <c r="BP27">
        <v>0</v>
      </c>
      <c r="BQ27" t="s">
        <v>74</v>
      </c>
      <c r="BR27" t="s">
        <v>74</v>
      </c>
      <c r="BS27" t="s">
        <v>74</v>
      </c>
      <c r="BT27" t="s">
        <v>74</v>
      </c>
      <c r="BU27" t="s">
        <v>74</v>
      </c>
      <c r="BV27" t="s">
        <v>74</v>
      </c>
      <c r="BW27" t="s">
        <v>74</v>
      </c>
      <c r="BX27" t="s">
        <v>74</v>
      </c>
      <c r="BY27" t="s">
        <v>74</v>
      </c>
      <c r="BZ27" t="s">
        <v>74</v>
      </c>
      <c r="CA27" t="s">
        <v>74</v>
      </c>
      <c r="CB27" t="s">
        <v>74</v>
      </c>
      <c r="CC27" t="s">
        <v>74</v>
      </c>
      <c r="CD27" t="s">
        <v>74</v>
      </c>
      <c r="CE27" t="s">
        <v>74</v>
      </c>
      <c r="CF27">
        <v>60.000189229999997</v>
      </c>
      <c r="CG27">
        <f>IF(CJ27&lt;$CH$1,CJ27,)</f>
        <v>1000.000002</v>
      </c>
      <c r="CH27">
        <v>1</v>
      </c>
      <c r="CI27">
        <v>27</v>
      </c>
      <c r="CJ27">
        <v>1000.000002</v>
      </c>
      <c r="CK27">
        <f t="shared" si="1"/>
        <v>120.00037845999999</v>
      </c>
      <c r="CL27">
        <f t="shared" si="2"/>
        <v>547.76900109553799</v>
      </c>
    </row>
    <row r="28" spans="1:90" x14ac:dyDescent="0.25">
      <c r="A28" s="5" t="s">
        <v>101</v>
      </c>
      <c r="B28" s="2" t="s">
        <v>115</v>
      </c>
      <c r="C28" s="10">
        <v>43922</v>
      </c>
      <c r="E28" s="14" t="e">
        <f t="shared" si="0"/>
        <v>#NUM!</v>
      </c>
      <c r="F28" s="3" t="s">
        <v>116</v>
      </c>
      <c r="H28">
        <v>524.4</v>
      </c>
      <c r="I28">
        <v>75.5</v>
      </c>
      <c r="J28">
        <v>162.5</v>
      </c>
      <c r="K28">
        <v>8.1</v>
      </c>
      <c r="L28">
        <v>185</v>
      </c>
      <c r="M28">
        <v>88</v>
      </c>
      <c r="N28" t="s">
        <v>111</v>
      </c>
      <c r="O28">
        <v>393</v>
      </c>
      <c r="P28">
        <v>1080</v>
      </c>
      <c r="Q28">
        <v>2400</v>
      </c>
      <c r="R28" s="1" t="s">
        <v>78</v>
      </c>
      <c r="S28" s="1" t="s">
        <v>78</v>
      </c>
      <c r="T28" t="s">
        <v>74</v>
      </c>
      <c r="U28">
        <v>8</v>
      </c>
      <c r="V28">
        <v>332.4</v>
      </c>
      <c r="W28">
        <v>2.2000000000000002</v>
      </c>
      <c r="X28">
        <v>6</v>
      </c>
      <c r="Y28">
        <v>128</v>
      </c>
      <c r="Z28" t="s">
        <v>104</v>
      </c>
      <c r="AA28">
        <v>4500</v>
      </c>
      <c r="AF28" t="s">
        <v>74</v>
      </c>
      <c r="AG28">
        <v>64</v>
      </c>
      <c r="AH28">
        <v>1.8</v>
      </c>
      <c r="AI28">
        <v>32</v>
      </c>
      <c r="AJ28">
        <v>2.2000000000000002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74</v>
      </c>
      <c r="AR28" t="s">
        <v>77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  <c r="AX28" t="s">
        <v>78</v>
      </c>
      <c r="AY28">
        <v>5</v>
      </c>
      <c r="AZ28">
        <v>1</v>
      </c>
      <c r="BA28">
        <v>1</v>
      </c>
      <c r="BB28">
        <v>1</v>
      </c>
      <c r="BC28">
        <v>1</v>
      </c>
      <c r="BD28">
        <v>0.428571429</v>
      </c>
      <c r="BE28">
        <v>1</v>
      </c>
      <c r="BF28">
        <v>0.5</v>
      </c>
      <c r="BG28">
        <v>0.25</v>
      </c>
      <c r="BH28">
        <v>0</v>
      </c>
      <c r="BI28">
        <v>0.4</v>
      </c>
      <c r="BJ28">
        <v>0.45454545499999999</v>
      </c>
      <c r="BK28">
        <v>0.5</v>
      </c>
      <c r="BL28">
        <v>0.5</v>
      </c>
      <c r="BM28">
        <v>0.5</v>
      </c>
      <c r="BN28">
        <v>0.83333333300000001</v>
      </c>
      <c r="BO28">
        <v>0.66666666699999999</v>
      </c>
      <c r="BP28">
        <v>0</v>
      </c>
      <c r="BQ28" t="s">
        <v>74</v>
      </c>
      <c r="BR28" t="s">
        <v>74</v>
      </c>
      <c r="BS28" t="s">
        <v>74</v>
      </c>
      <c r="BT28" t="s">
        <v>74</v>
      </c>
      <c r="BU28" t="s">
        <v>74</v>
      </c>
      <c r="BV28" t="s">
        <v>74</v>
      </c>
      <c r="BW28" t="s">
        <v>74</v>
      </c>
      <c r="BX28" t="s">
        <v>74</v>
      </c>
      <c r="BY28" t="s">
        <v>74</v>
      </c>
      <c r="BZ28" t="s">
        <v>74</v>
      </c>
      <c r="CA28" t="s">
        <v>74</v>
      </c>
      <c r="CB28" t="s">
        <v>74</v>
      </c>
      <c r="CC28" t="s">
        <v>74</v>
      </c>
      <c r="CD28" t="s">
        <v>74</v>
      </c>
      <c r="CE28" t="s">
        <v>74</v>
      </c>
      <c r="CF28">
        <v>60.000189229999997</v>
      </c>
      <c r="CG28">
        <f>IF(CJ28&lt;$CH$1,CJ28,)</f>
        <v>1000.000003</v>
      </c>
      <c r="CH28">
        <v>1</v>
      </c>
      <c r="CI28">
        <v>28</v>
      </c>
      <c r="CJ28">
        <v>1000.000003</v>
      </c>
      <c r="CK28">
        <f t="shared" si="1"/>
        <v>120.00037845999999</v>
      </c>
      <c r="CL28">
        <f t="shared" si="2"/>
        <v>547.76900164330698</v>
      </c>
    </row>
    <row r="29" spans="1:90" x14ac:dyDescent="0.25">
      <c r="A29" s="5" t="s">
        <v>101</v>
      </c>
      <c r="B29" s="2" t="s">
        <v>117</v>
      </c>
      <c r="C29" s="10" t="s">
        <v>109</v>
      </c>
      <c r="E29" s="14" t="e">
        <f t="shared" si="0"/>
        <v>#VALUE!</v>
      </c>
      <c r="F29" s="3" t="s">
        <v>118</v>
      </c>
      <c r="I29">
        <v>76.3</v>
      </c>
      <c r="J29">
        <v>161.4</v>
      </c>
      <c r="K29">
        <v>8</v>
      </c>
      <c r="L29">
        <v>177</v>
      </c>
      <c r="M29">
        <v>81</v>
      </c>
      <c r="N29" t="s">
        <v>103</v>
      </c>
      <c r="O29">
        <v>268</v>
      </c>
      <c r="P29">
        <v>720</v>
      </c>
      <c r="Q29">
        <v>1559</v>
      </c>
      <c r="R29" s="1" t="s">
        <v>77</v>
      </c>
      <c r="S29" s="1" t="s">
        <v>77</v>
      </c>
      <c r="T29" t="s">
        <v>74</v>
      </c>
      <c r="U29">
        <v>8</v>
      </c>
      <c r="V29">
        <v>88.71</v>
      </c>
      <c r="W29">
        <v>1.6</v>
      </c>
      <c r="X29">
        <v>2</v>
      </c>
      <c r="Y29">
        <v>32</v>
      </c>
      <c r="Z29" t="s">
        <v>104</v>
      </c>
      <c r="AA29">
        <v>4000</v>
      </c>
      <c r="AF29" t="s">
        <v>74</v>
      </c>
      <c r="AG29">
        <v>13</v>
      </c>
      <c r="AH29">
        <v>1.8</v>
      </c>
      <c r="AI29">
        <v>8</v>
      </c>
      <c r="AJ29">
        <v>2</v>
      </c>
      <c r="AK29" t="s">
        <v>77</v>
      </c>
      <c r="AL29" t="s">
        <v>78</v>
      </c>
      <c r="AM29" t="s">
        <v>78</v>
      </c>
      <c r="AN29" t="s">
        <v>78</v>
      </c>
      <c r="AO29" t="s">
        <v>74</v>
      </c>
      <c r="AP29" t="s">
        <v>74</v>
      </c>
      <c r="AQ29" t="s">
        <v>74</v>
      </c>
      <c r="AR29" t="s">
        <v>77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  <c r="AX29" t="s">
        <v>78</v>
      </c>
      <c r="AY29">
        <v>5</v>
      </c>
      <c r="AZ29">
        <v>1</v>
      </c>
      <c r="BA29">
        <v>1</v>
      </c>
      <c r="BB29">
        <v>0.8</v>
      </c>
      <c r="BC29">
        <v>0</v>
      </c>
      <c r="BD29">
        <v>0.428571429</v>
      </c>
      <c r="BE29">
        <v>0.66666666699999999</v>
      </c>
      <c r="BF29">
        <v>0.1875</v>
      </c>
      <c r="BG29">
        <v>0</v>
      </c>
      <c r="BH29">
        <v>0</v>
      </c>
      <c r="BI29">
        <v>0.4</v>
      </c>
      <c r="BJ29">
        <v>0.27272727299999999</v>
      </c>
      <c r="BK29">
        <v>0</v>
      </c>
      <c r="BL29">
        <v>0.5</v>
      </c>
      <c r="BM29">
        <v>0.5</v>
      </c>
      <c r="BN29">
        <v>0.5</v>
      </c>
      <c r="BO29">
        <v>0</v>
      </c>
      <c r="BP29">
        <v>1</v>
      </c>
      <c r="BQ29" t="s">
        <v>74</v>
      </c>
      <c r="BR29" t="s">
        <v>74</v>
      </c>
      <c r="BS29" t="s">
        <v>74</v>
      </c>
      <c r="BT29" t="s">
        <v>74</v>
      </c>
      <c r="BU29" t="s">
        <v>74</v>
      </c>
      <c r="BV29" t="s">
        <v>74</v>
      </c>
      <c r="BW29" t="s">
        <v>74</v>
      </c>
      <c r="BX29" t="s">
        <v>74</v>
      </c>
      <c r="BY29" t="s">
        <v>74</v>
      </c>
      <c r="BZ29" t="s">
        <v>74</v>
      </c>
      <c r="CA29" t="s">
        <v>74</v>
      </c>
      <c r="CB29" t="s">
        <v>74</v>
      </c>
      <c r="CC29" t="s">
        <v>74</v>
      </c>
      <c r="CD29" t="s">
        <v>74</v>
      </c>
      <c r="CE29" t="s">
        <v>74</v>
      </c>
      <c r="CG29">
        <f>IF(CJ29&lt;$CH$1,CJ29,)</f>
        <v>1634.4083700000001</v>
      </c>
      <c r="CH29">
        <v>1</v>
      </c>
      <c r="CI29">
        <v>29</v>
      </c>
      <c r="CJ29">
        <v>1634.4083700000001</v>
      </c>
      <c r="CK29">
        <f t="shared" si="1"/>
        <v>0</v>
      </c>
      <c r="CL29">
        <f t="shared" si="2"/>
        <v>895.27823842652992</v>
      </c>
    </row>
    <row r="30" spans="1:90" x14ac:dyDescent="0.25">
      <c r="A30" s="5" t="s">
        <v>101</v>
      </c>
      <c r="B30" s="2" t="s">
        <v>119</v>
      </c>
      <c r="C30" s="10">
        <v>43891</v>
      </c>
      <c r="E30" s="14" t="e">
        <f t="shared" si="0"/>
        <v>#NUM!</v>
      </c>
      <c r="F30" s="3" t="s">
        <v>120</v>
      </c>
      <c r="H30">
        <v>127.96</v>
      </c>
      <c r="I30">
        <v>76.3</v>
      </c>
      <c r="J30">
        <v>161.4</v>
      </c>
      <c r="K30">
        <v>9</v>
      </c>
      <c r="L30">
        <v>197</v>
      </c>
      <c r="M30">
        <v>81</v>
      </c>
      <c r="N30" t="s">
        <v>121</v>
      </c>
      <c r="O30">
        <v>268</v>
      </c>
      <c r="P30">
        <v>720</v>
      </c>
      <c r="Q30">
        <v>1560</v>
      </c>
      <c r="R30" s="1" t="s">
        <v>77</v>
      </c>
      <c r="S30" s="1" t="s">
        <v>77</v>
      </c>
      <c r="T30" t="s">
        <v>74</v>
      </c>
      <c r="U30">
        <v>8</v>
      </c>
      <c r="V30">
        <v>74.8</v>
      </c>
      <c r="W30">
        <v>1.8</v>
      </c>
      <c r="X30">
        <v>3</v>
      </c>
      <c r="Y30">
        <v>32</v>
      </c>
      <c r="Z30" t="s">
        <v>104</v>
      </c>
      <c r="AA30">
        <v>5000</v>
      </c>
      <c r="AF30" t="s">
        <v>74</v>
      </c>
      <c r="AG30">
        <v>13</v>
      </c>
      <c r="AH30">
        <v>1.8</v>
      </c>
      <c r="AI30">
        <v>2</v>
      </c>
      <c r="AJ30">
        <v>2</v>
      </c>
      <c r="AK30" t="s">
        <v>78</v>
      </c>
      <c r="AL30" t="s">
        <v>78</v>
      </c>
      <c r="AM30" t="s">
        <v>78</v>
      </c>
      <c r="AN30" t="s">
        <v>78</v>
      </c>
      <c r="AO30" t="s">
        <v>74</v>
      </c>
      <c r="AP30" t="s">
        <v>74</v>
      </c>
      <c r="AQ30" t="s">
        <v>74</v>
      </c>
      <c r="AR30" t="s">
        <v>77</v>
      </c>
      <c r="AS30" t="s">
        <v>78</v>
      </c>
      <c r="AT30" t="s">
        <v>78</v>
      </c>
      <c r="AU30" t="s">
        <v>78</v>
      </c>
      <c r="AV30" t="s">
        <v>78</v>
      </c>
      <c r="AW30" t="s">
        <v>74</v>
      </c>
      <c r="AX30" t="s">
        <v>78</v>
      </c>
      <c r="AY30">
        <v>4.2</v>
      </c>
      <c r="AZ30">
        <v>1</v>
      </c>
      <c r="BA30">
        <v>1</v>
      </c>
      <c r="BB30">
        <v>1</v>
      </c>
      <c r="BC30">
        <v>0</v>
      </c>
      <c r="BD30">
        <v>0.428571429</v>
      </c>
      <c r="BE30">
        <v>0.66666666699999999</v>
      </c>
      <c r="BF30">
        <v>0.25</v>
      </c>
      <c r="BG30">
        <v>0</v>
      </c>
      <c r="BH30">
        <v>0</v>
      </c>
      <c r="BI30">
        <v>0.4</v>
      </c>
      <c r="BJ30">
        <v>0.45454545499999999</v>
      </c>
      <c r="BK30">
        <v>0</v>
      </c>
      <c r="BL30">
        <v>0.5</v>
      </c>
      <c r="BM30">
        <v>0.5</v>
      </c>
      <c r="BN30">
        <v>0.83333333300000001</v>
      </c>
      <c r="BO30">
        <v>0</v>
      </c>
      <c r="BP30">
        <v>0</v>
      </c>
      <c r="BQ30" t="s">
        <v>74</v>
      </c>
      <c r="BR30" t="s">
        <v>74</v>
      </c>
      <c r="BS30" t="s">
        <v>74</v>
      </c>
      <c r="BT30" t="s">
        <v>74</v>
      </c>
      <c r="BU30" t="s">
        <v>74</v>
      </c>
      <c r="BV30" t="s">
        <v>74</v>
      </c>
      <c r="BW30" t="s">
        <v>74</v>
      </c>
      <c r="BX30" t="s">
        <v>74</v>
      </c>
      <c r="BY30" t="s">
        <v>74</v>
      </c>
      <c r="BZ30" t="s">
        <v>74</v>
      </c>
      <c r="CA30" t="s">
        <v>74</v>
      </c>
      <c r="CB30" t="s">
        <v>74</v>
      </c>
      <c r="CC30" t="s">
        <v>74</v>
      </c>
      <c r="CD30" t="s">
        <v>74</v>
      </c>
      <c r="CE30" t="s">
        <v>74</v>
      </c>
      <c r="CF30">
        <v>514.66026620000002</v>
      </c>
      <c r="CG30">
        <f>IF(CJ30&lt;$CH$1,CJ30,)</f>
        <v>1855.8876339999999</v>
      </c>
      <c r="CH30">
        <v>1</v>
      </c>
      <c r="CI30">
        <v>30</v>
      </c>
      <c r="CJ30">
        <v>1855.8876339999999</v>
      </c>
      <c r="CK30">
        <f t="shared" si="1"/>
        <v>1029.3205324</v>
      </c>
      <c r="CL30">
        <f t="shared" si="2"/>
        <v>1016.5977133885459</v>
      </c>
    </row>
    <row r="31" spans="1:90" x14ac:dyDescent="0.25">
      <c r="A31" s="5" t="s">
        <v>101</v>
      </c>
      <c r="B31" s="2" t="s">
        <v>122</v>
      </c>
      <c r="C31" s="10">
        <v>43891</v>
      </c>
      <c r="E31" s="14" t="e">
        <f t="shared" si="0"/>
        <v>#NUM!</v>
      </c>
      <c r="F31" s="3" t="s">
        <v>123</v>
      </c>
      <c r="H31">
        <v>255.94</v>
      </c>
      <c r="I31">
        <v>73.099999999999994</v>
      </c>
      <c r="J31">
        <v>159.30000000000001</v>
      </c>
      <c r="K31">
        <v>8.6</v>
      </c>
      <c r="L31">
        <v>185</v>
      </c>
      <c r="M31">
        <v>84</v>
      </c>
      <c r="N31" t="s">
        <v>111</v>
      </c>
      <c r="O31">
        <v>411</v>
      </c>
      <c r="P31">
        <v>1080</v>
      </c>
      <c r="Q31">
        <v>2400</v>
      </c>
      <c r="R31" s="1" t="s">
        <v>78</v>
      </c>
      <c r="S31" s="1" t="s">
        <v>77</v>
      </c>
      <c r="T31" t="s">
        <v>74</v>
      </c>
      <c r="U31">
        <v>8</v>
      </c>
      <c r="V31">
        <v>183.2</v>
      </c>
      <c r="W31">
        <v>2</v>
      </c>
      <c r="X31">
        <v>4</v>
      </c>
      <c r="Y31">
        <v>128</v>
      </c>
      <c r="Z31" t="s">
        <v>104</v>
      </c>
      <c r="AA31">
        <v>5000</v>
      </c>
      <c r="AF31" t="s">
        <v>74</v>
      </c>
      <c r="AG31">
        <v>48</v>
      </c>
      <c r="AH31">
        <v>2</v>
      </c>
      <c r="AI31">
        <v>20</v>
      </c>
      <c r="AJ31">
        <v>2.2000000000000002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74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  <c r="AX31" t="s">
        <v>78</v>
      </c>
      <c r="AY31">
        <v>5</v>
      </c>
      <c r="AZ31">
        <v>1</v>
      </c>
      <c r="BA31">
        <v>1</v>
      </c>
      <c r="BB31">
        <v>0.8</v>
      </c>
      <c r="BC31">
        <v>0</v>
      </c>
      <c r="BD31">
        <v>0.428571429</v>
      </c>
      <c r="BE31">
        <v>0.66666666699999999</v>
      </c>
      <c r="BF31">
        <v>0.1875</v>
      </c>
      <c r="BG31">
        <v>0</v>
      </c>
      <c r="BH31">
        <v>0</v>
      </c>
      <c r="BI31">
        <v>0.4</v>
      </c>
      <c r="BJ31">
        <v>0.27272727299999999</v>
      </c>
      <c r="BK31">
        <v>0</v>
      </c>
      <c r="BL31">
        <v>0.5</v>
      </c>
      <c r="BM31">
        <v>0.5</v>
      </c>
      <c r="BN31">
        <v>0.5</v>
      </c>
      <c r="BO31">
        <v>0</v>
      </c>
      <c r="BP31">
        <v>0</v>
      </c>
      <c r="BQ31" t="s">
        <v>74</v>
      </c>
      <c r="BR31" t="s">
        <v>74</v>
      </c>
      <c r="BS31" t="s">
        <v>74</v>
      </c>
      <c r="BT31" t="s">
        <v>74</v>
      </c>
      <c r="BU31" t="s">
        <v>74</v>
      </c>
      <c r="BV31" t="s">
        <v>74</v>
      </c>
      <c r="BW31" t="s">
        <v>74</v>
      </c>
      <c r="BX31" t="s">
        <v>74</v>
      </c>
      <c r="BY31" t="s">
        <v>74</v>
      </c>
      <c r="BZ31" t="s">
        <v>74</v>
      </c>
      <c r="CA31" t="s">
        <v>74</v>
      </c>
      <c r="CB31" t="s">
        <v>74</v>
      </c>
      <c r="CC31" t="s">
        <v>74</v>
      </c>
      <c r="CD31" t="s">
        <v>74</v>
      </c>
      <c r="CE31" t="s">
        <v>74</v>
      </c>
      <c r="CF31">
        <v>514.66026620000002</v>
      </c>
      <c r="CG31">
        <f>IF(CJ31&lt;$CH$1,CJ31,)</f>
        <v>1864.122748</v>
      </c>
      <c r="CH31">
        <v>1</v>
      </c>
      <c r="CI31">
        <v>31</v>
      </c>
      <c r="CJ31">
        <v>1864.122748</v>
      </c>
      <c r="CK31">
        <f t="shared" si="1"/>
        <v>1029.3205324</v>
      </c>
      <c r="CL31">
        <f t="shared" si="2"/>
        <v>1021.1086535492119</v>
      </c>
    </row>
    <row r="32" spans="1:90" x14ac:dyDescent="0.25">
      <c r="A32" s="5" t="s">
        <v>101</v>
      </c>
      <c r="B32" s="2" t="s">
        <v>124</v>
      </c>
      <c r="C32" s="10">
        <v>43891</v>
      </c>
      <c r="E32" s="14" t="e">
        <f t="shared" si="0"/>
        <v>#NUM!</v>
      </c>
      <c r="H32">
        <v>299</v>
      </c>
      <c r="I32">
        <v>70</v>
      </c>
      <c r="J32">
        <v>150</v>
      </c>
      <c r="K32">
        <v>7.9</v>
      </c>
      <c r="L32">
        <v>143</v>
      </c>
      <c r="M32">
        <v>85</v>
      </c>
      <c r="N32" t="s">
        <v>111</v>
      </c>
      <c r="O32">
        <v>431</v>
      </c>
      <c r="P32">
        <v>1080</v>
      </c>
      <c r="Q32">
        <v>2400</v>
      </c>
      <c r="R32" s="1" t="s">
        <v>78</v>
      </c>
      <c r="S32" s="1" t="s">
        <v>77</v>
      </c>
      <c r="T32" t="s">
        <v>126</v>
      </c>
      <c r="U32">
        <v>8</v>
      </c>
      <c r="V32">
        <v>183.2</v>
      </c>
      <c r="W32">
        <v>2</v>
      </c>
      <c r="X32">
        <v>4</v>
      </c>
      <c r="Y32">
        <v>64</v>
      </c>
      <c r="Z32" t="s">
        <v>104</v>
      </c>
      <c r="AA32">
        <v>3500</v>
      </c>
      <c r="AF32" t="s">
        <v>74</v>
      </c>
      <c r="AG32">
        <v>48</v>
      </c>
      <c r="AH32">
        <v>2</v>
      </c>
      <c r="AI32">
        <v>25</v>
      </c>
      <c r="AJ32">
        <v>2.2000000000000002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74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  <c r="AX32" t="s">
        <v>78</v>
      </c>
      <c r="AY32">
        <v>5</v>
      </c>
      <c r="AZ32">
        <v>1</v>
      </c>
      <c r="BA32">
        <v>1</v>
      </c>
      <c r="BB32">
        <v>1</v>
      </c>
      <c r="BC32">
        <v>0</v>
      </c>
      <c r="BD32">
        <v>0.428571429</v>
      </c>
      <c r="BE32">
        <v>0.66666666699999999</v>
      </c>
      <c r="BF32">
        <v>0.125</v>
      </c>
      <c r="BG32">
        <v>0</v>
      </c>
      <c r="BH32">
        <v>0</v>
      </c>
      <c r="BI32">
        <v>0.4</v>
      </c>
      <c r="BJ32">
        <v>0.81818181800000001</v>
      </c>
      <c r="BK32">
        <v>0</v>
      </c>
      <c r="BL32">
        <v>0.5</v>
      </c>
      <c r="BM32">
        <v>0.5</v>
      </c>
      <c r="BN32">
        <v>0.83333333300000001</v>
      </c>
      <c r="BO32">
        <v>0</v>
      </c>
      <c r="BP32">
        <v>0</v>
      </c>
      <c r="BQ32" t="s">
        <v>74</v>
      </c>
      <c r="BR32" t="s">
        <v>74</v>
      </c>
      <c r="BS32" t="s">
        <v>74</v>
      </c>
      <c r="BT32" t="s">
        <v>74</v>
      </c>
      <c r="BU32" t="s">
        <v>74</v>
      </c>
      <c r="BV32" t="s">
        <v>74</v>
      </c>
      <c r="BW32" t="s">
        <v>74</v>
      </c>
      <c r="BX32" t="s">
        <v>74</v>
      </c>
      <c r="BY32" t="s">
        <v>74</v>
      </c>
      <c r="BZ32" t="s">
        <v>74</v>
      </c>
      <c r="CA32" t="s">
        <v>74</v>
      </c>
      <c r="CB32" t="s">
        <v>74</v>
      </c>
      <c r="CC32" t="s">
        <v>74</v>
      </c>
      <c r="CD32" t="s">
        <v>74</v>
      </c>
      <c r="CE32" t="s">
        <v>74</v>
      </c>
      <c r="CF32">
        <v>514.66026620000002</v>
      </c>
      <c r="CG32">
        <f>IF(CJ32&lt;$CH$1,CJ32,)</f>
        <v>1227.9970080000001</v>
      </c>
      <c r="CH32">
        <v>1</v>
      </c>
      <c r="CI32">
        <v>32</v>
      </c>
      <c r="CJ32">
        <v>1227.9970080000001</v>
      </c>
      <c r="CK32">
        <f t="shared" si="1"/>
        <v>1029.3205324</v>
      </c>
      <c r="CL32">
        <f t="shared" si="2"/>
        <v>672.65869307515197</v>
      </c>
    </row>
    <row r="33" spans="1:90" x14ac:dyDescent="0.25">
      <c r="A33" s="5" t="s">
        <v>101</v>
      </c>
      <c r="B33" s="2" t="s">
        <v>127</v>
      </c>
      <c r="C33" s="10">
        <v>43891</v>
      </c>
      <c r="E33" s="14" t="e">
        <f t="shared" si="0"/>
        <v>#NUM!</v>
      </c>
      <c r="F33" s="3" t="s">
        <v>128</v>
      </c>
      <c r="H33">
        <v>219</v>
      </c>
      <c r="I33">
        <v>75.099999999999994</v>
      </c>
      <c r="J33">
        <v>159</v>
      </c>
      <c r="K33">
        <v>8.9</v>
      </c>
      <c r="L33">
        <v>188</v>
      </c>
      <c r="M33">
        <v>84</v>
      </c>
      <c r="N33" t="s">
        <v>111</v>
      </c>
      <c r="O33">
        <v>403</v>
      </c>
      <c r="P33">
        <v>1080</v>
      </c>
      <c r="Q33">
        <v>2340</v>
      </c>
      <c r="R33" s="1" t="s">
        <v>77</v>
      </c>
      <c r="S33" s="1" t="s">
        <v>78</v>
      </c>
      <c r="T33" t="s">
        <v>74</v>
      </c>
      <c r="U33">
        <v>8</v>
      </c>
      <c r="V33">
        <v>185.245</v>
      </c>
      <c r="W33">
        <v>2.2999999999999998</v>
      </c>
      <c r="X33">
        <v>4</v>
      </c>
      <c r="Y33">
        <v>64</v>
      </c>
      <c r="Z33" t="s">
        <v>104</v>
      </c>
      <c r="AA33">
        <v>6000</v>
      </c>
      <c r="AF33" t="s">
        <v>74</v>
      </c>
      <c r="AG33">
        <v>48</v>
      </c>
      <c r="AH33">
        <v>2</v>
      </c>
      <c r="AI33">
        <v>20</v>
      </c>
      <c r="AJ33">
        <v>2.2000000000000002</v>
      </c>
      <c r="AK33" t="s">
        <v>78</v>
      </c>
      <c r="AL33" t="s">
        <v>78</v>
      </c>
      <c r="AM33" t="s">
        <v>78</v>
      </c>
      <c r="AN33" t="s">
        <v>74</v>
      </c>
      <c r="AO33" t="s">
        <v>78</v>
      </c>
      <c r="AP33" t="s">
        <v>78</v>
      </c>
      <c r="AQ33" t="s">
        <v>74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  <c r="AX33" t="s">
        <v>78</v>
      </c>
      <c r="AY33">
        <v>5</v>
      </c>
      <c r="AZ33">
        <v>1</v>
      </c>
      <c r="BA33">
        <v>1</v>
      </c>
      <c r="BB33">
        <v>0.8</v>
      </c>
      <c r="BC33">
        <v>0</v>
      </c>
      <c r="BD33">
        <v>0.428571429</v>
      </c>
      <c r="BE33">
        <v>0.66666666699999999</v>
      </c>
      <c r="BF33">
        <v>0.1875</v>
      </c>
      <c r="BG33">
        <v>0</v>
      </c>
      <c r="BH33">
        <v>0</v>
      </c>
      <c r="BI33">
        <v>0.4</v>
      </c>
      <c r="BJ33">
        <v>0.36363636399999999</v>
      </c>
      <c r="BK33">
        <v>0</v>
      </c>
      <c r="BL33">
        <v>0.5</v>
      </c>
      <c r="BM33">
        <v>0.5</v>
      </c>
      <c r="BN33">
        <v>0.83333333300000001</v>
      </c>
      <c r="BO33">
        <v>0</v>
      </c>
      <c r="BP33">
        <v>1</v>
      </c>
      <c r="BQ33" t="s">
        <v>74</v>
      </c>
      <c r="BR33" t="s">
        <v>74</v>
      </c>
      <c r="BS33" t="s">
        <v>74</v>
      </c>
      <c r="BT33" t="s">
        <v>74</v>
      </c>
      <c r="BU33" t="s">
        <v>74</v>
      </c>
      <c r="BV33" t="s">
        <v>74</v>
      </c>
      <c r="BW33" t="s">
        <v>74</v>
      </c>
      <c r="BX33" t="s">
        <v>74</v>
      </c>
      <c r="BY33" t="s">
        <v>74</v>
      </c>
      <c r="BZ33" t="s">
        <v>74</v>
      </c>
      <c r="CA33" t="s">
        <v>74</v>
      </c>
      <c r="CB33" t="s">
        <v>74</v>
      </c>
      <c r="CC33" t="s">
        <v>74</v>
      </c>
      <c r="CD33" t="s">
        <v>74</v>
      </c>
      <c r="CE33" t="s">
        <v>74</v>
      </c>
      <c r="CF33">
        <v>514.66026620000002</v>
      </c>
      <c r="CG33">
        <f>IF(CJ33&lt;$CH$1,CJ33,)</f>
        <v>1000.005492</v>
      </c>
      <c r="CH33">
        <v>1</v>
      </c>
      <c r="CI33">
        <v>33</v>
      </c>
      <c r="CJ33">
        <v>1000.005492</v>
      </c>
      <c r="CK33">
        <f t="shared" si="1"/>
        <v>1029.3205324</v>
      </c>
      <c r="CL33">
        <f t="shared" si="2"/>
        <v>547.77200834734799</v>
      </c>
    </row>
    <row r="34" spans="1:90" x14ac:dyDescent="0.25">
      <c r="A34" s="5" t="s">
        <v>101</v>
      </c>
      <c r="B34" s="2" t="s">
        <v>129</v>
      </c>
      <c r="C34" s="10">
        <v>43862</v>
      </c>
      <c r="E34" s="14" t="e">
        <f t="shared" si="0"/>
        <v>#NUM!</v>
      </c>
      <c r="F34" s="3" t="s">
        <v>130</v>
      </c>
      <c r="H34">
        <v>186.14</v>
      </c>
      <c r="I34">
        <v>75.099999999999994</v>
      </c>
      <c r="J34">
        <v>159.19999999999999</v>
      </c>
      <c r="K34">
        <v>8.9</v>
      </c>
      <c r="L34">
        <v>191</v>
      </c>
      <c r="M34">
        <v>84</v>
      </c>
      <c r="N34" t="s">
        <v>111</v>
      </c>
      <c r="O34">
        <v>403</v>
      </c>
      <c r="P34">
        <v>1080</v>
      </c>
      <c r="Q34">
        <v>2340</v>
      </c>
      <c r="R34" s="1" t="s">
        <v>77</v>
      </c>
      <c r="S34" s="1" t="s">
        <v>78</v>
      </c>
      <c r="T34" t="s">
        <v>74</v>
      </c>
      <c r="U34">
        <v>8</v>
      </c>
      <c r="V34">
        <v>180.011</v>
      </c>
      <c r="W34">
        <v>2.2999999999999998</v>
      </c>
      <c r="X34">
        <v>6</v>
      </c>
      <c r="Y34">
        <v>64</v>
      </c>
      <c r="Z34" t="s">
        <v>104</v>
      </c>
      <c r="AA34">
        <v>6000</v>
      </c>
      <c r="AF34" t="s">
        <v>74</v>
      </c>
      <c r="AG34">
        <v>64</v>
      </c>
      <c r="AH34">
        <v>1.8</v>
      </c>
      <c r="AI34">
        <v>32</v>
      </c>
      <c r="AJ34">
        <v>2</v>
      </c>
      <c r="AK34" t="s">
        <v>78</v>
      </c>
      <c r="AL34" t="s">
        <v>78</v>
      </c>
      <c r="AM34" t="s">
        <v>78</v>
      </c>
      <c r="AN34" t="s">
        <v>74</v>
      </c>
      <c r="AO34" t="s">
        <v>78</v>
      </c>
      <c r="AP34" t="s">
        <v>78</v>
      </c>
      <c r="AQ34" t="s">
        <v>74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  <c r="AX34" t="s">
        <v>78</v>
      </c>
      <c r="AY34">
        <v>5</v>
      </c>
      <c r="AZ34">
        <v>1</v>
      </c>
      <c r="BA34">
        <v>1</v>
      </c>
      <c r="BB34">
        <v>1</v>
      </c>
      <c r="BC34">
        <v>0</v>
      </c>
      <c r="BD34">
        <v>0.428571429</v>
      </c>
      <c r="BE34">
        <v>1</v>
      </c>
      <c r="BF34">
        <v>0.625</v>
      </c>
      <c r="BG34">
        <v>0</v>
      </c>
      <c r="BH34">
        <v>0</v>
      </c>
      <c r="BI34">
        <v>0.4</v>
      </c>
      <c r="BJ34">
        <v>0.45454545499999999</v>
      </c>
      <c r="BK34">
        <v>0</v>
      </c>
      <c r="BL34">
        <v>0.5</v>
      </c>
      <c r="BM34">
        <v>0.5</v>
      </c>
      <c r="BN34">
        <v>0.83333333300000001</v>
      </c>
      <c r="BO34">
        <v>0</v>
      </c>
      <c r="BP34">
        <v>0</v>
      </c>
      <c r="BQ34" t="s">
        <v>74</v>
      </c>
      <c r="BR34" t="s">
        <v>74</v>
      </c>
      <c r="BS34" t="s">
        <v>74</v>
      </c>
      <c r="BT34" t="s">
        <v>74</v>
      </c>
      <c r="BU34" t="s">
        <v>74</v>
      </c>
      <c r="BV34" t="s">
        <v>74</v>
      </c>
      <c r="BW34" t="s">
        <v>74</v>
      </c>
      <c r="BX34" t="s">
        <v>74</v>
      </c>
      <c r="BY34" t="s">
        <v>74</v>
      </c>
      <c r="BZ34" t="s">
        <v>74</v>
      </c>
      <c r="CA34" t="s">
        <v>74</v>
      </c>
      <c r="CB34" t="s">
        <v>74</v>
      </c>
      <c r="CC34" t="s">
        <v>74</v>
      </c>
      <c r="CD34" t="s">
        <v>74</v>
      </c>
      <c r="CE34" t="s">
        <v>74</v>
      </c>
      <c r="CF34">
        <v>729.99994830000003</v>
      </c>
      <c r="CG34">
        <f>IF(CJ34&lt;$CH$1,CJ34,)</f>
        <v>1722.2200439999999</v>
      </c>
      <c r="CH34">
        <v>1</v>
      </c>
      <c r="CI34">
        <v>34</v>
      </c>
      <c r="CJ34">
        <v>1722.2200439999999</v>
      </c>
      <c r="CK34">
        <f t="shared" si="1"/>
        <v>1459.9998966000001</v>
      </c>
      <c r="CL34">
        <f t="shared" si="2"/>
        <v>943.37875128183589</v>
      </c>
    </row>
    <row r="35" spans="1:90" x14ac:dyDescent="0.25">
      <c r="A35" s="5" t="s">
        <v>101</v>
      </c>
      <c r="B35" s="2" t="s">
        <v>131</v>
      </c>
      <c r="C35" s="10">
        <v>43862</v>
      </c>
      <c r="E35" s="14" t="e">
        <f t="shared" si="0"/>
        <v>#NUM!</v>
      </c>
      <c r="F35" s="3" t="s">
        <v>132</v>
      </c>
      <c r="H35">
        <v>876.06</v>
      </c>
      <c r="I35">
        <v>69.099999999999994</v>
      </c>
      <c r="J35">
        <v>151.69999999999999</v>
      </c>
      <c r="K35">
        <v>7.9</v>
      </c>
      <c r="L35">
        <v>163</v>
      </c>
      <c r="M35">
        <v>89</v>
      </c>
      <c r="N35" t="s">
        <v>114</v>
      </c>
      <c r="O35">
        <v>566</v>
      </c>
      <c r="P35">
        <v>1440</v>
      </c>
      <c r="Q35">
        <v>3200</v>
      </c>
      <c r="R35" s="1" t="s">
        <v>78</v>
      </c>
      <c r="S35" s="1" t="s">
        <v>78</v>
      </c>
      <c r="T35" t="s">
        <v>81</v>
      </c>
      <c r="U35">
        <v>8</v>
      </c>
      <c r="V35">
        <v>515.09799999999996</v>
      </c>
      <c r="W35">
        <v>2.7</v>
      </c>
      <c r="X35">
        <v>8</v>
      </c>
      <c r="Y35">
        <v>128</v>
      </c>
      <c r="Z35" t="s">
        <v>104</v>
      </c>
      <c r="AA35">
        <v>4000</v>
      </c>
      <c r="AB35">
        <v>71</v>
      </c>
      <c r="AC35">
        <v>14.33</v>
      </c>
      <c r="AD35">
        <v>10.8</v>
      </c>
      <c r="AE35">
        <v>9.15</v>
      </c>
      <c r="AF35">
        <v>100</v>
      </c>
      <c r="AG35">
        <v>12</v>
      </c>
      <c r="AH35">
        <v>1.8</v>
      </c>
      <c r="AI35">
        <v>10</v>
      </c>
      <c r="AJ35">
        <v>2.2000000000000002</v>
      </c>
      <c r="AK35" t="s">
        <v>78</v>
      </c>
      <c r="AL35" t="s">
        <v>78</v>
      </c>
      <c r="AM35" t="s">
        <v>78</v>
      </c>
      <c r="AN35" t="s">
        <v>78</v>
      </c>
      <c r="AO35" t="s">
        <v>74</v>
      </c>
      <c r="AP35" t="s">
        <v>78</v>
      </c>
      <c r="AQ35" t="s">
        <v>78</v>
      </c>
      <c r="AR35" t="s">
        <v>78</v>
      </c>
      <c r="AS35" t="s">
        <v>77</v>
      </c>
      <c r="AT35" t="s">
        <v>77</v>
      </c>
      <c r="AU35" t="s">
        <v>78</v>
      </c>
      <c r="AV35" t="s">
        <v>78</v>
      </c>
      <c r="AW35" t="s">
        <v>78</v>
      </c>
      <c r="AX35" t="s">
        <v>78</v>
      </c>
      <c r="AY35">
        <v>5</v>
      </c>
      <c r="AZ35">
        <v>1</v>
      </c>
      <c r="BA35">
        <v>1</v>
      </c>
      <c r="BB35">
        <v>1</v>
      </c>
      <c r="BC35">
        <v>0</v>
      </c>
      <c r="BD35">
        <v>0.428571429</v>
      </c>
      <c r="BE35">
        <v>1</v>
      </c>
      <c r="BF35">
        <v>0.5625</v>
      </c>
      <c r="BG35">
        <v>0</v>
      </c>
      <c r="BH35">
        <v>0</v>
      </c>
      <c r="BI35">
        <v>0.4</v>
      </c>
      <c r="BJ35">
        <v>0.45454545499999999</v>
      </c>
      <c r="BK35">
        <v>0</v>
      </c>
      <c r="BL35">
        <v>0.5</v>
      </c>
      <c r="BM35">
        <v>0.5</v>
      </c>
      <c r="BN35">
        <v>0.83333333300000001</v>
      </c>
      <c r="BO35">
        <v>0</v>
      </c>
      <c r="BP35">
        <v>1</v>
      </c>
      <c r="BQ35" t="s">
        <v>74</v>
      </c>
      <c r="BR35" t="s">
        <v>74</v>
      </c>
      <c r="BS35" t="s">
        <v>74</v>
      </c>
      <c r="BT35" t="s">
        <v>74</v>
      </c>
      <c r="BU35" t="s">
        <v>74</v>
      </c>
      <c r="BV35" t="s">
        <v>74</v>
      </c>
      <c r="BW35" t="s">
        <v>74</v>
      </c>
      <c r="BX35" t="s">
        <v>74</v>
      </c>
      <c r="BY35" t="s">
        <v>74</v>
      </c>
      <c r="BZ35" t="s">
        <v>74</v>
      </c>
      <c r="CA35" t="s">
        <v>74</v>
      </c>
      <c r="CB35" t="s">
        <v>74</v>
      </c>
      <c r="CC35" t="s">
        <v>74</v>
      </c>
      <c r="CD35" t="s">
        <v>74</v>
      </c>
      <c r="CE35" t="s">
        <v>74</v>
      </c>
      <c r="CF35">
        <v>729.99994830000003</v>
      </c>
      <c r="CG35">
        <f>IF(CJ35&lt;$CH$1,CJ35,)</f>
        <v>1424.1734610000001</v>
      </c>
      <c r="CH35">
        <v>1</v>
      </c>
      <c r="CI35">
        <v>35</v>
      </c>
      <c r="CJ35">
        <v>1424.1734610000001</v>
      </c>
      <c r="CK35">
        <f t="shared" si="1"/>
        <v>1459.9998966000001</v>
      </c>
      <c r="CL35">
        <f t="shared" si="2"/>
        <v>780.11807255850897</v>
      </c>
    </row>
    <row r="36" spans="1:90" x14ac:dyDescent="0.25">
      <c r="A36" s="5" t="s">
        <v>101</v>
      </c>
      <c r="B36" s="2" t="s">
        <v>133</v>
      </c>
      <c r="C36" s="10">
        <v>43862</v>
      </c>
      <c r="E36" s="14" t="e">
        <f t="shared" si="0"/>
        <v>#NUM!</v>
      </c>
      <c r="F36" s="3" t="s">
        <v>134</v>
      </c>
      <c r="H36">
        <v>1055.53</v>
      </c>
      <c r="I36">
        <v>73.7</v>
      </c>
      <c r="J36">
        <v>161.9</v>
      </c>
      <c r="K36">
        <v>7.8</v>
      </c>
      <c r="L36">
        <v>186</v>
      </c>
      <c r="M36">
        <v>90</v>
      </c>
      <c r="N36" t="s">
        <v>114</v>
      </c>
      <c r="O36">
        <v>524</v>
      </c>
      <c r="P36">
        <v>1440</v>
      </c>
      <c r="Q36">
        <v>3200</v>
      </c>
      <c r="R36" s="1" t="s">
        <v>78</v>
      </c>
      <c r="S36" s="1" t="s">
        <v>78</v>
      </c>
      <c r="T36" t="s">
        <v>81</v>
      </c>
      <c r="U36">
        <v>8</v>
      </c>
      <c r="V36">
        <v>515.09799999999996</v>
      </c>
      <c r="W36">
        <v>2.7</v>
      </c>
      <c r="X36">
        <v>8</v>
      </c>
      <c r="Y36">
        <v>128</v>
      </c>
      <c r="Z36" t="s">
        <v>107</v>
      </c>
      <c r="AA36">
        <v>4500</v>
      </c>
      <c r="AB36">
        <v>87</v>
      </c>
      <c r="AC36">
        <v>21.05</v>
      </c>
      <c r="AD36">
        <v>10.92</v>
      </c>
      <c r="AE36">
        <v>13.5</v>
      </c>
      <c r="AF36">
        <v>118</v>
      </c>
      <c r="AG36">
        <v>12</v>
      </c>
      <c r="AH36">
        <v>1.8</v>
      </c>
      <c r="AI36">
        <v>10</v>
      </c>
      <c r="AJ36">
        <v>2.2000000000000002</v>
      </c>
      <c r="AK36" t="s">
        <v>78</v>
      </c>
      <c r="AL36" t="s">
        <v>78</v>
      </c>
      <c r="AM36" t="s">
        <v>78</v>
      </c>
      <c r="AN36" t="s">
        <v>78</v>
      </c>
      <c r="AO36" t="s">
        <v>74</v>
      </c>
      <c r="AP36" t="s">
        <v>78</v>
      </c>
      <c r="AQ36" t="s">
        <v>78</v>
      </c>
      <c r="AR36" t="s">
        <v>78</v>
      </c>
      <c r="AS36" t="s">
        <v>77</v>
      </c>
      <c r="AT36" t="s">
        <v>77</v>
      </c>
      <c r="AU36" t="s">
        <v>78</v>
      </c>
      <c r="AV36" t="s">
        <v>78</v>
      </c>
      <c r="AW36" t="s">
        <v>78</v>
      </c>
      <c r="AX36" t="s">
        <v>78</v>
      </c>
      <c r="AY36">
        <v>5</v>
      </c>
      <c r="AZ36">
        <v>1</v>
      </c>
      <c r="BA36">
        <v>1</v>
      </c>
      <c r="BB36">
        <v>1</v>
      </c>
      <c r="BC36">
        <v>0</v>
      </c>
      <c r="BD36">
        <v>0.428571429</v>
      </c>
      <c r="BE36">
        <v>1</v>
      </c>
      <c r="BF36">
        <v>0.5625</v>
      </c>
      <c r="BG36">
        <v>0</v>
      </c>
      <c r="BH36">
        <v>0</v>
      </c>
      <c r="BI36">
        <v>0.4</v>
      </c>
      <c r="BJ36">
        <v>0.45454545499999999</v>
      </c>
      <c r="BK36">
        <v>0</v>
      </c>
      <c r="BL36">
        <v>0.5</v>
      </c>
      <c r="BM36">
        <v>0.5</v>
      </c>
      <c r="BN36">
        <v>0.83333333300000001</v>
      </c>
      <c r="BO36">
        <v>0</v>
      </c>
      <c r="BP36">
        <v>7</v>
      </c>
      <c r="BQ36">
        <v>9.5</v>
      </c>
      <c r="BR36">
        <v>9</v>
      </c>
      <c r="BS36">
        <v>9.6999999999999993</v>
      </c>
      <c r="BT36">
        <v>9.6</v>
      </c>
      <c r="BU36">
        <v>9.9</v>
      </c>
      <c r="BV36">
        <v>10</v>
      </c>
      <c r="BW36">
        <v>9.6999999999999993</v>
      </c>
      <c r="BX36">
        <v>8.6999999999999993</v>
      </c>
      <c r="BY36">
        <v>9.6999999999999993</v>
      </c>
      <c r="BZ36">
        <v>9.1</v>
      </c>
      <c r="CA36">
        <v>8.9</v>
      </c>
      <c r="CB36">
        <v>9.6</v>
      </c>
      <c r="CC36">
        <v>9.6999999999999993</v>
      </c>
      <c r="CD36">
        <v>10</v>
      </c>
      <c r="CE36">
        <v>9.6</v>
      </c>
      <c r="CF36">
        <v>729.99994830000003</v>
      </c>
      <c r="CG36">
        <f>IF(CJ36&lt;$CH$1,CJ36,)</f>
        <v>1122.4669040000001</v>
      </c>
      <c r="CH36">
        <v>1</v>
      </c>
      <c r="CI36">
        <v>36</v>
      </c>
      <c r="CJ36">
        <v>1122.4669040000001</v>
      </c>
      <c r="CK36">
        <f t="shared" si="1"/>
        <v>1459.9998966000001</v>
      </c>
      <c r="CL36">
        <f t="shared" si="2"/>
        <v>614.852573537176</v>
      </c>
    </row>
    <row r="37" spans="1:90" x14ac:dyDescent="0.25">
      <c r="A37" s="5" t="s">
        <v>101</v>
      </c>
      <c r="B37" s="2" t="s">
        <v>135</v>
      </c>
      <c r="C37" s="10">
        <v>43862</v>
      </c>
      <c r="E37" s="14" t="e">
        <f t="shared" si="0"/>
        <v>#NUM!</v>
      </c>
      <c r="F37" s="3" t="s">
        <v>134</v>
      </c>
      <c r="H37">
        <v>1231.45</v>
      </c>
      <c r="I37">
        <v>76</v>
      </c>
      <c r="J37">
        <v>166.9</v>
      </c>
      <c r="K37">
        <v>8.8000000000000007</v>
      </c>
      <c r="L37">
        <v>222</v>
      </c>
      <c r="M37">
        <v>90</v>
      </c>
      <c r="N37" t="s">
        <v>114</v>
      </c>
      <c r="O37">
        <v>524</v>
      </c>
      <c r="P37">
        <v>1440</v>
      </c>
      <c r="Q37">
        <v>3200</v>
      </c>
      <c r="R37" s="1" t="s">
        <v>78</v>
      </c>
      <c r="S37" s="1" t="s">
        <v>78</v>
      </c>
      <c r="T37" t="s">
        <v>81</v>
      </c>
      <c r="U37">
        <v>8</v>
      </c>
      <c r="V37">
        <v>515.09799999999996</v>
      </c>
      <c r="W37">
        <v>2.7</v>
      </c>
      <c r="X37">
        <v>12</v>
      </c>
      <c r="Y37">
        <v>128</v>
      </c>
      <c r="Z37" t="s">
        <v>107</v>
      </c>
      <c r="AA37">
        <v>5000</v>
      </c>
      <c r="AB37">
        <v>87</v>
      </c>
      <c r="AC37">
        <v>24.33</v>
      </c>
      <c r="AD37">
        <v>10.53</v>
      </c>
      <c r="AE37">
        <v>12.88</v>
      </c>
      <c r="AF37">
        <v>120</v>
      </c>
      <c r="AG37">
        <v>12</v>
      </c>
      <c r="AH37">
        <v>1.8</v>
      </c>
      <c r="AI37">
        <v>10</v>
      </c>
      <c r="AJ37">
        <v>2.4</v>
      </c>
      <c r="AK37" t="s">
        <v>78</v>
      </c>
      <c r="AL37" t="s">
        <v>78</v>
      </c>
      <c r="AM37" t="s">
        <v>78</v>
      </c>
      <c r="AN37" t="s">
        <v>78</v>
      </c>
      <c r="AO37" t="s">
        <v>74</v>
      </c>
      <c r="AP37" t="s">
        <v>78</v>
      </c>
      <c r="AQ37" t="s">
        <v>78</v>
      </c>
      <c r="AR37" t="s">
        <v>78</v>
      </c>
      <c r="AS37" t="s">
        <v>77</v>
      </c>
      <c r="AT37" t="s">
        <v>77</v>
      </c>
      <c r="AU37" t="s">
        <v>78</v>
      </c>
      <c r="AV37" t="s">
        <v>78</v>
      </c>
      <c r="AW37" t="s">
        <v>78</v>
      </c>
      <c r="AX37" t="s">
        <v>78</v>
      </c>
      <c r="AY37">
        <v>5</v>
      </c>
      <c r="AZ37">
        <v>1</v>
      </c>
      <c r="BA37">
        <v>1</v>
      </c>
      <c r="BB37">
        <v>1</v>
      </c>
      <c r="BC37">
        <v>1</v>
      </c>
      <c r="BD37">
        <v>0.428571429</v>
      </c>
      <c r="BE37">
        <v>1</v>
      </c>
      <c r="BF37">
        <v>0.5625</v>
      </c>
      <c r="BG37">
        <v>0</v>
      </c>
      <c r="BH37">
        <v>0</v>
      </c>
      <c r="BI37">
        <v>0.4</v>
      </c>
      <c r="BJ37">
        <v>0.45454545499999999</v>
      </c>
      <c r="BK37">
        <v>0.5</v>
      </c>
      <c r="BL37">
        <v>0.5</v>
      </c>
      <c r="BM37">
        <v>0.5</v>
      </c>
      <c r="BN37">
        <v>0.83333333300000001</v>
      </c>
      <c r="BO37">
        <v>0.33333333300000001</v>
      </c>
      <c r="BP37">
        <v>15</v>
      </c>
      <c r="BQ37">
        <v>7.1</v>
      </c>
      <c r="BR37">
        <v>6.6</v>
      </c>
      <c r="BS37">
        <v>7.3</v>
      </c>
      <c r="BT37">
        <v>6.1</v>
      </c>
      <c r="BU37">
        <v>8.5</v>
      </c>
      <c r="BV37">
        <v>7.5</v>
      </c>
      <c r="BW37">
        <v>7.9</v>
      </c>
      <c r="BX37">
        <v>7.2</v>
      </c>
      <c r="BY37">
        <v>7.9</v>
      </c>
      <c r="BZ37">
        <v>7.3</v>
      </c>
      <c r="CA37">
        <v>7.6</v>
      </c>
      <c r="CB37">
        <v>7.9</v>
      </c>
      <c r="CC37">
        <v>7.8</v>
      </c>
      <c r="CD37">
        <v>7.4</v>
      </c>
      <c r="CE37">
        <v>7.8</v>
      </c>
      <c r="CF37">
        <v>729.99994830000003</v>
      </c>
      <c r="CG37">
        <f>IF(CJ37&lt;$CH$1,CJ37,)</f>
        <v>1304.347853</v>
      </c>
      <c r="CH37">
        <v>1</v>
      </c>
      <c r="CI37">
        <v>37</v>
      </c>
      <c r="CJ37">
        <v>1304.347853</v>
      </c>
      <c r="CK37">
        <f t="shared" si="1"/>
        <v>1459.9998966000001</v>
      </c>
      <c r="CL37">
        <f t="shared" si="2"/>
        <v>714.48131908995697</v>
      </c>
    </row>
    <row r="38" spans="1:90" x14ac:dyDescent="0.25">
      <c r="A38" s="5" t="s">
        <v>101</v>
      </c>
      <c r="B38" s="2" t="s">
        <v>136</v>
      </c>
      <c r="C38" s="10">
        <v>43862</v>
      </c>
      <c r="E38" s="14" t="e">
        <f t="shared" si="0"/>
        <v>#NUM!</v>
      </c>
      <c r="H38">
        <v>1349.87</v>
      </c>
      <c r="I38">
        <v>73.599999999999994</v>
      </c>
      <c r="J38">
        <v>167.3</v>
      </c>
      <c r="K38">
        <v>7.2</v>
      </c>
      <c r="L38">
        <v>183</v>
      </c>
      <c r="M38">
        <v>82</v>
      </c>
      <c r="N38" t="s">
        <v>114</v>
      </c>
      <c r="O38">
        <v>425</v>
      </c>
      <c r="P38">
        <v>1080</v>
      </c>
      <c r="Q38">
        <v>2636</v>
      </c>
      <c r="R38" s="1" t="s">
        <v>78</v>
      </c>
      <c r="S38" s="1" t="s">
        <v>78</v>
      </c>
      <c r="T38" t="s">
        <v>81</v>
      </c>
      <c r="U38">
        <v>8</v>
      </c>
      <c r="V38">
        <v>455</v>
      </c>
      <c r="W38">
        <v>2.96</v>
      </c>
      <c r="X38">
        <v>8</v>
      </c>
      <c r="Y38">
        <v>256</v>
      </c>
      <c r="Z38" t="s">
        <v>77</v>
      </c>
      <c r="AA38">
        <v>3300</v>
      </c>
      <c r="AF38">
        <v>105</v>
      </c>
      <c r="AG38">
        <v>108</v>
      </c>
      <c r="AH38">
        <v>1.8</v>
      </c>
      <c r="AI38">
        <v>40</v>
      </c>
      <c r="AJ38">
        <v>2.2000000000000002</v>
      </c>
      <c r="AK38" t="s">
        <v>78</v>
      </c>
      <c r="AL38" t="s">
        <v>78</v>
      </c>
      <c r="AM38" t="s">
        <v>78</v>
      </c>
      <c r="AN38" t="s">
        <v>78</v>
      </c>
      <c r="AO38" t="s">
        <v>74</v>
      </c>
      <c r="AP38" t="s">
        <v>78</v>
      </c>
      <c r="AQ38" t="s">
        <v>78</v>
      </c>
      <c r="AR38" t="s">
        <v>78</v>
      </c>
      <c r="AS38" t="s">
        <v>77</v>
      </c>
      <c r="AT38" t="s">
        <v>77</v>
      </c>
      <c r="AU38" t="s">
        <v>78</v>
      </c>
      <c r="AV38" t="s">
        <v>78</v>
      </c>
      <c r="AW38" t="s">
        <v>74</v>
      </c>
      <c r="AX38" t="s">
        <v>78</v>
      </c>
      <c r="AY38">
        <v>5</v>
      </c>
      <c r="AZ38">
        <v>1</v>
      </c>
      <c r="BA38">
        <v>1</v>
      </c>
      <c r="BB38">
        <v>1</v>
      </c>
      <c r="BC38">
        <v>0</v>
      </c>
      <c r="BD38">
        <v>0.428571429</v>
      </c>
      <c r="BE38">
        <v>1</v>
      </c>
      <c r="BF38">
        <v>0.8125</v>
      </c>
      <c r="BG38">
        <v>0</v>
      </c>
      <c r="BH38">
        <v>0</v>
      </c>
      <c r="BI38">
        <v>0.4</v>
      </c>
      <c r="BJ38">
        <v>0.63636363600000001</v>
      </c>
      <c r="BK38">
        <v>0</v>
      </c>
      <c r="BL38">
        <v>0.5</v>
      </c>
      <c r="BM38">
        <v>0.5</v>
      </c>
      <c r="BN38">
        <v>1</v>
      </c>
      <c r="BO38">
        <v>0</v>
      </c>
      <c r="BP38">
        <v>0</v>
      </c>
      <c r="BQ38" t="s">
        <v>74</v>
      </c>
      <c r="BR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E38" t="s">
        <v>74</v>
      </c>
      <c r="CF38">
        <v>729.99994830000003</v>
      </c>
      <c r="CG38">
        <f>IF(CJ38&lt;$CH$1,CJ38,)</f>
        <v>2956.896252</v>
      </c>
      <c r="CH38">
        <v>1</v>
      </c>
      <c r="CI38">
        <v>38</v>
      </c>
      <c r="CJ38">
        <v>2956.896252</v>
      </c>
      <c r="CK38">
        <f t="shared" si="1"/>
        <v>1459.9998966000001</v>
      </c>
      <c r="CL38">
        <f t="shared" si="2"/>
        <v>1619.6961030617879</v>
      </c>
    </row>
    <row r="39" spans="1:90" x14ac:dyDescent="0.25">
      <c r="A39" s="5" t="s">
        <v>101</v>
      </c>
      <c r="B39" s="2" t="s">
        <v>137</v>
      </c>
      <c r="C39" s="10">
        <v>43831</v>
      </c>
      <c r="E39" s="14" t="e">
        <f t="shared" si="0"/>
        <v>#NUM!</v>
      </c>
      <c r="F39" s="3" t="s">
        <v>138</v>
      </c>
      <c r="H39">
        <v>461.86</v>
      </c>
      <c r="I39">
        <v>76.7</v>
      </c>
      <c r="J39">
        <v>159.9</v>
      </c>
      <c r="K39">
        <v>9.9</v>
      </c>
      <c r="L39">
        <v>218</v>
      </c>
      <c r="M39">
        <v>78</v>
      </c>
      <c r="N39" t="s">
        <v>103</v>
      </c>
      <c r="O39">
        <v>418</v>
      </c>
      <c r="P39">
        <v>1080</v>
      </c>
      <c r="Q39">
        <v>2400</v>
      </c>
      <c r="R39" s="1" t="s">
        <v>78</v>
      </c>
      <c r="S39" s="1" t="s">
        <v>77</v>
      </c>
      <c r="T39" t="s">
        <v>139</v>
      </c>
      <c r="U39">
        <v>8</v>
      </c>
      <c r="V39">
        <v>180.011</v>
      </c>
      <c r="W39">
        <v>2.2999999999999998</v>
      </c>
      <c r="X39">
        <v>4</v>
      </c>
      <c r="Y39">
        <v>64</v>
      </c>
      <c r="Z39" t="s">
        <v>104</v>
      </c>
      <c r="AA39">
        <v>4050</v>
      </c>
      <c r="AF39" t="s">
        <v>74</v>
      </c>
      <c r="AG39">
        <v>25</v>
      </c>
      <c r="AH39">
        <v>1.7</v>
      </c>
      <c r="AI39">
        <v>13</v>
      </c>
      <c r="AJ39">
        <v>2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74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  <c r="AX39" t="s">
        <v>78</v>
      </c>
      <c r="AY39">
        <v>4.2</v>
      </c>
      <c r="AZ39">
        <v>1</v>
      </c>
      <c r="BA39">
        <v>1</v>
      </c>
      <c r="BB39">
        <v>1</v>
      </c>
      <c r="BC39">
        <v>0</v>
      </c>
      <c r="BD39">
        <v>0.428571429</v>
      </c>
      <c r="BE39">
        <v>0.66666666699999999</v>
      </c>
      <c r="BF39">
        <v>0.3125</v>
      </c>
      <c r="BG39">
        <v>0</v>
      </c>
      <c r="BH39">
        <v>0</v>
      </c>
      <c r="BI39">
        <v>0.4</v>
      </c>
      <c r="BJ39">
        <v>0.45454545499999999</v>
      </c>
      <c r="BK39">
        <v>0</v>
      </c>
      <c r="BL39">
        <v>0.5</v>
      </c>
      <c r="BM39">
        <v>0.5</v>
      </c>
      <c r="BN39">
        <v>1</v>
      </c>
      <c r="BO39">
        <v>0</v>
      </c>
      <c r="BP39">
        <v>1</v>
      </c>
      <c r="BQ39" t="s">
        <v>74</v>
      </c>
      <c r="BR39" t="s">
        <v>74</v>
      </c>
      <c r="BS39" t="s">
        <v>74</v>
      </c>
      <c r="BT39" t="s">
        <v>74</v>
      </c>
      <c r="BU39" t="s">
        <v>74</v>
      </c>
      <c r="BV39" t="s">
        <v>74</v>
      </c>
      <c r="BW39" t="s">
        <v>74</v>
      </c>
      <c r="BX39" t="s">
        <v>74</v>
      </c>
      <c r="BY39" t="s">
        <v>74</v>
      </c>
      <c r="BZ39" t="s">
        <v>74</v>
      </c>
      <c r="CA39" t="s">
        <v>74</v>
      </c>
      <c r="CB39" t="s">
        <v>74</v>
      </c>
      <c r="CC39" t="s">
        <v>74</v>
      </c>
      <c r="CD39" t="s">
        <v>74</v>
      </c>
      <c r="CE39" t="s">
        <v>74</v>
      </c>
      <c r="CF39">
        <v>60.000051679999999</v>
      </c>
      <c r="CG39">
        <f>IF(CJ39&lt;$CH$1,CJ39,)</f>
        <v>0</v>
      </c>
      <c r="CH39">
        <v>1</v>
      </c>
      <c r="CI39">
        <v>39</v>
      </c>
      <c r="CJ39">
        <v>7419.4111419999999</v>
      </c>
      <c r="CK39">
        <f t="shared" si="1"/>
        <v>120.00010336</v>
      </c>
      <c r="CL39">
        <f t="shared" si="2"/>
        <v>0</v>
      </c>
    </row>
    <row r="40" spans="1:90" x14ac:dyDescent="0.25">
      <c r="A40" s="5" t="s">
        <v>101</v>
      </c>
      <c r="B40" s="2" t="s">
        <v>140</v>
      </c>
      <c r="C40" s="10">
        <v>43831</v>
      </c>
      <c r="E40" s="14" t="e">
        <f t="shared" si="0"/>
        <v>#NUM!</v>
      </c>
      <c r="F40" s="3" t="s">
        <v>141</v>
      </c>
      <c r="H40">
        <v>571.91999999999996</v>
      </c>
      <c r="I40">
        <v>75.599999999999994</v>
      </c>
      <c r="J40">
        <v>162.5</v>
      </c>
      <c r="K40">
        <v>8.1</v>
      </c>
      <c r="L40">
        <v>186</v>
      </c>
      <c r="M40">
        <v>89</v>
      </c>
      <c r="N40" t="s">
        <v>111</v>
      </c>
      <c r="O40">
        <v>385</v>
      </c>
      <c r="P40">
        <v>1080</v>
      </c>
      <c r="Q40">
        <v>2400</v>
      </c>
      <c r="R40" s="1" t="s">
        <v>77</v>
      </c>
      <c r="S40" s="1" t="s">
        <v>77</v>
      </c>
      <c r="T40" t="s">
        <v>74</v>
      </c>
      <c r="U40">
        <v>8</v>
      </c>
      <c r="V40">
        <v>452.00400000000002</v>
      </c>
      <c r="W40">
        <v>2.84</v>
      </c>
      <c r="X40">
        <v>6</v>
      </c>
      <c r="Y40">
        <v>128</v>
      </c>
      <c r="Z40" t="s">
        <v>107</v>
      </c>
      <c r="AA40">
        <v>4500</v>
      </c>
      <c r="AB40">
        <v>110</v>
      </c>
      <c r="AC40">
        <v>34.479999999999997</v>
      </c>
      <c r="AD40">
        <v>13.58</v>
      </c>
      <c r="AE40">
        <v>19.12</v>
      </c>
      <c r="AF40">
        <v>116</v>
      </c>
      <c r="AG40">
        <v>48</v>
      </c>
      <c r="AH40">
        <v>2</v>
      </c>
      <c r="AI40">
        <v>32</v>
      </c>
      <c r="AJ40">
        <v>2.2000000000000002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74</v>
      </c>
      <c r="AR40" t="s">
        <v>78</v>
      </c>
      <c r="AS40" t="s">
        <v>77</v>
      </c>
      <c r="AT40" t="s">
        <v>78</v>
      </c>
      <c r="AU40" t="s">
        <v>78</v>
      </c>
      <c r="AV40" t="s">
        <v>78</v>
      </c>
      <c r="AW40" t="s">
        <v>78</v>
      </c>
      <c r="AX40" t="s">
        <v>78</v>
      </c>
      <c r="AY40">
        <v>5</v>
      </c>
      <c r="AZ40">
        <v>1</v>
      </c>
      <c r="BA40">
        <v>1</v>
      </c>
      <c r="BB40">
        <v>1</v>
      </c>
      <c r="BC40">
        <v>0</v>
      </c>
      <c r="BD40">
        <v>0.428571429</v>
      </c>
      <c r="BE40">
        <v>1</v>
      </c>
      <c r="BF40">
        <v>0.5625</v>
      </c>
      <c r="BG40">
        <v>0</v>
      </c>
      <c r="BH40">
        <v>0</v>
      </c>
      <c r="BI40">
        <v>0.4</v>
      </c>
      <c r="BJ40">
        <v>0.54545454500000001</v>
      </c>
      <c r="BK40">
        <v>0</v>
      </c>
      <c r="BL40">
        <v>0.5</v>
      </c>
      <c r="BM40">
        <v>0.5</v>
      </c>
      <c r="BN40">
        <v>1</v>
      </c>
      <c r="BO40">
        <v>0</v>
      </c>
      <c r="BP40">
        <v>6</v>
      </c>
      <c r="BQ40">
        <v>9.3000000000000007</v>
      </c>
      <c r="BR40">
        <v>6.4</v>
      </c>
      <c r="BS40">
        <v>9.8000000000000007</v>
      </c>
      <c r="BT40">
        <v>8.3000000000000007</v>
      </c>
      <c r="BU40">
        <v>9.1999999999999993</v>
      </c>
      <c r="BV40">
        <v>8.6999999999999993</v>
      </c>
      <c r="BW40">
        <v>9.8000000000000007</v>
      </c>
      <c r="BX40">
        <v>9.4</v>
      </c>
      <c r="BY40">
        <v>9</v>
      </c>
      <c r="BZ40">
        <v>7</v>
      </c>
      <c r="CA40">
        <v>8.3000000000000007</v>
      </c>
      <c r="CB40">
        <v>8.6999999999999993</v>
      </c>
      <c r="CC40">
        <v>9.1999999999999993</v>
      </c>
      <c r="CD40">
        <v>8.5</v>
      </c>
      <c r="CE40">
        <v>9.1999999999999993</v>
      </c>
      <c r="CF40">
        <v>60.000051679999999</v>
      </c>
      <c r="CG40">
        <f>IF(CJ40&lt;$CH$1,CJ40,)</f>
        <v>2052.7190609999998</v>
      </c>
      <c r="CH40">
        <v>1</v>
      </c>
      <c r="CI40">
        <v>40</v>
      </c>
      <c r="CJ40">
        <v>2052.7190609999998</v>
      </c>
      <c r="CK40">
        <f t="shared" si="1"/>
        <v>120.00010336</v>
      </c>
      <c r="CL40">
        <f t="shared" si="2"/>
        <v>1124.4158673249087</v>
      </c>
    </row>
    <row r="41" spans="1:90" x14ac:dyDescent="0.25">
      <c r="A41" s="5" t="s">
        <v>101</v>
      </c>
      <c r="B41" s="2" t="s">
        <v>142</v>
      </c>
      <c r="C41" s="10">
        <v>43831</v>
      </c>
      <c r="E41" s="14" t="e">
        <f t="shared" si="0"/>
        <v>#NUM!</v>
      </c>
      <c r="F41" s="3" t="s">
        <v>143</v>
      </c>
      <c r="H41">
        <v>465.45</v>
      </c>
      <c r="I41">
        <v>76.099999999999994</v>
      </c>
      <c r="J41">
        <v>163.69999999999999</v>
      </c>
      <c r="K41">
        <v>8.6999999999999993</v>
      </c>
      <c r="L41">
        <v>199</v>
      </c>
      <c r="M41">
        <v>87</v>
      </c>
      <c r="N41" t="s">
        <v>114</v>
      </c>
      <c r="O41">
        <v>393</v>
      </c>
      <c r="P41">
        <v>1080</v>
      </c>
      <c r="Q41">
        <v>2400</v>
      </c>
      <c r="R41" s="1" t="s">
        <v>78</v>
      </c>
      <c r="S41" s="1" t="s">
        <v>78</v>
      </c>
      <c r="T41" t="s">
        <v>74</v>
      </c>
      <c r="U41">
        <v>8</v>
      </c>
      <c r="V41">
        <v>315.06900000000002</v>
      </c>
      <c r="W41">
        <v>2.7</v>
      </c>
      <c r="X41">
        <v>6</v>
      </c>
      <c r="Y41">
        <v>128</v>
      </c>
      <c r="Z41" t="s">
        <v>107</v>
      </c>
      <c r="AA41">
        <v>4500</v>
      </c>
      <c r="AF41" t="s">
        <v>74</v>
      </c>
      <c r="AG41">
        <v>12</v>
      </c>
      <c r="AH41">
        <v>1.7</v>
      </c>
      <c r="AI41">
        <v>32</v>
      </c>
      <c r="AJ41">
        <v>2.2000000000000002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77</v>
      </c>
      <c r="AU41" t="s">
        <v>78</v>
      </c>
      <c r="AV41" t="s">
        <v>78</v>
      </c>
      <c r="AW41" t="s">
        <v>78</v>
      </c>
      <c r="AX41" t="s">
        <v>78</v>
      </c>
      <c r="AY41">
        <v>5</v>
      </c>
      <c r="AZ41">
        <v>1</v>
      </c>
      <c r="BA41">
        <v>1</v>
      </c>
      <c r="BB41">
        <v>1</v>
      </c>
      <c r="BC41">
        <v>0</v>
      </c>
      <c r="BD41">
        <v>0.428571429</v>
      </c>
      <c r="BE41">
        <v>1</v>
      </c>
      <c r="BF41">
        <v>0.4375</v>
      </c>
      <c r="BG41">
        <v>0</v>
      </c>
      <c r="BH41">
        <v>0</v>
      </c>
      <c r="BI41">
        <v>0.4</v>
      </c>
      <c r="BJ41">
        <v>0.36363636399999999</v>
      </c>
      <c r="BK41">
        <v>0</v>
      </c>
      <c r="BL41">
        <v>0.5</v>
      </c>
      <c r="BM41">
        <v>0.5</v>
      </c>
      <c r="BN41">
        <v>0.66666666699999999</v>
      </c>
      <c r="BO41">
        <v>0</v>
      </c>
      <c r="BP41">
        <v>2</v>
      </c>
      <c r="BQ41" t="s">
        <v>74</v>
      </c>
      <c r="BR41" t="s">
        <v>74</v>
      </c>
      <c r="BS41" t="s">
        <v>74</v>
      </c>
      <c r="BT41" t="s">
        <v>74</v>
      </c>
      <c r="BU41" t="s">
        <v>74</v>
      </c>
      <c r="BV41" t="s">
        <v>74</v>
      </c>
      <c r="BW41" t="s">
        <v>74</v>
      </c>
      <c r="BX41" t="s">
        <v>74</v>
      </c>
      <c r="BY41" t="s">
        <v>74</v>
      </c>
      <c r="BZ41" t="s">
        <v>74</v>
      </c>
      <c r="CA41" t="s">
        <v>74</v>
      </c>
      <c r="CB41" t="s">
        <v>74</v>
      </c>
      <c r="CC41" t="s">
        <v>74</v>
      </c>
      <c r="CD41" t="s">
        <v>74</v>
      </c>
      <c r="CE41" t="s">
        <v>74</v>
      </c>
      <c r="CF41">
        <v>60.000051679999999</v>
      </c>
      <c r="CG41">
        <f>IF(CJ41&lt;$CH$1,CJ41,)</f>
        <v>2196.3588140000002</v>
      </c>
      <c r="CH41">
        <v>1</v>
      </c>
      <c r="CI41">
        <v>41</v>
      </c>
      <c r="CJ41">
        <v>2196.3588140000002</v>
      </c>
      <c r="CK41">
        <f t="shared" si="1"/>
        <v>120.00010336</v>
      </c>
      <c r="CL41">
        <f t="shared" si="2"/>
        <v>1203.0972711859661</v>
      </c>
    </row>
    <row r="42" spans="1:90" x14ac:dyDescent="0.25">
      <c r="A42" s="5" t="s">
        <v>101</v>
      </c>
      <c r="B42" s="2" t="s">
        <v>144</v>
      </c>
      <c r="C42" s="10">
        <v>43800</v>
      </c>
      <c r="E42" s="14" t="e">
        <f t="shared" si="0"/>
        <v>#NUM!</v>
      </c>
      <c r="H42">
        <v>93.13</v>
      </c>
      <c r="I42">
        <v>70.900000000000006</v>
      </c>
      <c r="J42">
        <v>146.30000000000001</v>
      </c>
      <c r="K42">
        <v>8.3000000000000007</v>
      </c>
      <c r="L42">
        <v>168</v>
      </c>
      <c r="M42">
        <v>76</v>
      </c>
      <c r="N42" t="s">
        <v>103</v>
      </c>
      <c r="O42">
        <v>301</v>
      </c>
      <c r="P42">
        <v>720</v>
      </c>
      <c r="Q42">
        <v>1560</v>
      </c>
      <c r="R42" s="1" t="s">
        <v>77</v>
      </c>
      <c r="S42" s="1" t="s">
        <v>77</v>
      </c>
      <c r="T42" t="s">
        <v>74</v>
      </c>
      <c r="U42">
        <v>8</v>
      </c>
      <c r="V42">
        <v>95</v>
      </c>
      <c r="W42">
        <v>1.95</v>
      </c>
      <c r="X42">
        <v>2</v>
      </c>
      <c r="Y42">
        <v>16</v>
      </c>
      <c r="Z42" t="s">
        <v>104</v>
      </c>
      <c r="AA42">
        <v>3000</v>
      </c>
      <c r="AF42" t="s">
        <v>74</v>
      </c>
      <c r="AG42">
        <v>13</v>
      </c>
      <c r="AH42">
        <v>2.2000000000000002</v>
      </c>
      <c r="AI42">
        <v>5</v>
      </c>
      <c r="AJ42">
        <v>2</v>
      </c>
      <c r="AK42" t="s">
        <v>78</v>
      </c>
      <c r="AL42" t="s">
        <v>78</v>
      </c>
      <c r="AM42" t="s">
        <v>78</v>
      </c>
      <c r="AN42" t="s">
        <v>78</v>
      </c>
      <c r="AO42" t="s">
        <v>74</v>
      </c>
      <c r="AP42" t="s">
        <v>74</v>
      </c>
      <c r="AQ42" t="s">
        <v>74</v>
      </c>
      <c r="AR42" t="s">
        <v>77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  <c r="AX42" t="s">
        <v>78</v>
      </c>
      <c r="AY42">
        <v>4.2</v>
      </c>
      <c r="AZ42">
        <v>1</v>
      </c>
      <c r="BA42">
        <v>1</v>
      </c>
      <c r="BB42">
        <v>1</v>
      </c>
      <c r="BC42">
        <v>0</v>
      </c>
      <c r="BD42">
        <v>0.428571429</v>
      </c>
      <c r="BE42">
        <v>0.33333333300000001</v>
      </c>
      <c r="BF42">
        <v>0.1875</v>
      </c>
      <c r="BG42">
        <v>0</v>
      </c>
      <c r="BH42">
        <v>0</v>
      </c>
      <c r="BI42">
        <v>0.4</v>
      </c>
      <c r="BJ42">
        <v>0.45454545499999999</v>
      </c>
      <c r="BK42">
        <v>0</v>
      </c>
      <c r="BL42">
        <v>0.5</v>
      </c>
      <c r="BM42">
        <v>0.5</v>
      </c>
      <c r="BN42">
        <v>0.83333333300000001</v>
      </c>
      <c r="BO42">
        <v>0</v>
      </c>
      <c r="BP42">
        <v>3</v>
      </c>
      <c r="BQ42" t="s">
        <v>74</v>
      </c>
      <c r="BR42" t="s">
        <v>74</v>
      </c>
      <c r="BS42" t="s">
        <v>74</v>
      </c>
      <c r="BT42" t="s">
        <v>74</v>
      </c>
      <c r="BU42" t="s">
        <v>74</v>
      </c>
      <c r="BV42" t="s">
        <v>74</v>
      </c>
      <c r="BW42" t="s">
        <v>74</v>
      </c>
      <c r="BX42" t="s">
        <v>74</v>
      </c>
      <c r="BY42" t="s">
        <v>74</v>
      </c>
      <c r="BZ42" t="s">
        <v>74</v>
      </c>
      <c r="CA42" t="s">
        <v>74</v>
      </c>
      <c r="CB42" t="s">
        <v>74</v>
      </c>
      <c r="CC42" t="s">
        <v>74</v>
      </c>
      <c r="CD42" t="s">
        <v>74</v>
      </c>
      <c r="CE42" t="s">
        <v>74</v>
      </c>
      <c r="CF42">
        <v>729.99994830000003</v>
      </c>
      <c r="CG42">
        <f>IF(CJ42&lt;$CH$1,CJ42,)</f>
        <v>2162.300577</v>
      </c>
      <c r="CH42">
        <v>1</v>
      </c>
      <c r="CI42">
        <v>42</v>
      </c>
      <c r="CJ42">
        <v>2162.300577</v>
      </c>
      <c r="CK42">
        <f t="shared" si="1"/>
        <v>1459.9998966000001</v>
      </c>
      <c r="CL42">
        <f t="shared" si="2"/>
        <v>1184.4412247627129</v>
      </c>
    </row>
    <row r="43" spans="1:90" x14ac:dyDescent="0.25">
      <c r="A43" s="5" t="s">
        <v>101</v>
      </c>
      <c r="B43" s="2" t="s">
        <v>116</v>
      </c>
      <c r="C43" s="10">
        <v>43800</v>
      </c>
      <c r="D43" s="10">
        <v>43922</v>
      </c>
      <c r="E43" s="14">
        <f t="shared" si="0"/>
        <v>4</v>
      </c>
      <c r="F43" s="3" t="s">
        <v>145</v>
      </c>
      <c r="G43" s="3" t="s">
        <v>115</v>
      </c>
      <c r="H43">
        <v>479</v>
      </c>
      <c r="I43">
        <v>76</v>
      </c>
      <c r="J43">
        <v>163.6</v>
      </c>
      <c r="K43">
        <v>7.7</v>
      </c>
      <c r="L43">
        <v>179</v>
      </c>
      <c r="M43">
        <v>87</v>
      </c>
      <c r="N43" t="s">
        <v>111</v>
      </c>
      <c r="O43">
        <v>393</v>
      </c>
      <c r="P43">
        <v>1080</v>
      </c>
      <c r="Q43">
        <v>2400</v>
      </c>
      <c r="R43" s="1" t="s">
        <v>78</v>
      </c>
      <c r="S43" s="1" t="s">
        <v>77</v>
      </c>
      <c r="T43" t="s">
        <v>74</v>
      </c>
      <c r="U43">
        <v>8</v>
      </c>
      <c r="V43">
        <v>265.041</v>
      </c>
      <c r="W43">
        <v>2.2000000000000002</v>
      </c>
      <c r="X43">
        <v>6</v>
      </c>
      <c r="Y43">
        <v>128</v>
      </c>
      <c r="Z43" t="s">
        <v>104</v>
      </c>
      <c r="AA43">
        <v>4500</v>
      </c>
      <c r="AB43">
        <v>102</v>
      </c>
      <c r="AC43">
        <v>30.03</v>
      </c>
      <c r="AD43">
        <v>13.3</v>
      </c>
      <c r="AE43">
        <v>17.8</v>
      </c>
      <c r="AF43">
        <v>84</v>
      </c>
      <c r="AG43">
        <v>64</v>
      </c>
      <c r="AH43">
        <v>1.8</v>
      </c>
      <c r="AI43">
        <v>32</v>
      </c>
      <c r="AJ43">
        <v>2.2000000000000002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74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  <c r="AX43" t="s">
        <v>78</v>
      </c>
      <c r="AY43">
        <v>5</v>
      </c>
      <c r="AZ43">
        <v>1</v>
      </c>
      <c r="BA43">
        <v>1</v>
      </c>
      <c r="BB43">
        <v>1</v>
      </c>
      <c r="BC43">
        <v>0</v>
      </c>
      <c r="BD43">
        <v>0.428571429</v>
      </c>
      <c r="BE43">
        <v>1</v>
      </c>
      <c r="BF43">
        <v>0.5625</v>
      </c>
      <c r="BG43">
        <v>0</v>
      </c>
      <c r="BH43">
        <v>0</v>
      </c>
      <c r="BI43">
        <v>0.4</v>
      </c>
      <c r="BJ43">
        <v>0.45454545499999999</v>
      </c>
      <c r="BK43">
        <v>0</v>
      </c>
      <c r="BL43">
        <v>0.5</v>
      </c>
      <c r="BM43">
        <v>0.5</v>
      </c>
      <c r="BN43">
        <v>0.83333333300000001</v>
      </c>
      <c r="BO43">
        <v>0</v>
      </c>
      <c r="BP43">
        <v>14</v>
      </c>
      <c r="BQ43">
        <v>9.6999999999999993</v>
      </c>
      <c r="BR43">
        <v>8.1999999999999993</v>
      </c>
      <c r="BS43">
        <v>9.9</v>
      </c>
      <c r="BT43">
        <v>9.6</v>
      </c>
      <c r="BU43">
        <v>9.5</v>
      </c>
      <c r="BV43">
        <v>8.9</v>
      </c>
      <c r="BW43">
        <v>9.9</v>
      </c>
      <c r="BX43">
        <v>9.1</v>
      </c>
      <c r="BY43">
        <v>9.4</v>
      </c>
      <c r="BZ43">
        <v>7.9</v>
      </c>
      <c r="CA43">
        <v>9.1</v>
      </c>
      <c r="CB43">
        <v>9.4</v>
      </c>
      <c r="CC43">
        <v>9.5</v>
      </c>
      <c r="CD43">
        <v>9.6</v>
      </c>
      <c r="CE43">
        <v>9.1999999999999993</v>
      </c>
      <c r="CF43">
        <v>729.99994830000003</v>
      </c>
      <c r="CG43">
        <f>IF(CJ43&lt;$CH$1,CJ43,)</f>
        <v>2398.5967220000002</v>
      </c>
      <c r="CH43">
        <v>1</v>
      </c>
      <c r="CI43">
        <v>43</v>
      </c>
      <c r="CJ43">
        <v>2398.5967220000002</v>
      </c>
      <c r="CK43">
        <f t="shared" si="1"/>
        <v>1459.9998966000001</v>
      </c>
      <c r="CL43">
        <f t="shared" si="2"/>
        <v>1313.8769278132181</v>
      </c>
    </row>
    <row r="44" spans="1:90" x14ac:dyDescent="0.25">
      <c r="A44" s="5" t="s">
        <v>101</v>
      </c>
      <c r="B44" s="2" t="s">
        <v>110</v>
      </c>
      <c r="C44" s="10">
        <v>43800</v>
      </c>
      <c r="E44" s="14" t="e">
        <f t="shared" si="0"/>
        <v>#NUM!</v>
      </c>
      <c r="F44" s="3" t="s">
        <v>146</v>
      </c>
      <c r="H44">
        <v>379</v>
      </c>
      <c r="I44">
        <v>73.599999999999994</v>
      </c>
      <c r="J44">
        <v>158.5</v>
      </c>
      <c r="K44">
        <v>7.9</v>
      </c>
      <c r="L44">
        <v>172</v>
      </c>
      <c r="M44">
        <v>88</v>
      </c>
      <c r="N44" t="s">
        <v>111</v>
      </c>
      <c r="O44">
        <v>396</v>
      </c>
      <c r="P44">
        <v>1080</v>
      </c>
      <c r="Q44">
        <v>2340</v>
      </c>
      <c r="R44" s="1" t="s">
        <v>78</v>
      </c>
      <c r="S44" s="1" t="s">
        <v>77</v>
      </c>
      <c r="T44" t="s">
        <v>74</v>
      </c>
      <c r="U44">
        <v>8</v>
      </c>
      <c r="V44">
        <v>179.75299999999999</v>
      </c>
      <c r="W44">
        <v>2.2999999999999998</v>
      </c>
      <c r="X44">
        <v>4</v>
      </c>
      <c r="Y44">
        <v>128</v>
      </c>
      <c r="Z44" t="s">
        <v>104</v>
      </c>
      <c r="AA44">
        <v>4000</v>
      </c>
      <c r="AB44">
        <v>86</v>
      </c>
      <c r="AC44">
        <v>21.85</v>
      </c>
      <c r="AD44">
        <v>13.35</v>
      </c>
      <c r="AE44">
        <v>14.37</v>
      </c>
      <c r="AF44" t="s">
        <v>74</v>
      </c>
      <c r="AG44">
        <v>48</v>
      </c>
      <c r="AH44">
        <v>2</v>
      </c>
      <c r="AI44">
        <v>32</v>
      </c>
      <c r="AJ44">
        <v>2.2000000000000002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74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  <c r="AX44" t="s">
        <v>78</v>
      </c>
      <c r="AY44">
        <v>5</v>
      </c>
      <c r="AZ44">
        <v>1</v>
      </c>
      <c r="BA44">
        <v>1</v>
      </c>
      <c r="BB44">
        <v>1</v>
      </c>
      <c r="BC44">
        <v>0</v>
      </c>
      <c r="BD44">
        <v>0.428571429</v>
      </c>
      <c r="BE44">
        <v>1</v>
      </c>
      <c r="BF44">
        <v>0.625</v>
      </c>
      <c r="BG44">
        <v>0</v>
      </c>
      <c r="BH44">
        <v>0</v>
      </c>
      <c r="BI44">
        <v>0.4</v>
      </c>
      <c r="BJ44">
        <v>0.45454545499999999</v>
      </c>
      <c r="BK44">
        <v>0</v>
      </c>
      <c r="BL44">
        <v>0.5</v>
      </c>
      <c r="BM44">
        <v>0.5</v>
      </c>
      <c r="BN44">
        <v>0.83333333300000001</v>
      </c>
      <c r="BO44">
        <v>0</v>
      </c>
      <c r="BP44">
        <v>21</v>
      </c>
      <c r="BQ44">
        <v>8.4</v>
      </c>
      <c r="BR44">
        <v>6.9</v>
      </c>
      <c r="BS44">
        <v>8.5</v>
      </c>
      <c r="BT44">
        <v>8.5</v>
      </c>
      <c r="BU44">
        <v>8.9</v>
      </c>
      <c r="BV44">
        <v>7.3</v>
      </c>
      <c r="BW44">
        <v>7.9</v>
      </c>
      <c r="BX44">
        <v>6.7</v>
      </c>
      <c r="BY44">
        <v>8.3000000000000007</v>
      </c>
      <c r="BZ44">
        <v>7.4</v>
      </c>
      <c r="CA44">
        <v>8.6</v>
      </c>
      <c r="CB44">
        <v>8.6999999999999993</v>
      </c>
      <c r="CC44">
        <v>8.9</v>
      </c>
      <c r="CD44">
        <v>8.8000000000000007</v>
      </c>
      <c r="CE44">
        <v>9.1</v>
      </c>
      <c r="CF44">
        <v>729.99994830000003</v>
      </c>
      <c r="CG44">
        <f>IF(CJ44&lt;$CH$1,CJ44,)</f>
        <v>1886.856331</v>
      </c>
      <c r="CH44">
        <v>1</v>
      </c>
      <c r="CI44">
        <v>44</v>
      </c>
      <c r="CJ44">
        <v>1886.856331</v>
      </c>
      <c r="CK44">
        <f t="shared" si="1"/>
        <v>1459.9998966000001</v>
      </c>
      <c r="CL44">
        <f t="shared" si="2"/>
        <v>1033.5614055755389</v>
      </c>
    </row>
    <row r="45" spans="1:90" x14ac:dyDescent="0.25">
      <c r="A45" s="5" t="s">
        <v>101</v>
      </c>
      <c r="B45" s="2" t="s">
        <v>147</v>
      </c>
      <c r="C45" s="10">
        <v>43770</v>
      </c>
      <c r="E45" s="14" t="e">
        <f t="shared" si="0"/>
        <v>#NUM!</v>
      </c>
      <c r="H45">
        <v>1968.47</v>
      </c>
      <c r="I45">
        <v>62.9</v>
      </c>
      <c r="J45">
        <v>160.9</v>
      </c>
      <c r="K45">
        <v>17</v>
      </c>
      <c r="L45">
        <v>263</v>
      </c>
      <c r="M45">
        <v>51</v>
      </c>
      <c r="N45" t="s">
        <v>114</v>
      </c>
      <c r="O45">
        <v>466</v>
      </c>
      <c r="P45">
        <v>840</v>
      </c>
      <c r="Q45">
        <v>1960</v>
      </c>
      <c r="R45" s="1" t="s">
        <v>78</v>
      </c>
      <c r="S45" s="1" t="s">
        <v>78</v>
      </c>
      <c r="T45" t="s">
        <v>74</v>
      </c>
      <c r="U45">
        <v>8</v>
      </c>
      <c r="V45">
        <v>453</v>
      </c>
      <c r="W45">
        <v>2.84</v>
      </c>
      <c r="X45">
        <v>12</v>
      </c>
      <c r="Y45">
        <v>512</v>
      </c>
      <c r="Z45" t="s">
        <v>77</v>
      </c>
      <c r="AA45">
        <v>4380</v>
      </c>
      <c r="AF45" t="s">
        <v>74</v>
      </c>
      <c r="AG45">
        <v>12</v>
      </c>
      <c r="AH45" t="s">
        <v>74</v>
      </c>
      <c r="AI45">
        <v>10</v>
      </c>
      <c r="AJ45">
        <v>2.2000000000000002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74</v>
      </c>
      <c r="AR45" t="s">
        <v>78</v>
      </c>
      <c r="AS45" t="s">
        <v>77</v>
      </c>
      <c r="AT45" t="s">
        <v>77</v>
      </c>
      <c r="AU45" t="s">
        <v>78</v>
      </c>
      <c r="AV45" t="s">
        <v>78</v>
      </c>
      <c r="AW45" t="s">
        <v>74</v>
      </c>
      <c r="AX45" t="s">
        <v>78</v>
      </c>
      <c r="AY45">
        <v>5</v>
      </c>
      <c r="AZ45">
        <v>1</v>
      </c>
      <c r="BA45">
        <v>1</v>
      </c>
      <c r="BB45">
        <v>1</v>
      </c>
      <c r="BC45">
        <v>1</v>
      </c>
      <c r="BD45">
        <v>0.428571429</v>
      </c>
      <c r="BE45">
        <v>1</v>
      </c>
      <c r="BF45">
        <v>0.6875</v>
      </c>
      <c r="BG45">
        <v>0</v>
      </c>
      <c r="BH45">
        <v>0</v>
      </c>
      <c r="BI45">
        <v>0.4</v>
      </c>
      <c r="BJ45">
        <v>0.63636363600000001</v>
      </c>
      <c r="BK45">
        <v>0</v>
      </c>
      <c r="BL45">
        <v>0.5</v>
      </c>
      <c r="BM45">
        <v>1</v>
      </c>
      <c r="BN45">
        <v>1</v>
      </c>
      <c r="BO45">
        <v>0.33333333300000001</v>
      </c>
      <c r="BP45">
        <v>0</v>
      </c>
      <c r="BQ45" t="s">
        <v>74</v>
      </c>
      <c r="BR45" t="s">
        <v>74</v>
      </c>
      <c r="BS45" t="s">
        <v>74</v>
      </c>
      <c r="BT45" t="s">
        <v>74</v>
      </c>
      <c r="BU45" t="s">
        <v>74</v>
      </c>
      <c r="BV45" t="s">
        <v>74</v>
      </c>
      <c r="BW45" t="s">
        <v>74</v>
      </c>
      <c r="BX45" t="s">
        <v>74</v>
      </c>
      <c r="BY45" t="s">
        <v>74</v>
      </c>
      <c r="BZ45" t="s">
        <v>74</v>
      </c>
      <c r="CA45" t="s">
        <v>74</v>
      </c>
      <c r="CB45" t="s">
        <v>74</v>
      </c>
      <c r="CC45" t="s">
        <v>74</v>
      </c>
      <c r="CD45" t="s">
        <v>74</v>
      </c>
      <c r="CE45" t="s">
        <v>74</v>
      </c>
      <c r="CF45">
        <v>729.99991499999999</v>
      </c>
      <c r="CG45">
        <f>IF(CJ45&lt;$CH$1,CJ45,)</f>
        <v>0</v>
      </c>
      <c r="CH45">
        <v>1</v>
      </c>
      <c r="CI45">
        <v>45</v>
      </c>
      <c r="CJ45">
        <v>14999.99958</v>
      </c>
      <c r="CK45">
        <f t="shared" si="1"/>
        <v>1459.99983</v>
      </c>
      <c r="CL45">
        <f t="shared" si="2"/>
        <v>0</v>
      </c>
    </row>
    <row r="46" spans="1:90" x14ac:dyDescent="0.25">
      <c r="A46" s="5" t="s">
        <v>101</v>
      </c>
      <c r="B46" s="2" t="s">
        <v>148</v>
      </c>
      <c r="C46" s="10">
        <v>43709</v>
      </c>
      <c r="E46" s="14" t="e">
        <f t="shared" si="0"/>
        <v>#NUM!</v>
      </c>
      <c r="F46" s="3" t="s">
        <v>145</v>
      </c>
      <c r="H46">
        <v>302.77</v>
      </c>
      <c r="I46">
        <v>76.7</v>
      </c>
      <c r="J46">
        <v>164.3</v>
      </c>
      <c r="K46">
        <v>7.9</v>
      </c>
      <c r="L46">
        <v>183</v>
      </c>
      <c r="M46">
        <v>86</v>
      </c>
      <c r="N46" t="s">
        <v>114</v>
      </c>
      <c r="O46">
        <v>393</v>
      </c>
      <c r="P46">
        <v>1080</v>
      </c>
      <c r="Q46">
        <v>2400</v>
      </c>
      <c r="R46" s="1" t="s">
        <v>78</v>
      </c>
      <c r="S46" s="1" t="s">
        <v>78</v>
      </c>
      <c r="T46" t="s">
        <v>74</v>
      </c>
      <c r="U46">
        <v>8</v>
      </c>
      <c r="V46">
        <v>212</v>
      </c>
      <c r="W46">
        <v>2</v>
      </c>
      <c r="X46">
        <v>6</v>
      </c>
      <c r="Y46">
        <v>128</v>
      </c>
      <c r="Z46" t="s">
        <v>104</v>
      </c>
      <c r="AA46">
        <v>4500</v>
      </c>
      <c r="AF46" t="s">
        <v>74</v>
      </c>
      <c r="AG46">
        <v>64</v>
      </c>
      <c r="AH46">
        <v>1.7</v>
      </c>
      <c r="AI46">
        <v>32</v>
      </c>
      <c r="AJ46">
        <v>2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74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  <c r="AX46" t="s">
        <v>78</v>
      </c>
      <c r="AY46">
        <v>5</v>
      </c>
      <c r="AZ46">
        <v>1</v>
      </c>
      <c r="BA46">
        <v>1</v>
      </c>
      <c r="BB46">
        <v>0.8</v>
      </c>
      <c r="BC46">
        <v>0</v>
      </c>
      <c r="BD46">
        <v>0.428571429</v>
      </c>
      <c r="BE46">
        <v>0.66666666699999999</v>
      </c>
      <c r="BF46">
        <v>0.1875</v>
      </c>
      <c r="BG46">
        <v>0</v>
      </c>
      <c r="BH46">
        <v>0</v>
      </c>
      <c r="BI46">
        <v>0.4</v>
      </c>
      <c r="BJ46">
        <v>0.36363636399999999</v>
      </c>
      <c r="BK46">
        <v>0</v>
      </c>
      <c r="BL46">
        <v>0.5</v>
      </c>
      <c r="BM46">
        <v>0.5</v>
      </c>
      <c r="BN46">
        <v>1</v>
      </c>
      <c r="BO46">
        <v>0</v>
      </c>
      <c r="BP46">
        <v>1</v>
      </c>
      <c r="BQ46" t="s">
        <v>74</v>
      </c>
      <c r="BR46" t="s">
        <v>74</v>
      </c>
      <c r="BS46" t="s">
        <v>74</v>
      </c>
      <c r="BT46" t="s">
        <v>74</v>
      </c>
      <c r="BU46" t="s">
        <v>74</v>
      </c>
      <c r="BV46" t="s">
        <v>74</v>
      </c>
      <c r="BW46" t="s">
        <v>74</v>
      </c>
      <c r="BX46" t="s">
        <v>74</v>
      </c>
      <c r="BY46" t="s">
        <v>74</v>
      </c>
      <c r="BZ46" t="s">
        <v>74</v>
      </c>
      <c r="CA46" t="s">
        <v>74</v>
      </c>
      <c r="CB46" t="s">
        <v>74</v>
      </c>
      <c r="CC46" t="s">
        <v>74</v>
      </c>
      <c r="CD46" t="s">
        <v>74</v>
      </c>
      <c r="CE46" t="s">
        <v>74</v>
      </c>
      <c r="CF46">
        <v>729.99993340000003</v>
      </c>
      <c r="CG46">
        <f>IF(CJ46&lt;$CH$1,CJ46,)</f>
        <v>3736.842126</v>
      </c>
      <c r="CH46">
        <v>1</v>
      </c>
      <c r="CI46">
        <v>46</v>
      </c>
      <c r="CJ46">
        <v>3736.842126</v>
      </c>
      <c r="CK46">
        <f t="shared" si="1"/>
        <v>1459.9998668000001</v>
      </c>
      <c r="CL46">
        <f t="shared" si="2"/>
        <v>2046.9262745168937</v>
      </c>
    </row>
    <row r="47" spans="1:90" x14ac:dyDescent="0.25">
      <c r="A47" s="5" t="s">
        <v>101</v>
      </c>
      <c r="B47" s="2" t="s">
        <v>106</v>
      </c>
      <c r="C47" s="10">
        <v>43709</v>
      </c>
      <c r="D47" s="10">
        <v>43952</v>
      </c>
      <c r="E47" s="14">
        <f t="shared" si="0"/>
        <v>8</v>
      </c>
      <c r="F47" s="3" t="s">
        <v>113</v>
      </c>
      <c r="G47" s="3" t="s">
        <v>105</v>
      </c>
      <c r="H47">
        <v>139.77000000000001</v>
      </c>
      <c r="I47">
        <v>77.5</v>
      </c>
      <c r="J47">
        <v>163.30000000000001</v>
      </c>
      <c r="K47">
        <v>8</v>
      </c>
      <c r="L47">
        <v>183</v>
      </c>
      <c r="M47">
        <v>83</v>
      </c>
      <c r="N47" t="s">
        <v>103</v>
      </c>
      <c r="O47">
        <v>264</v>
      </c>
      <c r="P47">
        <v>720</v>
      </c>
      <c r="Q47">
        <v>1560</v>
      </c>
      <c r="R47" s="1" t="s">
        <v>78</v>
      </c>
      <c r="S47" s="1" t="s">
        <v>77</v>
      </c>
      <c r="T47" t="s">
        <v>74</v>
      </c>
      <c r="U47">
        <v>8</v>
      </c>
      <c r="V47">
        <v>75.8</v>
      </c>
      <c r="W47">
        <v>1.8</v>
      </c>
      <c r="X47">
        <v>3</v>
      </c>
      <c r="Y47">
        <v>32</v>
      </c>
      <c r="Z47" t="s">
        <v>104</v>
      </c>
      <c r="AA47">
        <v>4000</v>
      </c>
      <c r="AF47" t="s">
        <v>74</v>
      </c>
      <c r="AG47">
        <v>13</v>
      </c>
      <c r="AH47">
        <v>1.8</v>
      </c>
      <c r="AI47">
        <v>8</v>
      </c>
      <c r="AJ47">
        <v>2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74</v>
      </c>
      <c r="AR47" t="s">
        <v>77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  <c r="AX47" t="s">
        <v>78</v>
      </c>
      <c r="AY47">
        <v>4.2</v>
      </c>
      <c r="AZ47">
        <v>1</v>
      </c>
      <c r="BA47">
        <v>1</v>
      </c>
      <c r="BB47">
        <v>1</v>
      </c>
      <c r="BC47">
        <v>0</v>
      </c>
      <c r="BD47">
        <v>0.428571429</v>
      </c>
      <c r="BE47">
        <v>0.66666666699999999</v>
      </c>
      <c r="BF47">
        <v>0.125</v>
      </c>
      <c r="BG47">
        <v>0</v>
      </c>
      <c r="BH47">
        <v>0</v>
      </c>
      <c r="BI47">
        <v>0.4</v>
      </c>
      <c r="BJ47">
        <v>0.36363636399999999</v>
      </c>
      <c r="BK47">
        <v>0</v>
      </c>
      <c r="BL47">
        <v>0.5</v>
      </c>
      <c r="BM47">
        <v>0.5</v>
      </c>
      <c r="BN47">
        <v>0.66666666699999999</v>
      </c>
      <c r="BO47">
        <v>0</v>
      </c>
      <c r="BP47">
        <v>9</v>
      </c>
      <c r="BQ47">
        <v>7</v>
      </c>
      <c r="BR47">
        <v>8.6</v>
      </c>
      <c r="BS47">
        <v>8.6999999999999993</v>
      </c>
      <c r="BT47">
        <v>7.7</v>
      </c>
      <c r="BU47">
        <v>7.5</v>
      </c>
      <c r="BV47">
        <v>7.3</v>
      </c>
      <c r="BW47">
        <v>7.8</v>
      </c>
      <c r="BX47">
        <v>6.2</v>
      </c>
      <c r="BY47">
        <v>7.3</v>
      </c>
      <c r="BZ47">
        <v>4.8</v>
      </c>
      <c r="CA47">
        <v>6.1</v>
      </c>
      <c r="CB47">
        <v>7.6</v>
      </c>
      <c r="CC47">
        <v>9.4</v>
      </c>
      <c r="CD47">
        <v>8.9</v>
      </c>
      <c r="CE47">
        <v>9</v>
      </c>
      <c r="CF47">
        <v>729.99993340000003</v>
      </c>
      <c r="CG47">
        <f>IF(CJ47&lt;$CH$1,CJ47,)</f>
        <v>3597.9888340000002</v>
      </c>
      <c r="CH47">
        <v>1</v>
      </c>
      <c r="CI47">
        <v>47</v>
      </c>
      <c r="CJ47">
        <v>3597.9888340000002</v>
      </c>
      <c r="CK47">
        <f t="shared" si="1"/>
        <v>1459.9998668000001</v>
      </c>
      <c r="CL47">
        <f t="shared" si="2"/>
        <v>1970.866745611346</v>
      </c>
    </row>
    <row r="48" spans="1:90" x14ac:dyDescent="0.25">
      <c r="A48" s="5" t="s">
        <v>101</v>
      </c>
      <c r="B48" s="2" t="s">
        <v>149</v>
      </c>
      <c r="C48" s="10">
        <v>43709</v>
      </c>
      <c r="E48" s="14" t="e">
        <f t="shared" si="0"/>
        <v>#NUM!</v>
      </c>
      <c r="F48" s="3" t="s">
        <v>130</v>
      </c>
      <c r="H48">
        <v>174.71</v>
      </c>
      <c r="I48">
        <v>75.099999999999994</v>
      </c>
      <c r="J48">
        <v>159</v>
      </c>
      <c r="K48">
        <v>9.8000000000000007</v>
      </c>
      <c r="L48">
        <v>188</v>
      </c>
      <c r="M48">
        <v>83</v>
      </c>
      <c r="N48" t="s">
        <v>111</v>
      </c>
      <c r="O48">
        <v>404</v>
      </c>
      <c r="P48">
        <v>1080</v>
      </c>
      <c r="Q48">
        <v>2340</v>
      </c>
      <c r="R48" s="1" t="s">
        <v>77</v>
      </c>
      <c r="S48" s="1" t="s">
        <v>77</v>
      </c>
      <c r="T48" t="s">
        <v>74</v>
      </c>
      <c r="U48">
        <v>8</v>
      </c>
      <c r="V48">
        <v>180.011</v>
      </c>
      <c r="W48">
        <v>2.2999999999999998</v>
      </c>
      <c r="X48">
        <v>4</v>
      </c>
      <c r="Y48">
        <v>64</v>
      </c>
      <c r="Z48" t="s">
        <v>104</v>
      </c>
      <c r="AA48">
        <v>6000</v>
      </c>
      <c r="AB48">
        <v>130</v>
      </c>
      <c r="AC48">
        <v>35.479999999999997</v>
      </c>
      <c r="AD48">
        <v>16.22</v>
      </c>
      <c r="AE48">
        <v>21.53</v>
      </c>
      <c r="AF48" t="s">
        <v>74</v>
      </c>
      <c r="AG48">
        <v>48</v>
      </c>
      <c r="AH48">
        <v>1.9</v>
      </c>
      <c r="AI48">
        <v>16</v>
      </c>
      <c r="AJ48">
        <v>2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74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  <c r="AX48" t="s">
        <v>78</v>
      </c>
      <c r="AY48">
        <v>5</v>
      </c>
      <c r="AZ48">
        <v>1</v>
      </c>
      <c r="BA48">
        <v>1</v>
      </c>
      <c r="BB48">
        <v>0.8</v>
      </c>
      <c r="BC48">
        <v>0</v>
      </c>
      <c r="BD48">
        <v>0.428571429</v>
      </c>
      <c r="BE48">
        <v>0.66666666699999999</v>
      </c>
      <c r="BF48">
        <v>0.1875</v>
      </c>
      <c r="BG48">
        <v>0</v>
      </c>
      <c r="BH48">
        <v>0</v>
      </c>
      <c r="BI48">
        <v>0.4</v>
      </c>
      <c r="BJ48">
        <v>0.36363636399999999</v>
      </c>
      <c r="BK48">
        <v>0</v>
      </c>
      <c r="BL48">
        <v>0.5</v>
      </c>
      <c r="BM48">
        <v>0.5</v>
      </c>
      <c r="BN48">
        <v>0.83333333300000001</v>
      </c>
      <c r="BO48">
        <v>0</v>
      </c>
      <c r="BP48">
        <v>6</v>
      </c>
      <c r="BQ48">
        <v>9.5</v>
      </c>
      <c r="BR48">
        <v>8.3000000000000007</v>
      </c>
      <c r="BS48">
        <v>9.3000000000000007</v>
      </c>
      <c r="BT48">
        <v>9</v>
      </c>
      <c r="BU48">
        <v>8.6999999999999993</v>
      </c>
      <c r="BV48">
        <v>9</v>
      </c>
      <c r="BW48">
        <v>9.8000000000000007</v>
      </c>
      <c r="BX48">
        <v>8.6</v>
      </c>
      <c r="BY48">
        <v>9.6999999999999993</v>
      </c>
      <c r="BZ48">
        <v>8.5</v>
      </c>
      <c r="CA48">
        <v>9</v>
      </c>
      <c r="CB48">
        <v>7.8</v>
      </c>
      <c r="CC48">
        <v>8.5</v>
      </c>
      <c r="CD48">
        <v>9.1999999999999993</v>
      </c>
      <c r="CE48">
        <v>9.1999999999999993</v>
      </c>
      <c r="CF48">
        <v>729.99993340000003</v>
      </c>
      <c r="CG48">
        <f>IF(CJ48&lt;$CH$1,CJ48,)</f>
        <v>2861.882783</v>
      </c>
      <c r="CH48">
        <v>1</v>
      </c>
      <c r="CI48">
        <v>48</v>
      </c>
      <c r="CJ48">
        <v>2861.882783</v>
      </c>
      <c r="CK48">
        <f t="shared" si="1"/>
        <v>1459.9998668000001</v>
      </c>
      <c r="CL48">
        <f t="shared" si="2"/>
        <v>1567.6506701611268</v>
      </c>
    </row>
    <row r="49" spans="1:90" x14ac:dyDescent="0.25">
      <c r="A49" s="5" t="s">
        <v>101</v>
      </c>
      <c r="B49" s="2" t="s">
        <v>150</v>
      </c>
      <c r="C49" s="10">
        <v>43709</v>
      </c>
      <c r="E49" s="14" t="e">
        <f t="shared" si="0"/>
        <v>#NUM!</v>
      </c>
      <c r="F49" s="3" t="s">
        <v>120</v>
      </c>
      <c r="H49">
        <v>104.8</v>
      </c>
      <c r="I49">
        <v>74.7</v>
      </c>
      <c r="J49">
        <v>158.4</v>
      </c>
      <c r="K49">
        <v>7.8</v>
      </c>
      <c r="L49">
        <v>169</v>
      </c>
      <c r="M49">
        <v>85</v>
      </c>
      <c r="N49" t="s">
        <v>111</v>
      </c>
      <c r="O49">
        <v>268</v>
      </c>
      <c r="P49">
        <v>720</v>
      </c>
      <c r="Q49">
        <v>1560</v>
      </c>
      <c r="R49" s="1" t="s">
        <v>78</v>
      </c>
      <c r="S49" s="1" t="s">
        <v>78</v>
      </c>
      <c r="T49" t="s">
        <v>81</v>
      </c>
      <c r="U49">
        <v>8</v>
      </c>
      <c r="V49">
        <v>116.643</v>
      </c>
      <c r="W49">
        <v>1.6</v>
      </c>
      <c r="X49">
        <v>3</v>
      </c>
      <c r="Y49">
        <v>32</v>
      </c>
      <c r="Z49" t="s">
        <v>104</v>
      </c>
      <c r="AA49">
        <v>4000</v>
      </c>
      <c r="AF49" t="s">
        <v>74</v>
      </c>
      <c r="AG49">
        <v>13</v>
      </c>
      <c r="AH49">
        <v>1.9</v>
      </c>
      <c r="AI49">
        <v>8</v>
      </c>
      <c r="AJ49">
        <v>2</v>
      </c>
      <c r="AK49" t="s">
        <v>78</v>
      </c>
      <c r="AL49" t="s">
        <v>78</v>
      </c>
      <c r="AM49" t="s">
        <v>78</v>
      </c>
      <c r="AN49" t="s">
        <v>78</v>
      </c>
      <c r="AO49" t="s">
        <v>74</v>
      </c>
      <c r="AP49" t="s">
        <v>78</v>
      </c>
      <c r="AQ49" t="s">
        <v>74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74</v>
      </c>
      <c r="AX49" t="s">
        <v>78</v>
      </c>
      <c r="AY49">
        <v>5</v>
      </c>
      <c r="AZ49">
        <v>1</v>
      </c>
      <c r="BA49">
        <v>1</v>
      </c>
      <c r="BB49">
        <v>0.8</v>
      </c>
      <c r="BC49">
        <v>0</v>
      </c>
      <c r="BD49">
        <v>0.428571429</v>
      </c>
      <c r="BE49">
        <v>0.66666666699999999</v>
      </c>
      <c r="BF49">
        <v>0.1875</v>
      </c>
      <c r="BG49">
        <v>0</v>
      </c>
      <c r="BH49">
        <v>0</v>
      </c>
      <c r="BI49">
        <v>0.4</v>
      </c>
      <c r="BJ49">
        <v>0.27272727299999999</v>
      </c>
      <c r="BK49">
        <v>0</v>
      </c>
      <c r="BL49">
        <v>0.5</v>
      </c>
      <c r="BM49">
        <v>0.5</v>
      </c>
      <c r="BN49">
        <v>0.66666666699999999</v>
      </c>
      <c r="BO49">
        <v>0</v>
      </c>
      <c r="BP49">
        <v>1</v>
      </c>
      <c r="BQ49" t="s">
        <v>74</v>
      </c>
      <c r="BR49" t="s">
        <v>74</v>
      </c>
      <c r="BS49" t="s">
        <v>74</v>
      </c>
      <c r="BT49" t="s">
        <v>74</v>
      </c>
      <c r="BU49" t="s">
        <v>74</v>
      </c>
      <c r="BV49" t="s">
        <v>74</v>
      </c>
      <c r="BW49" t="s">
        <v>74</v>
      </c>
      <c r="BX49" t="s">
        <v>74</v>
      </c>
      <c r="BY49" t="s">
        <v>74</v>
      </c>
      <c r="BZ49" t="s">
        <v>74</v>
      </c>
      <c r="CA49" t="s">
        <v>74</v>
      </c>
      <c r="CB49" t="s">
        <v>74</v>
      </c>
      <c r="CC49" t="s">
        <v>74</v>
      </c>
      <c r="CD49" t="s">
        <v>74</v>
      </c>
      <c r="CE49" t="s">
        <v>74</v>
      </c>
      <c r="CF49">
        <v>729.99993340000003</v>
      </c>
      <c r="CG49">
        <f>IF(CJ49&lt;$CH$1,CJ49,)</f>
        <v>3859.154963</v>
      </c>
      <c r="CH49">
        <v>1</v>
      </c>
      <c r="CI49">
        <v>49</v>
      </c>
      <c r="CJ49">
        <v>3859.154963</v>
      </c>
      <c r="CK49">
        <f t="shared" si="1"/>
        <v>1459.9998668000001</v>
      </c>
      <c r="CL49">
        <f t="shared" si="2"/>
        <v>2113.925454927547</v>
      </c>
    </row>
    <row r="50" spans="1:90" x14ac:dyDescent="0.25">
      <c r="A50" s="5" t="s">
        <v>101</v>
      </c>
      <c r="B50" s="2" t="s">
        <v>151</v>
      </c>
      <c r="C50" s="10">
        <v>43709</v>
      </c>
      <c r="E50" s="14" t="e">
        <f t="shared" si="0"/>
        <v>#NUM!</v>
      </c>
      <c r="F50" s="3" t="s">
        <v>152</v>
      </c>
      <c r="H50">
        <v>620.76</v>
      </c>
      <c r="I50">
        <v>76.400000000000006</v>
      </c>
      <c r="J50">
        <v>164.8</v>
      </c>
      <c r="K50">
        <v>8.4</v>
      </c>
      <c r="L50">
        <v>206</v>
      </c>
      <c r="M50">
        <v>86</v>
      </c>
      <c r="N50" t="s">
        <v>111</v>
      </c>
      <c r="O50">
        <v>393</v>
      </c>
      <c r="P50">
        <v>1080</v>
      </c>
      <c r="Q50">
        <v>2400</v>
      </c>
      <c r="R50" s="1" t="s">
        <v>77</v>
      </c>
      <c r="S50" s="1" t="s">
        <v>77</v>
      </c>
      <c r="T50" t="s">
        <v>74</v>
      </c>
      <c r="U50">
        <v>8</v>
      </c>
      <c r="V50">
        <v>452.00400000000002</v>
      </c>
      <c r="W50">
        <v>2.84</v>
      </c>
      <c r="X50">
        <v>6</v>
      </c>
      <c r="Y50">
        <v>128</v>
      </c>
      <c r="Z50" t="s">
        <v>104</v>
      </c>
      <c r="AA50">
        <v>4500</v>
      </c>
      <c r="AF50" t="s">
        <v>74</v>
      </c>
      <c r="AG50">
        <v>48</v>
      </c>
      <c r="AH50">
        <v>2</v>
      </c>
      <c r="AI50">
        <v>32</v>
      </c>
      <c r="AJ50">
        <v>2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74</v>
      </c>
      <c r="AR50" t="s">
        <v>78</v>
      </c>
      <c r="AS50" t="s">
        <v>77</v>
      </c>
      <c r="AT50" t="s">
        <v>78</v>
      </c>
      <c r="AU50" t="s">
        <v>78</v>
      </c>
      <c r="AV50" t="s">
        <v>78</v>
      </c>
      <c r="AW50" t="s">
        <v>78</v>
      </c>
      <c r="AX50" t="s">
        <v>78</v>
      </c>
      <c r="AY50">
        <v>5</v>
      </c>
      <c r="AZ50">
        <v>1</v>
      </c>
      <c r="BA50">
        <v>1</v>
      </c>
      <c r="BB50">
        <v>1</v>
      </c>
      <c r="BC50">
        <v>1</v>
      </c>
      <c r="BD50">
        <v>0.428571429</v>
      </c>
      <c r="BE50">
        <v>0.66666666699999999</v>
      </c>
      <c r="BF50">
        <v>0.25</v>
      </c>
      <c r="BG50">
        <v>0</v>
      </c>
      <c r="BH50">
        <v>0</v>
      </c>
      <c r="BI50">
        <v>0.4</v>
      </c>
      <c r="BJ50">
        <v>0.45454545499999999</v>
      </c>
      <c r="BK50">
        <v>0</v>
      </c>
      <c r="BL50">
        <v>0.5</v>
      </c>
      <c r="BM50">
        <v>0.5</v>
      </c>
      <c r="BN50">
        <v>1</v>
      </c>
      <c r="BO50">
        <v>0.33333333300000001</v>
      </c>
      <c r="BP50">
        <v>3</v>
      </c>
      <c r="BQ50" t="s">
        <v>74</v>
      </c>
      <c r="BR50" t="s">
        <v>74</v>
      </c>
      <c r="BS50" t="s">
        <v>74</v>
      </c>
      <c r="BT50" t="s">
        <v>74</v>
      </c>
      <c r="BU50" t="s">
        <v>74</v>
      </c>
      <c r="BV50" t="s">
        <v>74</v>
      </c>
      <c r="BW50" t="s">
        <v>74</v>
      </c>
      <c r="BX50" t="s">
        <v>74</v>
      </c>
      <c r="BY50" t="s">
        <v>74</v>
      </c>
      <c r="BZ50" t="s">
        <v>74</v>
      </c>
      <c r="CA50" t="s">
        <v>74</v>
      </c>
      <c r="CB50" t="s">
        <v>74</v>
      </c>
      <c r="CC50" t="s">
        <v>74</v>
      </c>
      <c r="CD50" t="s">
        <v>74</v>
      </c>
      <c r="CE50" t="s">
        <v>74</v>
      </c>
      <c r="CF50">
        <v>729.99993340000003</v>
      </c>
      <c r="CG50">
        <f>IF(CJ50&lt;$CH$1,CJ50,)</f>
        <v>3091.9019899999998</v>
      </c>
      <c r="CH50">
        <v>1</v>
      </c>
      <c r="CI50">
        <v>50</v>
      </c>
      <c r="CJ50">
        <v>3091.9019899999998</v>
      </c>
      <c r="CK50">
        <f t="shared" si="1"/>
        <v>1459.9998668000001</v>
      </c>
      <c r="CL50">
        <f t="shared" si="2"/>
        <v>1693.6480611603097</v>
      </c>
    </row>
    <row r="51" spans="1:90" x14ac:dyDescent="0.25">
      <c r="A51" s="5" t="s">
        <v>101</v>
      </c>
      <c r="B51" s="2" t="s">
        <v>153</v>
      </c>
      <c r="C51" s="10">
        <v>43678</v>
      </c>
      <c r="E51" s="14" t="e">
        <f t="shared" si="0"/>
        <v>#NUM!</v>
      </c>
      <c r="F51" s="3" t="s">
        <v>123</v>
      </c>
      <c r="H51">
        <v>174.63</v>
      </c>
      <c r="I51">
        <v>74.7</v>
      </c>
      <c r="J51">
        <v>158.5</v>
      </c>
      <c r="K51">
        <v>7.8</v>
      </c>
      <c r="L51">
        <v>166</v>
      </c>
      <c r="M51">
        <v>85</v>
      </c>
      <c r="N51" t="s">
        <v>114</v>
      </c>
      <c r="O51">
        <v>268</v>
      </c>
      <c r="P51">
        <v>720</v>
      </c>
      <c r="Q51">
        <v>1560</v>
      </c>
      <c r="R51" s="1" t="s">
        <v>78</v>
      </c>
      <c r="S51" s="1" t="s">
        <v>78</v>
      </c>
      <c r="T51" t="s">
        <v>74</v>
      </c>
      <c r="U51">
        <v>8</v>
      </c>
      <c r="V51">
        <v>107.541</v>
      </c>
      <c r="W51">
        <v>1.8</v>
      </c>
      <c r="X51">
        <v>4</v>
      </c>
      <c r="Y51">
        <v>64</v>
      </c>
      <c r="Z51" t="s">
        <v>104</v>
      </c>
      <c r="AA51">
        <v>4000</v>
      </c>
      <c r="AF51" t="s">
        <v>74</v>
      </c>
      <c r="AG51">
        <v>25</v>
      </c>
      <c r="AH51">
        <v>1.7</v>
      </c>
      <c r="AI51">
        <v>16</v>
      </c>
      <c r="AJ51">
        <v>2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74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  <c r="AX51" t="s">
        <v>78</v>
      </c>
      <c r="AY51">
        <v>5</v>
      </c>
      <c r="AZ51">
        <v>1</v>
      </c>
      <c r="BA51">
        <v>1</v>
      </c>
      <c r="BB51">
        <v>0.8</v>
      </c>
      <c r="BC51">
        <v>0</v>
      </c>
      <c r="BD51">
        <v>0.428571429</v>
      </c>
      <c r="BE51">
        <v>0.66666666699999999</v>
      </c>
      <c r="BF51">
        <v>0.125</v>
      </c>
      <c r="BG51">
        <v>0</v>
      </c>
      <c r="BH51">
        <v>0</v>
      </c>
      <c r="BI51">
        <v>0.4</v>
      </c>
      <c r="BJ51">
        <v>0.27272727299999999</v>
      </c>
      <c r="BK51">
        <v>0</v>
      </c>
      <c r="BL51">
        <v>0.5</v>
      </c>
      <c r="BM51">
        <v>0.5</v>
      </c>
      <c r="BN51">
        <v>0.66666666699999999</v>
      </c>
      <c r="BO51">
        <v>0</v>
      </c>
      <c r="BP51">
        <v>23</v>
      </c>
      <c r="BQ51">
        <v>8.6</v>
      </c>
      <c r="BR51">
        <v>7.2</v>
      </c>
      <c r="BS51">
        <v>9.1999999999999993</v>
      </c>
      <c r="BT51">
        <v>8.6</v>
      </c>
      <c r="BU51">
        <v>8.3000000000000007</v>
      </c>
      <c r="BV51">
        <v>7.9</v>
      </c>
      <c r="BW51">
        <v>8.6999999999999993</v>
      </c>
      <c r="BX51">
        <v>7.8</v>
      </c>
      <c r="BY51">
        <v>8.8000000000000007</v>
      </c>
      <c r="BZ51">
        <v>6.4</v>
      </c>
      <c r="CA51">
        <v>8.5</v>
      </c>
      <c r="CB51">
        <v>8.3000000000000007</v>
      </c>
      <c r="CC51">
        <v>9.4</v>
      </c>
      <c r="CD51">
        <v>9.3000000000000007</v>
      </c>
      <c r="CE51">
        <v>8.6999999999999993</v>
      </c>
      <c r="CF51">
        <v>729.99994830000003</v>
      </c>
      <c r="CG51">
        <f>IF(CJ51&lt;$CH$1,CJ51,)</f>
        <v>3000.6948600000001</v>
      </c>
      <c r="CH51">
        <v>1</v>
      </c>
      <c r="CI51">
        <v>51</v>
      </c>
      <c r="CJ51">
        <v>3000.6948600000001</v>
      </c>
      <c r="CK51">
        <f t="shared" si="1"/>
        <v>1459.9998966000001</v>
      </c>
      <c r="CL51">
        <f t="shared" si="2"/>
        <v>1643.6876227673399</v>
      </c>
    </row>
    <row r="52" spans="1:90" x14ac:dyDescent="0.25">
      <c r="A52" s="5" t="s">
        <v>101</v>
      </c>
      <c r="B52" s="2" t="s">
        <v>154</v>
      </c>
      <c r="C52" s="10">
        <v>43678</v>
      </c>
      <c r="E52" s="14" t="e">
        <f t="shared" si="0"/>
        <v>#NUM!</v>
      </c>
      <c r="F52" s="3" t="s">
        <v>146</v>
      </c>
      <c r="H52">
        <v>216.7</v>
      </c>
      <c r="I52">
        <v>74.5</v>
      </c>
      <c r="J52">
        <v>158.5</v>
      </c>
      <c r="K52">
        <v>7.7</v>
      </c>
      <c r="L52">
        <v>169</v>
      </c>
      <c r="M52">
        <v>85</v>
      </c>
      <c r="N52" t="s">
        <v>111</v>
      </c>
      <c r="O52">
        <v>403</v>
      </c>
      <c r="P52">
        <v>1080</v>
      </c>
      <c r="Q52">
        <v>2340</v>
      </c>
      <c r="R52" s="1" t="s">
        <v>78</v>
      </c>
      <c r="S52" s="1" t="s">
        <v>78</v>
      </c>
      <c r="T52" t="s">
        <v>74</v>
      </c>
      <c r="U52">
        <v>8</v>
      </c>
      <c r="V52">
        <v>179.57</v>
      </c>
      <c r="W52">
        <v>2.2999999999999998</v>
      </c>
      <c r="X52">
        <v>4</v>
      </c>
      <c r="Y52">
        <v>128</v>
      </c>
      <c r="Z52" t="s">
        <v>104</v>
      </c>
      <c r="AA52">
        <v>4000</v>
      </c>
      <c r="AF52" t="s">
        <v>74</v>
      </c>
      <c r="AG52">
        <v>48</v>
      </c>
      <c r="AH52">
        <v>2</v>
      </c>
      <c r="AI52">
        <v>32</v>
      </c>
      <c r="AJ52">
        <v>2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74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  <c r="AX52" t="s">
        <v>78</v>
      </c>
      <c r="AY52">
        <v>5</v>
      </c>
      <c r="AZ52">
        <v>1</v>
      </c>
      <c r="BA52">
        <v>1</v>
      </c>
      <c r="BB52">
        <v>0.8</v>
      </c>
      <c r="BC52">
        <v>0</v>
      </c>
      <c r="BD52">
        <v>0.428571429</v>
      </c>
      <c r="BE52">
        <v>0.66666666699999999</v>
      </c>
      <c r="BF52">
        <v>0.125</v>
      </c>
      <c r="BG52">
        <v>0</v>
      </c>
      <c r="BH52">
        <v>0</v>
      </c>
      <c r="BI52">
        <v>0.4</v>
      </c>
      <c r="BJ52">
        <v>0.27272727299999999</v>
      </c>
      <c r="BK52">
        <v>0</v>
      </c>
      <c r="BL52">
        <v>0.5</v>
      </c>
      <c r="BM52">
        <v>0.5</v>
      </c>
      <c r="BN52">
        <v>0.66666666699999999</v>
      </c>
      <c r="BO52">
        <v>0</v>
      </c>
      <c r="BP52">
        <v>1</v>
      </c>
      <c r="BQ52" t="s">
        <v>74</v>
      </c>
      <c r="BR52" t="s">
        <v>74</v>
      </c>
      <c r="BS52" t="s">
        <v>74</v>
      </c>
      <c r="BT52" t="s">
        <v>74</v>
      </c>
      <c r="BU52" t="s">
        <v>74</v>
      </c>
      <c r="BV52" t="s">
        <v>74</v>
      </c>
      <c r="BW52" t="s">
        <v>74</v>
      </c>
      <c r="BX52" t="s">
        <v>74</v>
      </c>
      <c r="BY52" t="s">
        <v>74</v>
      </c>
      <c r="BZ52" t="s">
        <v>74</v>
      </c>
      <c r="CA52" t="s">
        <v>74</v>
      </c>
      <c r="CB52" t="s">
        <v>74</v>
      </c>
      <c r="CC52" t="s">
        <v>74</v>
      </c>
      <c r="CD52" t="s">
        <v>74</v>
      </c>
      <c r="CE52" t="s">
        <v>74</v>
      </c>
      <c r="CF52">
        <v>729.99994830000003</v>
      </c>
      <c r="CG52">
        <f>IF(CJ52&lt;$CH$1,CJ52,)</f>
        <v>0</v>
      </c>
      <c r="CH52">
        <v>1</v>
      </c>
      <c r="CI52">
        <v>52</v>
      </c>
      <c r="CJ52">
        <v>5899.9364260000002</v>
      </c>
      <c r="CK52">
        <f t="shared" si="1"/>
        <v>1459.9998966000001</v>
      </c>
      <c r="CL52">
        <f t="shared" si="2"/>
        <v>0</v>
      </c>
    </row>
    <row r="53" spans="1:90" x14ac:dyDescent="0.25">
      <c r="A53" s="5" t="s">
        <v>101</v>
      </c>
      <c r="B53" s="2" t="s">
        <v>155</v>
      </c>
      <c r="C53" s="10">
        <v>43678</v>
      </c>
      <c r="E53" s="14" t="e">
        <f t="shared" si="0"/>
        <v>#NUM!</v>
      </c>
      <c r="F53" s="3" t="s">
        <v>156</v>
      </c>
      <c r="H53">
        <v>104.75</v>
      </c>
      <c r="I53">
        <v>75.8</v>
      </c>
      <c r="J53">
        <v>156.9</v>
      </c>
      <c r="K53">
        <v>7.8</v>
      </c>
      <c r="L53">
        <v>168</v>
      </c>
      <c r="M53">
        <v>79</v>
      </c>
      <c r="N53" t="s">
        <v>103</v>
      </c>
      <c r="O53">
        <v>277</v>
      </c>
      <c r="P53">
        <v>720</v>
      </c>
      <c r="Q53">
        <v>1560</v>
      </c>
      <c r="R53" s="1" t="s">
        <v>77</v>
      </c>
      <c r="S53" s="1" t="s">
        <v>77</v>
      </c>
      <c r="T53" t="s">
        <v>74</v>
      </c>
      <c r="U53">
        <v>8</v>
      </c>
      <c r="V53">
        <v>75.45</v>
      </c>
      <c r="W53">
        <v>2</v>
      </c>
      <c r="X53">
        <v>2</v>
      </c>
      <c r="Y53">
        <v>32</v>
      </c>
      <c r="Z53" t="s">
        <v>104</v>
      </c>
      <c r="AA53">
        <v>4000</v>
      </c>
      <c r="AF53" t="s">
        <v>74</v>
      </c>
      <c r="AG53">
        <v>13</v>
      </c>
      <c r="AH53">
        <v>1.8</v>
      </c>
      <c r="AI53">
        <v>8</v>
      </c>
      <c r="AJ53">
        <v>2</v>
      </c>
      <c r="AK53" t="s">
        <v>78</v>
      </c>
      <c r="AL53" t="s">
        <v>78</v>
      </c>
      <c r="AM53" t="s">
        <v>78</v>
      </c>
      <c r="AN53" t="s">
        <v>78</v>
      </c>
      <c r="AO53" t="s">
        <v>74</v>
      </c>
      <c r="AP53" t="s">
        <v>74</v>
      </c>
      <c r="AQ53" t="s">
        <v>74</v>
      </c>
      <c r="AR53" t="s">
        <v>77</v>
      </c>
      <c r="AS53" t="s">
        <v>78</v>
      </c>
      <c r="AT53" t="s">
        <v>78</v>
      </c>
      <c r="AU53" t="s">
        <v>78</v>
      </c>
      <c r="AV53" t="s">
        <v>78</v>
      </c>
      <c r="AW53" t="s">
        <v>78</v>
      </c>
      <c r="AX53" t="s">
        <v>78</v>
      </c>
      <c r="AY53">
        <v>5</v>
      </c>
      <c r="AZ53">
        <v>1</v>
      </c>
      <c r="BA53">
        <v>1</v>
      </c>
      <c r="BB53">
        <v>0.8</v>
      </c>
      <c r="BC53">
        <v>0</v>
      </c>
      <c r="BD53">
        <v>0.428571429</v>
      </c>
      <c r="BE53">
        <v>0.66666666699999999</v>
      </c>
      <c r="BF53">
        <v>0.125</v>
      </c>
      <c r="BG53">
        <v>0</v>
      </c>
      <c r="BH53">
        <v>0</v>
      </c>
      <c r="BI53">
        <v>0.4</v>
      </c>
      <c r="BJ53">
        <v>0.27272727299999999</v>
      </c>
      <c r="BK53">
        <v>0</v>
      </c>
      <c r="BL53">
        <v>0.5</v>
      </c>
      <c r="BM53">
        <v>0.5</v>
      </c>
      <c r="BN53">
        <v>0.5</v>
      </c>
      <c r="BO53">
        <v>0</v>
      </c>
      <c r="BP53">
        <v>16</v>
      </c>
      <c r="BQ53">
        <v>8.1</v>
      </c>
      <c r="BR53">
        <v>7.3</v>
      </c>
      <c r="BS53">
        <v>8.1</v>
      </c>
      <c r="BT53">
        <v>8.4</v>
      </c>
      <c r="BU53">
        <v>7.9</v>
      </c>
      <c r="BV53">
        <v>7.8</v>
      </c>
      <c r="BW53">
        <v>8.1</v>
      </c>
      <c r="BX53">
        <v>7.3</v>
      </c>
      <c r="BY53">
        <v>7.5</v>
      </c>
      <c r="BZ53">
        <v>4.9000000000000004</v>
      </c>
      <c r="CA53">
        <v>7</v>
      </c>
      <c r="CB53">
        <v>8.1999999999999993</v>
      </c>
      <c r="CC53">
        <v>8.1</v>
      </c>
      <c r="CD53">
        <v>8.3000000000000007</v>
      </c>
      <c r="CE53">
        <v>8.6</v>
      </c>
      <c r="CF53">
        <v>729.99994830000003</v>
      </c>
      <c r="CG53">
        <f>IF(CJ53&lt;$CH$1,CJ53,)</f>
        <v>3642.9477830000001</v>
      </c>
      <c r="CH53">
        <v>1</v>
      </c>
      <c r="CI53">
        <v>53</v>
      </c>
      <c r="CJ53">
        <v>3642.9477830000001</v>
      </c>
      <c r="CK53">
        <f t="shared" si="1"/>
        <v>1459.9998966000001</v>
      </c>
      <c r="CL53">
        <f t="shared" si="2"/>
        <v>1995.493864146127</v>
      </c>
    </row>
    <row r="54" spans="1:90" x14ac:dyDescent="0.25">
      <c r="A54" s="5" t="s">
        <v>101</v>
      </c>
      <c r="B54" s="2" t="s">
        <v>157</v>
      </c>
      <c r="C54" s="10">
        <v>43678</v>
      </c>
      <c r="E54" s="14" t="e">
        <f t="shared" si="0"/>
        <v>#NUM!</v>
      </c>
      <c r="F54" s="3" t="s">
        <v>158</v>
      </c>
      <c r="H54">
        <v>1109</v>
      </c>
      <c r="I54">
        <v>77.2</v>
      </c>
      <c r="J54">
        <v>162.30000000000001</v>
      </c>
      <c r="K54">
        <v>7.9</v>
      </c>
      <c r="L54">
        <v>196</v>
      </c>
      <c r="M54">
        <v>91</v>
      </c>
      <c r="N54" t="s">
        <v>111</v>
      </c>
      <c r="O54">
        <v>495</v>
      </c>
      <c r="P54">
        <v>1440</v>
      </c>
      <c r="Q54">
        <v>3040</v>
      </c>
      <c r="R54" s="1" t="s">
        <v>78</v>
      </c>
      <c r="S54" s="1" t="s">
        <v>78</v>
      </c>
      <c r="T54" t="s">
        <v>81</v>
      </c>
      <c r="U54">
        <v>8</v>
      </c>
      <c r="V54">
        <v>438.005</v>
      </c>
      <c r="W54">
        <v>2.73</v>
      </c>
      <c r="X54">
        <v>12</v>
      </c>
      <c r="Y54">
        <v>256</v>
      </c>
      <c r="Z54" t="s">
        <v>107</v>
      </c>
      <c r="AA54">
        <v>4300</v>
      </c>
      <c r="AB54">
        <v>107</v>
      </c>
      <c r="AC54">
        <v>32.53</v>
      </c>
      <c r="AD54">
        <v>12.12</v>
      </c>
      <c r="AE54">
        <v>18.829999999999998</v>
      </c>
      <c r="AF54">
        <v>117</v>
      </c>
      <c r="AG54">
        <v>12</v>
      </c>
      <c r="AH54" t="s">
        <v>74</v>
      </c>
      <c r="AI54">
        <v>10</v>
      </c>
      <c r="AJ54">
        <v>2.2000000000000002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  <c r="AS54" t="s">
        <v>77</v>
      </c>
      <c r="AT54" t="s">
        <v>77</v>
      </c>
      <c r="AU54" t="s">
        <v>78</v>
      </c>
      <c r="AV54" t="s">
        <v>78</v>
      </c>
      <c r="AW54" t="s">
        <v>74</v>
      </c>
      <c r="AX54" t="s">
        <v>78</v>
      </c>
      <c r="AY54">
        <v>5</v>
      </c>
      <c r="AZ54">
        <v>1</v>
      </c>
      <c r="BA54">
        <v>1</v>
      </c>
      <c r="BB54">
        <v>1</v>
      </c>
      <c r="BC54">
        <v>0</v>
      </c>
      <c r="BD54">
        <v>0.428571429</v>
      </c>
      <c r="BE54">
        <v>1</v>
      </c>
      <c r="BF54">
        <v>0.625</v>
      </c>
      <c r="BG54">
        <v>0</v>
      </c>
      <c r="BH54">
        <v>0</v>
      </c>
      <c r="BI54">
        <v>0.4</v>
      </c>
      <c r="BJ54">
        <v>0.63636363600000001</v>
      </c>
      <c r="BK54">
        <v>0</v>
      </c>
      <c r="BL54">
        <v>0.5</v>
      </c>
      <c r="BM54">
        <v>1</v>
      </c>
      <c r="BN54">
        <v>1</v>
      </c>
      <c r="BO54">
        <v>0</v>
      </c>
      <c r="BP54">
        <v>34</v>
      </c>
      <c r="BQ54">
        <v>9.6</v>
      </c>
      <c r="BR54">
        <v>8.8000000000000007</v>
      </c>
      <c r="BS54">
        <v>9.9</v>
      </c>
      <c r="BT54">
        <v>9.1999999999999993</v>
      </c>
      <c r="BU54">
        <v>9.8000000000000007</v>
      </c>
      <c r="BV54">
        <v>9.6999999999999993</v>
      </c>
      <c r="BW54">
        <v>9.6999999999999993</v>
      </c>
      <c r="BX54">
        <v>9.6</v>
      </c>
      <c r="BY54">
        <v>9.6</v>
      </c>
      <c r="BZ54">
        <v>8.6999999999999993</v>
      </c>
      <c r="CA54">
        <v>9.1999999999999993</v>
      </c>
      <c r="CB54">
        <v>9.3000000000000007</v>
      </c>
      <c r="CC54">
        <v>9.6999999999999993</v>
      </c>
      <c r="CD54">
        <v>9.6999999999999993</v>
      </c>
      <c r="CE54">
        <v>9.6999999999999993</v>
      </c>
      <c r="CF54">
        <v>729.99994830000003</v>
      </c>
      <c r="CG54">
        <f>IF(CJ54&lt;$CH$1,CJ54,)</f>
        <v>0</v>
      </c>
      <c r="CH54">
        <v>1</v>
      </c>
      <c r="CI54">
        <v>54</v>
      </c>
      <c r="CJ54">
        <v>5879.650834</v>
      </c>
      <c r="CK54">
        <f t="shared" si="1"/>
        <v>1459.9998966000001</v>
      </c>
      <c r="CL54">
        <f t="shared" si="2"/>
        <v>0</v>
      </c>
    </row>
    <row r="55" spans="1:90" x14ac:dyDescent="0.25">
      <c r="A55" s="5" t="s">
        <v>101</v>
      </c>
      <c r="B55" s="2" t="s">
        <v>143</v>
      </c>
      <c r="C55" s="10">
        <v>43678</v>
      </c>
      <c r="D55" s="10">
        <v>43831</v>
      </c>
      <c r="E55" s="14">
        <f t="shared" si="0"/>
        <v>5</v>
      </c>
      <c r="F55" s="3" t="s">
        <v>158</v>
      </c>
      <c r="G55" s="3" t="s">
        <v>142</v>
      </c>
      <c r="H55">
        <v>959</v>
      </c>
      <c r="I55">
        <v>71.8</v>
      </c>
      <c r="J55">
        <v>151</v>
      </c>
      <c r="K55">
        <v>7.9</v>
      </c>
      <c r="L55">
        <v>168</v>
      </c>
      <c r="M55">
        <v>91</v>
      </c>
      <c r="N55" t="s">
        <v>111</v>
      </c>
      <c r="O55">
        <v>400</v>
      </c>
      <c r="P55">
        <v>1080</v>
      </c>
      <c r="Q55">
        <v>2280</v>
      </c>
      <c r="R55" s="1" t="s">
        <v>78</v>
      </c>
      <c r="S55" s="1" t="s">
        <v>78</v>
      </c>
      <c r="T55" t="s">
        <v>81</v>
      </c>
      <c r="U55">
        <v>8</v>
      </c>
      <c r="V55">
        <v>438.005</v>
      </c>
      <c r="W55">
        <v>2.73</v>
      </c>
      <c r="X55">
        <v>8</v>
      </c>
      <c r="Y55">
        <v>256</v>
      </c>
      <c r="Z55" t="s">
        <v>77</v>
      </c>
      <c r="AA55">
        <v>3500</v>
      </c>
      <c r="AB55">
        <v>92</v>
      </c>
      <c r="AC55">
        <v>25.1</v>
      </c>
      <c r="AD55">
        <v>11.82</v>
      </c>
      <c r="AE55">
        <v>18.079999999999998</v>
      </c>
      <c r="AF55" t="s">
        <v>74</v>
      </c>
      <c r="AG55">
        <v>12</v>
      </c>
      <c r="AH55" t="s">
        <v>74</v>
      </c>
      <c r="AI55">
        <v>10</v>
      </c>
      <c r="AJ55">
        <v>2.2000000000000002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77</v>
      </c>
      <c r="AT55" t="s">
        <v>77</v>
      </c>
      <c r="AU55" t="s">
        <v>78</v>
      </c>
      <c r="AV55" t="s">
        <v>78</v>
      </c>
      <c r="AW55" t="s">
        <v>74</v>
      </c>
      <c r="AX55" t="s">
        <v>78</v>
      </c>
      <c r="AY55">
        <v>5</v>
      </c>
      <c r="AZ55">
        <v>1</v>
      </c>
      <c r="BA55">
        <v>1</v>
      </c>
      <c r="BB55">
        <v>1</v>
      </c>
      <c r="BC55">
        <v>0</v>
      </c>
      <c r="BD55">
        <v>0.428571429</v>
      </c>
      <c r="BE55">
        <v>1</v>
      </c>
      <c r="BF55">
        <v>0.5</v>
      </c>
      <c r="BG55">
        <v>0</v>
      </c>
      <c r="BH55">
        <v>0</v>
      </c>
      <c r="BI55">
        <v>0.4</v>
      </c>
      <c r="BJ55">
        <v>0.45454545499999999</v>
      </c>
      <c r="BK55">
        <v>0</v>
      </c>
      <c r="BL55">
        <v>0.5</v>
      </c>
      <c r="BM55">
        <v>1</v>
      </c>
      <c r="BN55">
        <v>1</v>
      </c>
      <c r="BO55">
        <v>0</v>
      </c>
      <c r="BP55">
        <v>8</v>
      </c>
      <c r="BQ55">
        <v>8.5</v>
      </c>
      <c r="BR55">
        <v>8.9</v>
      </c>
      <c r="BS55">
        <v>8.6</v>
      </c>
      <c r="BT55">
        <v>9.1</v>
      </c>
      <c r="BU55">
        <v>9</v>
      </c>
      <c r="BV55">
        <v>8.5</v>
      </c>
      <c r="BW55">
        <v>8.6</v>
      </c>
      <c r="BX55">
        <v>8.8000000000000007</v>
      </c>
      <c r="BY55">
        <v>8.6</v>
      </c>
      <c r="BZ55">
        <v>8.5</v>
      </c>
      <c r="CA55">
        <v>8.3000000000000007</v>
      </c>
      <c r="CB55">
        <v>8.6</v>
      </c>
      <c r="CC55">
        <v>8.8000000000000007</v>
      </c>
      <c r="CD55">
        <v>8.8000000000000007</v>
      </c>
      <c r="CE55">
        <v>8.8000000000000007</v>
      </c>
      <c r="CF55">
        <v>729.99994830000003</v>
      </c>
      <c r="CG55">
        <f>IF(CJ55&lt;$CH$1,CJ55,)</f>
        <v>1480.999548</v>
      </c>
      <c r="CH55">
        <v>1</v>
      </c>
      <c r="CI55">
        <v>55</v>
      </c>
      <c r="CJ55">
        <v>1480.999548</v>
      </c>
      <c r="CK55">
        <f t="shared" si="1"/>
        <v>1459.9998966000001</v>
      </c>
      <c r="CL55">
        <f t="shared" si="2"/>
        <v>811.24564140841198</v>
      </c>
    </row>
    <row r="56" spans="1:90" x14ac:dyDescent="0.25">
      <c r="A56" s="5" t="s">
        <v>101</v>
      </c>
      <c r="B56" s="2" t="s">
        <v>159</v>
      </c>
      <c r="C56" s="10">
        <v>43617</v>
      </c>
      <c r="E56" s="14" t="e">
        <f t="shared" si="0"/>
        <v>#NUM!</v>
      </c>
      <c r="F56" s="3" t="s">
        <v>130</v>
      </c>
      <c r="H56">
        <v>255</v>
      </c>
      <c r="I56">
        <v>73.900000000000006</v>
      </c>
      <c r="J56">
        <v>155.30000000000001</v>
      </c>
      <c r="K56">
        <v>7.9</v>
      </c>
      <c r="L56">
        <v>168</v>
      </c>
      <c r="M56">
        <v>84</v>
      </c>
      <c r="N56" t="s">
        <v>111</v>
      </c>
      <c r="O56">
        <v>409</v>
      </c>
      <c r="P56">
        <v>1080</v>
      </c>
      <c r="Q56">
        <v>2340</v>
      </c>
      <c r="R56" s="1" t="s">
        <v>77</v>
      </c>
      <c r="S56" s="1" t="s">
        <v>77</v>
      </c>
      <c r="T56" t="s">
        <v>74</v>
      </c>
      <c r="U56">
        <v>8</v>
      </c>
      <c r="V56">
        <v>177.25</v>
      </c>
      <c r="W56">
        <v>2</v>
      </c>
      <c r="X56">
        <v>6</v>
      </c>
      <c r="Y56">
        <v>128</v>
      </c>
      <c r="Z56" t="s">
        <v>104</v>
      </c>
      <c r="AA56">
        <v>3500</v>
      </c>
      <c r="AF56" t="s">
        <v>74</v>
      </c>
      <c r="AG56">
        <v>32</v>
      </c>
      <c r="AH56">
        <v>1.7</v>
      </c>
      <c r="AI56">
        <v>16</v>
      </c>
      <c r="AJ56">
        <v>2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74</v>
      </c>
      <c r="AR56" t="s">
        <v>78</v>
      </c>
      <c r="AS56" t="s">
        <v>77</v>
      </c>
      <c r="AT56" t="s">
        <v>78</v>
      </c>
      <c r="AU56" t="s">
        <v>78</v>
      </c>
      <c r="AV56" t="s">
        <v>78</v>
      </c>
      <c r="AW56" t="s">
        <v>78</v>
      </c>
      <c r="AX56" t="s">
        <v>78</v>
      </c>
      <c r="AY56">
        <v>5</v>
      </c>
      <c r="AZ56">
        <v>1</v>
      </c>
      <c r="BA56">
        <v>1</v>
      </c>
      <c r="BB56">
        <v>0.8</v>
      </c>
      <c r="BC56">
        <v>0</v>
      </c>
      <c r="BD56">
        <v>0.428571429</v>
      </c>
      <c r="BE56">
        <v>0.66666666699999999</v>
      </c>
      <c r="BF56">
        <v>0.1875</v>
      </c>
      <c r="BG56">
        <v>0</v>
      </c>
      <c r="BH56">
        <v>0</v>
      </c>
      <c r="BI56">
        <v>0.4</v>
      </c>
      <c r="BJ56">
        <v>0.36363636399999999</v>
      </c>
      <c r="BK56">
        <v>0</v>
      </c>
      <c r="BL56">
        <v>0.5</v>
      </c>
      <c r="BM56">
        <v>0.5</v>
      </c>
      <c r="BN56">
        <v>1</v>
      </c>
      <c r="BO56">
        <v>0</v>
      </c>
      <c r="BP56">
        <v>1</v>
      </c>
      <c r="BQ56" t="s">
        <v>74</v>
      </c>
      <c r="BR56" t="s">
        <v>74</v>
      </c>
      <c r="BS56" t="s">
        <v>74</v>
      </c>
      <c r="BT56" t="s">
        <v>74</v>
      </c>
      <c r="BU56" t="s">
        <v>74</v>
      </c>
      <c r="BV56" t="s">
        <v>74</v>
      </c>
      <c r="BW56" t="s">
        <v>74</v>
      </c>
      <c r="BX56" t="s">
        <v>74</v>
      </c>
      <c r="BY56" t="s">
        <v>74</v>
      </c>
      <c r="BZ56" t="s">
        <v>74</v>
      </c>
      <c r="CA56" t="s">
        <v>74</v>
      </c>
      <c r="CB56" t="s">
        <v>74</v>
      </c>
      <c r="CC56" t="s">
        <v>74</v>
      </c>
      <c r="CD56" t="s">
        <v>74</v>
      </c>
      <c r="CE56" t="s">
        <v>74</v>
      </c>
      <c r="CF56">
        <v>729.99994830000003</v>
      </c>
      <c r="CG56">
        <f>IF(CJ56&lt;$CH$1,CJ56,)</f>
        <v>0</v>
      </c>
      <c r="CH56">
        <v>1</v>
      </c>
      <c r="CI56">
        <v>56</v>
      </c>
      <c r="CJ56">
        <v>7624.5723770000004</v>
      </c>
      <c r="CK56">
        <f t="shared" si="1"/>
        <v>1459.9998966000001</v>
      </c>
      <c r="CL56">
        <f t="shared" si="2"/>
        <v>0</v>
      </c>
    </row>
    <row r="57" spans="1:90" x14ac:dyDescent="0.25">
      <c r="A57" s="5" t="s">
        <v>101</v>
      </c>
      <c r="B57" s="2" t="s">
        <v>156</v>
      </c>
      <c r="C57" s="10">
        <v>43617</v>
      </c>
      <c r="D57" s="10">
        <v>43678</v>
      </c>
      <c r="E57" s="14">
        <f t="shared" si="0"/>
        <v>2</v>
      </c>
      <c r="G57" s="3" t="s">
        <v>155</v>
      </c>
      <c r="H57">
        <v>157.44</v>
      </c>
      <c r="I57">
        <v>69.599999999999994</v>
      </c>
      <c r="J57">
        <v>147.30000000000001</v>
      </c>
      <c r="K57">
        <v>8.4</v>
      </c>
      <c r="L57">
        <v>141</v>
      </c>
      <c r="M57">
        <v>81</v>
      </c>
      <c r="N57" t="s">
        <v>121</v>
      </c>
      <c r="O57">
        <v>295</v>
      </c>
      <c r="P57">
        <v>720</v>
      </c>
      <c r="Q57">
        <v>1560</v>
      </c>
      <c r="R57" s="1" t="s">
        <v>77</v>
      </c>
      <c r="S57" s="1" t="s">
        <v>77</v>
      </c>
      <c r="T57" t="s">
        <v>74</v>
      </c>
      <c r="U57">
        <v>8</v>
      </c>
      <c r="V57">
        <v>88.71</v>
      </c>
      <c r="W57">
        <v>1.6</v>
      </c>
      <c r="X57">
        <v>2</v>
      </c>
      <c r="Y57">
        <v>32</v>
      </c>
      <c r="Z57" t="s">
        <v>104</v>
      </c>
      <c r="AA57">
        <v>3000</v>
      </c>
      <c r="AF57" t="s">
        <v>74</v>
      </c>
      <c r="AG57">
        <v>8</v>
      </c>
      <c r="AH57">
        <v>1.9</v>
      </c>
      <c r="AI57">
        <v>5</v>
      </c>
      <c r="AJ57">
        <v>2</v>
      </c>
      <c r="AK57" t="s">
        <v>77</v>
      </c>
      <c r="AL57" t="s">
        <v>78</v>
      </c>
      <c r="AM57" t="s">
        <v>78</v>
      </c>
      <c r="AN57" t="s">
        <v>78</v>
      </c>
      <c r="AO57" t="s">
        <v>74</v>
      </c>
      <c r="AP57" t="s">
        <v>74</v>
      </c>
      <c r="AQ57" t="s">
        <v>74</v>
      </c>
      <c r="AR57" t="s">
        <v>77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  <c r="AX57" t="s">
        <v>78</v>
      </c>
      <c r="AY57">
        <v>5</v>
      </c>
      <c r="AZ57">
        <v>1</v>
      </c>
      <c r="BA57">
        <v>0.5</v>
      </c>
      <c r="BB57">
        <v>0.4</v>
      </c>
      <c r="BC57">
        <v>0</v>
      </c>
      <c r="BD57">
        <v>0.428571429</v>
      </c>
      <c r="BE57">
        <v>1</v>
      </c>
      <c r="BF57">
        <v>0.5</v>
      </c>
      <c r="BG57">
        <v>0</v>
      </c>
      <c r="BH57">
        <v>0</v>
      </c>
      <c r="BI57">
        <v>0.2</v>
      </c>
      <c r="BJ57">
        <v>9.0909090999999997E-2</v>
      </c>
      <c r="BK57">
        <v>0</v>
      </c>
      <c r="BL57">
        <v>0.5</v>
      </c>
      <c r="BM57">
        <v>0.25</v>
      </c>
      <c r="BN57">
        <v>0.33333333300000001</v>
      </c>
      <c r="BO57">
        <v>0</v>
      </c>
      <c r="BP57">
        <v>4</v>
      </c>
      <c r="BQ57" t="s">
        <v>74</v>
      </c>
      <c r="BR57" t="s">
        <v>74</v>
      </c>
      <c r="BS57" t="s">
        <v>74</v>
      </c>
      <c r="BT57" t="s">
        <v>74</v>
      </c>
      <c r="BU57" t="s">
        <v>74</v>
      </c>
      <c r="BV57" t="s">
        <v>74</v>
      </c>
      <c r="BW57" t="s">
        <v>74</v>
      </c>
      <c r="BX57" t="s">
        <v>74</v>
      </c>
      <c r="BY57" t="s">
        <v>74</v>
      </c>
      <c r="BZ57" t="s">
        <v>74</v>
      </c>
      <c r="CA57" t="s">
        <v>74</v>
      </c>
      <c r="CB57" t="s">
        <v>74</v>
      </c>
      <c r="CC57" t="s">
        <v>74</v>
      </c>
      <c r="CD57" t="s">
        <v>74</v>
      </c>
      <c r="CE57" t="s">
        <v>74</v>
      </c>
      <c r="CF57">
        <v>729.99994830000003</v>
      </c>
      <c r="CG57">
        <f>IF(CJ57&lt;$CH$1,CJ57,)</f>
        <v>1829.9913240000001</v>
      </c>
      <c r="CH57">
        <v>1</v>
      </c>
      <c r="CI57">
        <v>57</v>
      </c>
      <c r="CJ57">
        <v>1829.9913240000001</v>
      </c>
      <c r="CK57">
        <f t="shared" si="1"/>
        <v>1459.9998966000001</v>
      </c>
      <c r="CL57">
        <f t="shared" si="2"/>
        <v>1002.412517556156</v>
      </c>
    </row>
    <row r="58" spans="1:90" x14ac:dyDescent="0.25">
      <c r="A58" s="5" t="s">
        <v>101</v>
      </c>
      <c r="B58" s="2" t="s">
        <v>138</v>
      </c>
      <c r="C58" s="10">
        <v>43617</v>
      </c>
      <c r="D58" s="10">
        <v>43831</v>
      </c>
      <c r="E58" s="14">
        <f t="shared" si="0"/>
        <v>7</v>
      </c>
      <c r="F58" s="3" t="s">
        <v>160</v>
      </c>
      <c r="G58" s="3" t="s">
        <v>137</v>
      </c>
      <c r="H58">
        <v>273</v>
      </c>
      <c r="I58">
        <v>73.3</v>
      </c>
      <c r="J58">
        <v>146.19999999999999</v>
      </c>
      <c r="K58">
        <v>9.6999999999999993</v>
      </c>
      <c r="L58">
        <v>172</v>
      </c>
      <c r="M58">
        <v>64</v>
      </c>
      <c r="N58" t="s">
        <v>76</v>
      </c>
      <c r="O58">
        <v>294</v>
      </c>
      <c r="P58">
        <v>720</v>
      </c>
      <c r="Q58">
        <v>1280</v>
      </c>
      <c r="R58" s="1" t="s">
        <v>77</v>
      </c>
      <c r="S58" s="1" t="s">
        <v>77</v>
      </c>
      <c r="T58" t="s">
        <v>139</v>
      </c>
      <c r="U58">
        <v>8</v>
      </c>
      <c r="V58">
        <v>116.37</v>
      </c>
      <c r="W58">
        <v>2.2000000000000002</v>
      </c>
      <c r="X58">
        <v>3</v>
      </c>
      <c r="Y58">
        <v>32</v>
      </c>
      <c r="Z58" t="s">
        <v>104</v>
      </c>
      <c r="AA58">
        <v>2800</v>
      </c>
      <c r="AF58" t="s">
        <v>74</v>
      </c>
      <c r="AG58">
        <v>16</v>
      </c>
      <c r="AH58">
        <v>1.7</v>
      </c>
      <c r="AI58">
        <v>5</v>
      </c>
      <c r="AJ58">
        <v>2.2000000000000002</v>
      </c>
      <c r="AK58" t="s">
        <v>77</v>
      </c>
      <c r="AL58" t="s">
        <v>78</v>
      </c>
      <c r="AM58" t="s">
        <v>78</v>
      </c>
      <c r="AN58" t="s">
        <v>78</v>
      </c>
      <c r="AO58" t="s">
        <v>78</v>
      </c>
      <c r="AP58" t="s">
        <v>74</v>
      </c>
      <c r="AQ58" t="s">
        <v>74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74</v>
      </c>
      <c r="AX58" t="s">
        <v>78</v>
      </c>
      <c r="AY58">
        <v>5</v>
      </c>
      <c r="AZ58">
        <v>1</v>
      </c>
      <c r="BA58">
        <v>1</v>
      </c>
      <c r="BB58">
        <v>1</v>
      </c>
      <c r="BC58">
        <v>0</v>
      </c>
      <c r="BD58">
        <v>0.428571429</v>
      </c>
      <c r="BE58">
        <v>0.66666666699999999</v>
      </c>
      <c r="BF58">
        <v>0.125</v>
      </c>
      <c r="BG58">
        <v>0</v>
      </c>
      <c r="BH58">
        <v>0</v>
      </c>
      <c r="BI58">
        <v>0.4</v>
      </c>
      <c r="BJ58">
        <v>0.36363636399999999</v>
      </c>
      <c r="BK58">
        <v>0</v>
      </c>
      <c r="BL58">
        <v>0.5</v>
      </c>
      <c r="BM58">
        <v>0.5</v>
      </c>
      <c r="BN58">
        <v>0.66666666699999999</v>
      </c>
      <c r="BO58">
        <v>0</v>
      </c>
      <c r="BP58">
        <v>0</v>
      </c>
      <c r="BQ58" t="s">
        <v>74</v>
      </c>
      <c r="BR58" t="s">
        <v>74</v>
      </c>
      <c r="BS58" t="s">
        <v>74</v>
      </c>
      <c r="BT58" t="s">
        <v>74</v>
      </c>
      <c r="BU58" t="s">
        <v>74</v>
      </c>
      <c r="BV58" t="s">
        <v>74</v>
      </c>
      <c r="BW58" t="s">
        <v>74</v>
      </c>
      <c r="BX58" t="s">
        <v>74</v>
      </c>
      <c r="BY58" t="s">
        <v>74</v>
      </c>
      <c r="BZ58" t="s">
        <v>74</v>
      </c>
      <c r="CA58" t="s">
        <v>74</v>
      </c>
      <c r="CB58" t="s">
        <v>74</v>
      </c>
      <c r="CC58" t="s">
        <v>74</v>
      </c>
      <c r="CD58" t="s">
        <v>74</v>
      </c>
      <c r="CE58" t="s">
        <v>74</v>
      </c>
      <c r="CF58">
        <v>729.99994830000003</v>
      </c>
      <c r="CG58">
        <f>IF(CJ58&lt;$CH$1,CJ58,)</f>
        <v>2276.5504999999998</v>
      </c>
      <c r="CH58">
        <v>1</v>
      </c>
      <c r="CI58">
        <v>58</v>
      </c>
      <c r="CJ58">
        <v>2276.5504999999998</v>
      </c>
      <c r="CK58">
        <f t="shared" si="1"/>
        <v>1459.9998966000001</v>
      </c>
      <c r="CL58">
        <f t="shared" si="2"/>
        <v>1247.0237908344998</v>
      </c>
    </row>
    <row r="59" spans="1:90" x14ac:dyDescent="0.25">
      <c r="A59" s="5" t="s">
        <v>101</v>
      </c>
      <c r="B59" s="2" t="s">
        <v>161</v>
      </c>
      <c r="C59" s="10">
        <v>43617</v>
      </c>
      <c r="E59" s="14" t="e">
        <f t="shared" si="0"/>
        <v>#NUM!</v>
      </c>
      <c r="H59">
        <v>220</v>
      </c>
      <c r="I59">
        <v>74.7</v>
      </c>
      <c r="J59">
        <v>158.4</v>
      </c>
      <c r="K59">
        <v>7.8</v>
      </c>
      <c r="L59">
        <v>169</v>
      </c>
      <c r="M59">
        <v>85</v>
      </c>
      <c r="N59" t="s">
        <v>111</v>
      </c>
      <c r="O59">
        <v>268</v>
      </c>
      <c r="P59">
        <v>720</v>
      </c>
      <c r="Q59">
        <v>1560</v>
      </c>
      <c r="R59" s="1" t="s">
        <v>77</v>
      </c>
      <c r="S59" s="1" t="s">
        <v>77</v>
      </c>
      <c r="T59" t="s">
        <v>74</v>
      </c>
      <c r="U59">
        <v>8</v>
      </c>
      <c r="V59">
        <v>88.71</v>
      </c>
      <c r="W59">
        <v>1.6</v>
      </c>
      <c r="X59">
        <v>3</v>
      </c>
      <c r="Y59">
        <v>32</v>
      </c>
      <c r="Z59" t="s">
        <v>104</v>
      </c>
      <c r="AA59">
        <v>4000</v>
      </c>
      <c r="AF59" t="s">
        <v>74</v>
      </c>
      <c r="AG59">
        <v>13</v>
      </c>
      <c r="AH59">
        <v>1.9</v>
      </c>
      <c r="AI59">
        <v>8</v>
      </c>
      <c r="AJ59">
        <v>2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74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  <c r="AX59" t="s">
        <v>78</v>
      </c>
      <c r="AY59">
        <v>5</v>
      </c>
      <c r="AZ59">
        <v>1</v>
      </c>
      <c r="BA59">
        <v>0.5</v>
      </c>
      <c r="BB59">
        <v>0.6</v>
      </c>
      <c r="BC59">
        <v>0</v>
      </c>
      <c r="BD59">
        <v>0.428571429</v>
      </c>
      <c r="BE59">
        <v>0.66666666699999999</v>
      </c>
      <c r="BF59">
        <v>0.1875</v>
      </c>
      <c r="BG59">
        <v>0</v>
      </c>
      <c r="BH59">
        <v>0</v>
      </c>
      <c r="BI59">
        <v>0.2</v>
      </c>
      <c r="BJ59">
        <v>0.27272727299999999</v>
      </c>
      <c r="BK59">
        <v>0</v>
      </c>
      <c r="BL59">
        <v>0.5</v>
      </c>
      <c r="BM59">
        <v>0.25</v>
      </c>
      <c r="BN59">
        <v>0.5</v>
      </c>
      <c r="BO59">
        <v>0</v>
      </c>
      <c r="BP59">
        <v>0</v>
      </c>
      <c r="BQ59" t="s">
        <v>74</v>
      </c>
      <c r="BR59" t="s">
        <v>74</v>
      </c>
      <c r="BS59" t="s">
        <v>74</v>
      </c>
      <c r="BT59" t="s">
        <v>74</v>
      </c>
      <c r="BU59" t="s">
        <v>74</v>
      </c>
      <c r="BV59" t="s">
        <v>74</v>
      </c>
      <c r="BW59" t="s">
        <v>74</v>
      </c>
      <c r="BX59" t="s">
        <v>74</v>
      </c>
      <c r="BY59" t="s">
        <v>74</v>
      </c>
      <c r="BZ59" t="s">
        <v>74</v>
      </c>
      <c r="CA59" t="s">
        <v>74</v>
      </c>
      <c r="CB59" t="s">
        <v>74</v>
      </c>
      <c r="CC59" t="s">
        <v>74</v>
      </c>
      <c r="CD59" t="s">
        <v>74</v>
      </c>
      <c r="CE59" t="s">
        <v>74</v>
      </c>
      <c r="CF59">
        <v>729.99994830000003</v>
      </c>
      <c r="CG59">
        <f>IF(CJ59&lt;$CH$1,CJ59,)</f>
        <v>0</v>
      </c>
      <c r="CH59">
        <v>1</v>
      </c>
      <c r="CI59">
        <v>59</v>
      </c>
      <c r="CJ59">
        <v>14999.99958</v>
      </c>
      <c r="CK59">
        <f t="shared" si="1"/>
        <v>1459.9998966000001</v>
      </c>
      <c r="CL59">
        <f t="shared" si="2"/>
        <v>0</v>
      </c>
    </row>
    <row r="60" spans="1:90" x14ac:dyDescent="0.25">
      <c r="A60" s="5" t="s">
        <v>101</v>
      </c>
      <c r="B60" s="2" t="s">
        <v>162</v>
      </c>
      <c r="C60" s="10">
        <v>43617</v>
      </c>
      <c r="E60" s="14" t="e">
        <f t="shared" si="0"/>
        <v>#NUM!</v>
      </c>
      <c r="H60">
        <v>188.14</v>
      </c>
      <c r="I60">
        <v>69.7</v>
      </c>
      <c r="J60">
        <v>147.19999999999999</v>
      </c>
      <c r="K60">
        <v>8.4</v>
      </c>
      <c r="L60">
        <v>141</v>
      </c>
      <c r="M60">
        <v>80</v>
      </c>
      <c r="N60" t="s">
        <v>103</v>
      </c>
      <c r="O60">
        <v>296</v>
      </c>
      <c r="P60">
        <v>720</v>
      </c>
      <c r="Q60">
        <v>1560</v>
      </c>
      <c r="R60" s="1" t="s">
        <v>77</v>
      </c>
      <c r="S60" s="1" t="s">
        <v>77</v>
      </c>
      <c r="T60" t="s">
        <v>74</v>
      </c>
      <c r="U60">
        <v>8</v>
      </c>
      <c r="V60">
        <v>88.71</v>
      </c>
      <c r="W60">
        <v>1.6</v>
      </c>
      <c r="X60">
        <v>3</v>
      </c>
      <c r="Y60">
        <v>32</v>
      </c>
      <c r="Z60" t="s">
        <v>104</v>
      </c>
      <c r="AA60">
        <v>3000</v>
      </c>
      <c r="AF60" t="s">
        <v>74</v>
      </c>
      <c r="AG60">
        <v>13</v>
      </c>
      <c r="AH60">
        <v>1.9</v>
      </c>
      <c r="AI60">
        <v>8</v>
      </c>
      <c r="AJ60">
        <v>2</v>
      </c>
      <c r="AK60" t="s">
        <v>78</v>
      </c>
      <c r="AL60" t="s">
        <v>78</v>
      </c>
      <c r="AM60" t="s">
        <v>78</v>
      </c>
      <c r="AN60" t="s">
        <v>78</v>
      </c>
      <c r="AO60" t="s">
        <v>74</v>
      </c>
      <c r="AP60" t="s">
        <v>78</v>
      </c>
      <c r="AQ60" t="s">
        <v>74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74</v>
      </c>
      <c r="AX60" t="s">
        <v>78</v>
      </c>
      <c r="AY60">
        <v>5</v>
      </c>
      <c r="AZ60">
        <v>1</v>
      </c>
      <c r="BA60">
        <v>1</v>
      </c>
      <c r="BB60">
        <v>1</v>
      </c>
      <c r="BC60">
        <v>0</v>
      </c>
      <c r="BD60">
        <v>0.428571429</v>
      </c>
      <c r="BE60">
        <v>1</v>
      </c>
      <c r="BF60">
        <v>0.625</v>
      </c>
      <c r="BG60">
        <v>0</v>
      </c>
      <c r="BH60">
        <v>0</v>
      </c>
      <c r="BI60">
        <v>0.4</v>
      </c>
      <c r="BJ60">
        <v>0.45454545499999999</v>
      </c>
      <c r="BK60">
        <v>0</v>
      </c>
      <c r="BL60">
        <v>0.5</v>
      </c>
      <c r="BM60">
        <v>0.5</v>
      </c>
      <c r="BN60">
        <v>0.66666666699999999</v>
      </c>
      <c r="BO60">
        <v>0</v>
      </c>
      <c r="BP60">
        <v>0</v>
      </c>
      <c r="BQ60" t="s">
        <v>74</v>
      </c>
      <c r="BR60" t="s">
        <v>74</v>
      </c>
      <c r="BS60" t="s">
        <v>74</v>
      </c>
      <c r="BT60" t="s">
        <v>74</v>
      </c>
      <c r="BU60" t="s">
        <v>74</v>
      </c>
      <c r="BV60" t="s">
        <v>74</v>
      </c>
      <c r="BW60" t="s">
        <v>74</v>
      </c>
      <c r="BX60" t="s">
        <v>74</v>
      </c>
      <c r="BY60" t="s">
        <v>74</v>
      </c>
      <c r="BZ60" t="s">
        <v>74</v>
      </c>
      <c r="CA60" t="s">
        <v>74</v>
      </c>
      <c r="CB60" t="s">
        <v>74</v>
      </c>
      <c r="CC60" t="s">
        <v>74</v>
      </c>
      <c r="CD60" t="s">
        <v>74</v>
      </c>
      <c r="CE60" t="s">
        <v>74</v>
      </c>
      <c r="CF60">
        <v>729.99994830000003</v>
      </c>
      <c r="CG60">
        <f>IF(CJ60&lt;$CH$1,CJ60,)</f>
        <v>0</v>
      </c>
      <c r="CH60">
        <v>1</v>
      </c>
      <c r="CI60">
        <v>60</v>
      </c>
      <c r="CJ60">
        <v>14999.99958</v>
      </c>
      <c r="CK60">
        <f t="shared" si="1"/>
        <v>1459.9998966000001</v>
      </c>
      <c r="CL60">
        <f t="shared" si="2"/>
        <v>0</v>
      </c>
    </row>
    <row r="61" spans="1:90" x14ac:dyDescent="0.25">
      <c r="A61" s="5" t="s">
        <v>101</v>
      </c>
      <c r="B61" s="2" t="s">
        <v>163</v>
      </c>
      <c r="C61" s="10">
        <v>43556</v>
      </c>
      <c r="E61" s="14" t="e">
        <f t="shared" si="0"/>
        <v>#NUM!</v>
      </c>
      <c r="F61" s="3" t="s">
        <v>164</v>
      </c>
      <c r="H61">
        <v>119</v>
      </c>
      <c r="I61">
        <v>70.900000000000006</v>
      </c>
      <c r="J61">
        <v>141.5</v>
      </c>
      <c r="K61">
        <v>9.1</v>
      </c>
      <c r="L61">
        <v>142</v>
      </c>
      <c r="M61">
        <v>68</v>
      </c>
      <c r="N61" t="s">
        <v>76</v>
      </c>
      <c r="O61">
        <v>220</v>
      </c>
      <c r="P61">
        <v>540</v>
      </c>
      <c r="Q61">
        <v>960</v>
      </c>
      <c r="R61" s="1" t="s">
        <v>77</v>
      </c>
      <c r="S61" s="1" t="s">
        <v>77</v>
      </c>
      <c r="T61" t="s">
        <v>74</v>
      </c>
      <c r="U61">
        <v>8</v>
      </c>
      <c r="V61">
        <v>46.13</v>
      </c>
      <c r="W61">
        <v>1.6</v>
      </c>
      <c r="X61">
        <v>1</v>
      </c>
      <c r="Y61">
        <v>16</v>
      </c>
      <c r="Z61" t="s">
        <v>104</v>
      </c>
      <c r="AA61">
        <v>2600</v>
      </c>
      <c r="AF61" t="s">
        <v>74</v>
      </c>
      <c r="AG61">
        <v>5</v>
      </c>
      <c r="AH61">
        <v>1.9</v>
      </c>
      <c r="AI61">
        <v>5</v>
      </c>
      <c r="AJ61">
        <v>2.2000000000000002</v>
      </c>
      <c r="AK61" t="s">
        <v>77</v>
      </c>
      <c r="AL61" t="s">
        <v>78</v>
      </c>
      <c r="AM61" t="s">
        <v>78</v>
      </c>
      <c r="AN61" t="s">
        <v>78</v>
      </c>
      <c r="AO61" t="s">
        <v>74</v>
      </c>
      <c r="AP61" t="s">
        <v>74</v>
      </c>
      <c r="AQ61" t="s">
        <v>74</v>
      </c>
      <c r="AR61" t="s">
        <v>77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  <c r="AX61" t="s">
        <v>78</v>
      </c>
      <c r="AY61">
        <v>4.2</v>
      </c>
      <c r="AZ61">
        <v>1</v>
      </c>
      <c r="BA61">
        <v>1</v>
      </c>
      <c r="BB61">
        <v>0.8</v>
      </c>
      <c r="BC61">
        <v>0</v>
      </c>
      <c r="BD61">
        <v>0.428571429</v>
      </c>
      <c r="BE61">
        <v>0.33333333300000001</v>
      </c>
      <c r="BF61">
        <v>0.1875</v>
      </c>
      <c r="BG61">
        <v>0</v>
      </c>
      <c r="BH61">
        <v>0</v>
      </c>
      <c r="BI61">
        <v>0.4</v>
      </c>
      <c r="BJ61">
        <v>0.36363636399999999</v>
      </c>
      <c r="BK61">
        <v>0</v>
      </c>
      <c r="BL61">
        <v>0.5</v>
      </c>
      <c r="BM61">
        <v>0.5</v>
      </c>
      <c r="BN61">
        <v>0.83333333300000001</v>
      </c>
      <c r="BO61">
        <v>0</v>
      </c>
      <c r="BP61">
        <v>2</v>
      </c>
      <c r="BQ61" t="s">
        <v>74</v>
      </c>
      <c r="BR61" t="s">
        <v>74</v>
      </c>
      <c r="BS61" t="s">
        <v>74</v>
      </c>
      <c r="BT61" t="s">
        <v>74</v>
      </c>
      <c r="BU61" t="s">
        <v>74</v>
      </c>
      <c r="BV61" t="s">
        <v>74</v>
      </c>
      <c r="BW61" t="s">
        <v>74</v>
      </c>
      <c r="BX61" t="s">
        <v>74</v>
      </c>
      <c r="BY61" t="s">
        <v>74</v>
      </c>
      <c r="BZ61" t="s">
        <v>74</v>
      </c>
      <c r="CA61" t="s">
        <v>74</v>
      </c>
      <c r="CB61" t="s">
        <v>74</v>
      </c>
      <c r="CC61" t="s">
        <v>74</v>
      </c>
      <c r="CD61" t="s">
        <v>74</v>
      </c>
      <c r="CE61" t="s">
        <v>74</v>
      </c>
      <c r="CF61">
        <v>64.367100579999999</v>
      </c>
      <c r="CG61">
        <f>IF(CJ61&lt;$CH$1,CJ61,)</f>
        <v>1131.2622140000001</v>
      </c>
      <c r="CH61">
        <v>1</v>
      </c>
      <c r="CI61">
        <v>61</v>
      </c>
      <c r="CJ61">
        <v>1131.2622140000001</v>
      </c>
      <c r="CK61">
        <f t="shared" si="1"/>
        <v>128.73420116</v>
      </c>
      <c r="CL61">
        <f t="shared" si="2"/>
        <v>619.67037170056597</v>
      </c>
    </row>
    <row r="62" spans="1:90" x14ac:dyDescent="0.25">
      <c r="A62" s="5" t="s">
        <v>101</v>
      </c>
      <c r="B62" s="2" t="s">
        <v>165</v>
      </c>
      <c r="C62" s="10">
        <v>43556</v>
      </c>
      <c r="E62" s="14" t="e">
        <f t="shared" si="0"/>
        <v>#NUM!</v>
      </c>
      <c r="H62">
        <v>292.83</v>
      </c>
      <c r="I62">
        <v>75.099999999999994</v>
      </c>
      <c r="J62">
        <v>159.1</v>
      </c>
      <c r="K62">
        <v>8.5</v>
      </c>
      <c r="L62">
        <v>174</v>
      </c>
      <c r="M62">
        <v>84</v>
      </c>
      <c r="N62" t="s">
        <v>111</v>
      </c>
      <c r="O62">
        <v>268</v>
      </c>
      <c r="P62">
        <v>720</v>
      </c>
      <c r="Q62">
        <v>1560</v>
      </c>
      <c r="R62" s="1" t="s">
        <v>77</v>
      </c>
      <c r="S62" s="1" t="s">
        <v>77</v>
      </c>
      <c r="T62" t="s">
        <v>74</v>
      </c>
      <c r="U62">
        <v>8</v>
      </c>
      <c r="V62">
        <v>156.251</v>
      </c>
      <c r="W62">
        <v>1.8</v>
      </c>
      <c r="X62">
        <v>4</v>
      </c>
      <c r="Y62">
        <v>128</v>
      </c>
      <c r="Z62" t="s">
        <v>104</v>
      </c>
      <c r="AA62">
        <v>5000</v>
      </c>
      <c r="AF62" t="s">
        <v>74</v>
      </c>
      <c r="AG62">
        <v>13</v>
      </c>
      <c r="AH62">
        <v>1.9</v>
      </c>
      <c r="AI62">
        <v>15.9</v>
      </c>
      <c r="AJ62">
        <v>2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74</v>
      </c>
      <c r="AR62" t="s">
        <v>77</v>
      </c>
      <c r="AS62" t="s">
        <v>78</v>
      </c>
      <c r="AT62" t="s">
        <v>78</v>
      </c>
      <c r="AU62" t="s">
        <v>78</v>
      </c>
      <c r="AV62" t="s">
        <v>78</v>
      </c>
      <c r="AW62" t="s">
        <v>74</v>
      </c>
      <c r="AX62" t="s">
        <v>78</v>
      </c>
      <c r="AY62">
        <v>5</v>
      </c>
      <c r="AZ62">
        <v>1</v>
      </c>
      <c r="BA62">
        <v>1</v>
      </c>
      <c r="BB62">
        <v>0.6</v>
      </c>
      <c r="BC62">
        <v>0</v>
      </c>
      <c r="BD62">
        <v>0.571428571</v>
      </c>
      <c r="BE62">
        <v>0.66666666699999999</v>
      </c>
      <c r="BF62">
        <v>0.3125</v>
      </c>
      <c r="BG62">
        <v>0</v>
      </c>
      <c r="BH62">
        <v>0.5</v>
      </c>
      <c r="BI62">
        <v>0.4</v>
      </c>
      <c r="BJ62">
        <v>0.36363636399999999</v>
      </c>
      <c r="BK62">
        <v>0</v>
      </c>
      <c r="BL62">
        <v>0.75</v>
      </c>
      <c r="BM62">
        <v>1</v>
      </c>
      <c r="BN62">
        <v>1</v>
      </c>
      <c r="BO62">
        <v>0</v>
      </c>
      <c r="BP62">
        <v>4</v>
      </c>
      <c r="BQ62" t="s">
        <v>74</v>
      </c>
      <c r="BR62" t="s">
        <v>74</v>
      </c>
      <c r="BS62" t="s">
        <v>74</v>
      </c>
      <c r="BT62" t="s">
        <v>74</v>
      </c>
      <c r="BU62" t="s">
        <v>74</v>
      </c>
      <c r="BV62" t="s">
        <v>74</v>
      </c>
      <c r="BW62" t="s">
        <v>74</v>
      </c>
      <c r="BX62" t="s">
        <v>74</v>
      </c>
      <c r="BY62" t="s">
        <v>74</v>
      </c>
      <c r="BZ62" t="s">
        <v>74</v>
      </c>
      <c r="CA62" t="s">
        <v>74</v>
      </c>
      <c r="CB62" t="s">
        <v>74</v>
      </c>
      <c r="CC62" t="s">
        <v>74</v>
      </c>
      <c r="CD62" t="s">
        <v>74</v>
      </c>
      <c r="CE62" t="s">
        <v>74</v>
      </c>
      <c r="CF62">
        <v>64.367100579999999</v>
      </c>
      <c r="CG62">
        <f>IF(CJ62&lt;$CH$1,CJ62,)</f>
        <v>0</v>
      </c>
      <c r="CH62">
        <v>1</v>
      </c>
      <c r="CI62">
        <v>62</v>
      </c>
      <c r="CJ62">
        <v>14999.99994</v>
      </c>
      <c r="CK62">
        <f t="shared" si="1"/>
        <v>128.73420116</v>
      </c>
      <c r="CL62">
        <f t="shared" si="2"/>
        <v>0</v>
      </c>
    </row>
    <row r="63" spans="1:90" x14ac:dyDescent="0.25">
      <c r="A63" s="5" t="s">
        <v>101</v>
      </c>
      <c r="B63" s="2" t="s">
        <v>166</v>
      </c>
      <c r="C63" s="10">
        <v>43556</v>
      </c>
      <c r="E63" s="14" t="e">
        <f t="shared" si="0"/>
        <v>#NUM!</v>
      </c>
      <c r="F63" s="3" t="s">
        <v>146</v>
      </c>
      <c r="H63">
        <v>265</v>
      </c>
      <c r="I63">
        <v>73.900000000000006</v>
      </c>
      <c r="J63">
        <v>155.19999999999999</v>
      </c>
      <c r="K63">
        <v>7.9</v>
      </c>
      <c r="L63">
        <v>162</v>
      </c>
      <c r="M63">
        <v>84</v>
      </c>
      <c r="N63" t="s">
        <v>167</v>
      </c>
      <c r="O63">
        <v>409</v>
      </c>
      <c r="P63">
        <v>1080</v>
      </c>
      <c r="Q63">
        <v>2340</v>
      </c>
      <c r="R63" s="1" t="s">
        <v>77</v>
      </c>
      <c r="S63" s="1" t="s">
        <v>77</v>
      </c>
      <c r="T63" t="s">
        <v>74</v>
      </c>
      <c r="U63">
        <v>8</v>
      </c>
      <c r="V63">
        <v>175</v>
      </c>
      <c r="W63">
        <v>2</v>
      </c>
      <c r="X63">
        <v>6</v>
      </c>
      <c r="Y63">
        <v>128</v>
      </c>
      <c r="Z63" t="s">
        <v>104</v>
      </c>
      <c r="AA63">
        <v>3500</v>
      </c>
      <c r="AB63">
        <v>86</v>
      </c>
      <c r="AC63">
        <v>25.48</v>
      </c>
      <c r="AD63">
        <v>11.52</v>
      </c>
      <c r="AE63">
        <v>11.78</v>
      </c>
      <c r="AF63" t="s">
        <v>74</v>
      </c>
      <c r="AG63">
        <v>32</v>
      </c>
      <c r="AH63">
        <v>1.7</v>
      </c>
      <c r="AI63">
        <v>16</v>
      </c>
      <c r="AJ63">
        <v>2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74</v>
      </c>
      <c r="AR63" t="s">
        <v>78</v>
      </c>
      <c r="AS63" t="s">
        <v>77</v>
      </c>
      <c r="AT63" t="s">
        <v>78</v>
      </c>
      <c r="AU63" t="s">
        <v>78</v>
      </c>
      <c r="AV63" t="s">
        <v>78</v>
      </c>
      <c r="AW63" t="s">
        <v>78</v>
      </c>
      <c r="AX63" t="s">
        <v>78</v>
      </c>
      <c r="AY63">
        <v>5</v>
      </c>
      <c r="AZ63">
        <v>1</v>
      </c>
      <c r="BA63">
        <v>1</v>
      </c>
      <c r="BB63">
        <v>0.8</v>
      </c>
      <c r="BC63">
        <v>0</v>
      </c>
      <c r="BD63">
        <v>0.571428571</v>
      </c>
      <c r="BE63">
        <v>0.66666666699999999</v>
      </c>
      <c r="BF63">
        <v>0.125</v>
      </c>
      <c r="BG63">
        <v>0</v>
      </c>
      <c r="BH63">
        <v>0.5</v>
      </c>
      <c r="BI63">
        <v>0.4</v>
      </c>
      <c r="BJ63">
        <v>0.27272727299999999</v>
      </c>
      <c r="BK63">
        <v>0</v>
      </c>
      <c r="BL63">
        <v>0.75</v>
      </c>
      <c r="BM63">
        <v>1</v>
      </c>
      <c r="BN63">
        <v>0.66666666699999999</v>
      </c>
      <c r="BO63">
        <v>0</v>
      </c>
      <c r="BP63">
        <v>6</v>
      </c>
      <c r="BQ63">
        <v>7.9</v>
      </c>
      <c r="BR63">
        <v>7.3</v>
      </c>
      <c r="BS63">
        <v>9.1999999999999993</v>
      </c>
      <c r="BT63">
        <v>9</v>
      </c>
      <c r="BU63">
        <v>8.8000000000000007</v>
      </c>
      <c r="BV63">
        <v>7.7</v>
      </c>
      <c r="BW63">
        <v>8.6999999999999993</v>
      </c>
      <c r="BX63">
        <v>8.6999999999999993</v>
      </c>
      <c r="BY63">
        <v>8.8000000000000007</v>
      </c>
      <c r="BZ63">
        <v>7.7</v>
      </c>
      <c r="CA63">
        <v>8.5</v>
      </c>
      <c r="CB63">
        <v>8.6999999999999993</v>
      </c>
      <c r="CC63">
        <v>8.3000000000000007</v>
      </c>
      <c r="CD63">
        <v>8.6999999999999993</v>
      </c>
      <c r="CE63">
        <v>8.3000000000000007</v>
      </c>
      <c r="CF63">
        <v>64.367100579999999</v>
      </c>
      <c r="CG63">
        <f>IF(CJ63&lt;$CH$1,CJ63,)</f>
        <v>0</v>
      </c>
      <c r="CH63">
        <v>1</v>
      </c>
      <c r="CI63">
        <v>63</v>
      </c>
      <c r="CJ63">
        <v>8170.3652540000003</v>
      </c>
      <c r="CK63">
        <f t="shared" si="1"/>
        <v>128.73420116</v>
      </c>
      <c r="CL63">
        <f t="shared" si="2"/>
        <v>0</v>
      </c>
    </row>
    <row r="64" spans="1:90" x14ac:dyDescent="0.25">
      <c r="A64" s="5" t="s">
        <v>101</v>
      </c>
      <c r="B64" s="2" t="s">
        <v>152</v>
      </c>
      <c r="C64" s="10">
        <v>43556</v>
      </c>
      <c r="D64" s="10">
        <v>43709</v>
      </c>
      <c r="E64" s="14">
        <f t="shared" si="0"/>
        <v>5</v>
      </c>
      <c r="G64" s="3" t="s">
        <v>151</v>
      </c>
      <c r="H64">
        <v>659</v>
      </c>
      <c r="I64">
        <v>76.5</v>
      </c>
      <c r="J64">
        <v>165.2</v>
      </c>
      <c r="K64">
        <v>9</v>
      </c>
      <c r="L64">
        <v>219</v>
      </c>
      <c r="M64">
        <v>85</v>
      </c>
      <c r="N64" t="s">
        <v>111</v>
      </c>
      <c r="O64">
        <v>393</v>
      </c>
      <c r="P64">
        <v>1080</v>
      </c>
      <c r="Q64">
        <v>2400</v>
      </c>
      <c r="R64" s="1" t="s">
        <v>77</v>
      </c>
      <c r="S64" s="1" t="s">
        <v>77</v>
      </c>
      <c r="T64" t="s">
        <v>74</v>
      </c>
      <c r="U64">
        <v>8</v>
      </c>
      <c r="V64">
        <v>250.65799999999999</v>
      </c>
      <c r="W64">
        <v>2.2000000000000002</v>
      </c>
      <c r="X64">
        <v>8</v>
      </c>
      <c r="Y64">
        <v>128</v>
      </c>
      <c r="Z64" t="s">
        <v>77</v>
      </c>
      <c r="AA64">
        <v>3700</v>
      </c>
      <c r="AB64">
        <v>90</v>
      </c>
      <c r="AC64">
        <v>24.73</v>
      </c>
      <c r="AD64">
        <v>9.7200000000000006</v>
      </c>
      <c r="AE64">
        <v>14.73</v>
      </c>
      <c r="AF64" t="s">
        <v>74</v>
      </c>
      <c r="AG64">
        <v>48</v>
      </c>
      <c r="AH64">
        <v>2</v>
      </c>
      <c r="AI64" t="s">
        <v>74</v>
      </c>
      <c r="AJ64" t="s">
        <v>74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74</v>
      </c>
      <c r="AR64" t="s">
        <v>78</v>
      </c>
      <c r="AS64" t="s">
        <v>77</v>
      </c>
      <c r="AT64" t="s">
        <v>77</v>
      </c>
      <c r="AU64" t="s">
        <v>78</v>
      </c>
      <c r="AV64" t="s">
        <v>78</v>
      </c>
      <c r="AW64" t="s">
        <v>78</v>
      </c>
      <c r="AX64" t="s">
        <v>78</v>
      </c>
      <c r="AY64">
        <v>5</v>
      </c>
      <c r="AZ64">
        <v>1</v>
      </c>
      <c r="BA64">
        <v>1</v>
      </c>
      <c r="BB64">
        <v>1</v>
      </c>
      <c r="BC64">
        <v>0</v>
      </c>
      <c r="BD64">
        <v>0.428571429</v>
      </c>
      <c r="BE64">
        <v>0.66666666699999999</v>
      </c>
      <c r="BF64">
        <v>0.625</v>
      </c>
      <c r="BG64">
        <v>0</v>
      </c>
      <c r="BH64">
        <v>0</v>
      </c>
      <c r="BI64">
        <v>0.4</v>
      </c>
      <c r="BJ64">
        <v>0.45454545499999999</v>
      </c>
      <c r="BK64">
        <v>0</v>
      </c>
      <c r="BL64">
        <v>0.5</v>
      </c>
      <c r="BM64">
        <v>0.5</v>
      </c>
      <c r="BN64">
        <v>0.83333333300000001</v>
      </c>
      <c r="BO64">
        <v>0</v>
      </c>
      <c r="BP64">
        <v>9</v>
      </c>
      <c r="BQ64">
        <v>9</v>
      </c>
      <c r="BR64">
        <v>6.5</v>
      </c>
      <c r="BS64">
        <v>8.3000000000000007</v>
      </c>
      <c r="BT64">
        <v>7.8</v>
      </c>
      <c r="BU64">
        <v>7.6</v>
      </c>
      <c r="BV64">
        <v>8.3000000000000007</v>
      </c>
      <c r="BW64">
        <v>9</v>
      </c>
      <c r="BX64">
        <v>8.6</v>
      </c>
      <c r="BY64">
        <v>9.1</v>
      </c>
      <c r="BZ64">
        <v>7.7</v>
      </c>
      <c r="CA64">
        <v>9.1999999999999993</v>
      </c>
      <c r="CB64">
        <v>9.3000000000000007</v>
      </c>
      <c r="CC64">
        <v>8.3000000000000007</v>
      </c>
      <c r="CD64">
        <v>9.4</v>
      </c>
      <c r="CE64">
        <v>9.4</v>
      </c>
      <c r="CF64">
        <v>64.367100579999999</v>
      </c>
      <c r="CG64">
        <f>IF(CJ64&lt;$CH$1,CJ64,)</f>
        <v>1087.5009190000001</v>
      </c>
      <c r="CH64">
        <v>1</v>
      </c>
      <c r="CI64">
        <v>64</v>
      </c>
      <c r="CJ64">
        <v>1087.5009190000001</v>
      </c>
      <c r="CK64">
        <f t="shared" si="1"/>
        <v>128.73420116</v>
      </c>
      <c r="CL64">
        <f t="shared" si="2"/>
        <v>595.69929089971095</v>
      </c>
    </row>
    <row r="65" spans="1:90" x14ac:dyDescent="0.25">
      <c r="A65" s="5" t="s">
        <v>101</v>
      </c>
      <c r="B65" s="2" t="s">
        <v>113</v>
      </c>
      <c r="C65" s="10">
        <v>43556</v>
      </c>
      <c r="D65" s="10">
        <v>43709</v>
      </c>
      <c r="E65" s="14">
        <f t="shared" si="0"/>
        <v>5</v>
      </c>
      <c r="G65" s="3" t="s">
        <v>106</v>
      </c>
      <c r="H65">
        <v>189</v>
      </c>
      <c r="I65">
        <v>74.7</v>
      </c>
      <c r="J65">
        <v>158.4</v>
      </c>
      <c r="K65">
        <v>7.8</v>
      </c>
      <c r="L65">
        <v>169</v>
      </c>
      <c r="M65">
        <v>85</v>
      </c>
      <c r="N65" t="s">
        <v>111</v>
      </c>
      <c r="O65">
        <v>268</v>
      </c>
      <c r="P65">
        <v>720</v>
      </c>
      <c r="Q65">
        <v>1560</v>
      </c>
      <c r="R65" s="1" t="s">
        <v>77</v>
      </c>
      <c r="S65" s="1" t="s">
        <v>78</v>
      </c>
      <c r="T65" t="s">
        <v>74</v>
      </c>
      <c r="U65">
        <v>8</v>
      </c>
      <c r="V65">
        <v>98.71</v>
      </c>
      <c r="W65">
        <v>1.6</v>
      </c>
      <c r="X65">
        <v>3</v>
      </c>
      <c r="Y65">
        <v>32</v>
      </c>
      <c r="Z65" t="s">
        <v>104</v>
      </c>
      <c r="AA65">
        <v>4000</v>
      </c>
      <c r="AF65" t="s">
        <v>74</v>
      </c>
      <c r="AG65">
        <v>13</v>
      </c>
      <c r="AH65">
        <v>1.9</v>
      </c>
      <c r="AI65">
        <v>8</v>
      </c>
      <c r="AJ65">
        <v>2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74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  <c r="AX65" t="s">
        <v>78</v>
      </c>
      <c r="AY65">
        <v>5</v>
      </c>
      <c r="AZ65">
        <v>1</v>
      </c>
      <c r="BA65">
        <v>1</v>
      </c>
      <c r="BB65">
        <v>0.8</v>
      </c>
      <c r="BC65">
        <v>0</v>
      </c>
      <c r="BD65">
        <v>0.428571429</v>
      </c>
      <c r="BE65">
        <v>0.66666666699999999</v>
      </c>
      <c r="BF65">
        <v>0.1875</v>
      </c>
      <c r="BG65">
        <v>0</v>
      </c>
      <c r="BH65">
        <v>0</v>
      </c>
      <c r="BI65">
        <v>0.4</v>
      </c>
      <c r="BJ65">
        <v>0.36363636399999999</v>
      </c>
      <c r="BK65">
        <v>0</v>
      </c>
      <c r="BL65">
        <v>0.5</v>
      </c>
      <c r="BM65">
        <v>0.5</v>
      </c>
      <c r="BN65">
        <v>0.83333333300000001</v>
      </c>
      <c r="BO65">
        <v>0</v>
      </c>
      <c r="BP65">
        <v>66</v>
      </c>
      <c r="BQ65">
        <v>8.6999999999999993</v>
      </c>
      <c r="BR65">
        <v>6.8</v>
      </c>
      <c r="BS65">
        <v>9.1</v>
      </c>
      <c r="BT65">
        <v>8.6999999999999993</v>
      </c>
      <c r="BU65">
        <v>8.1999999999999993</v>
      </c>
      <c r="BV65">
        <v>7.7</v>
      </c>
      <c r="BW65">
        <v>8.6999999999999993</v>
      </c>
      <c r="BX65">
        <v>8.4</v>
      </c>
      <c r="BY65">
        <v>8.1</v>
      </c>
      <c r="BZ65">
        <v>6.3</v>
      </c>
      <c r="CA65">
        <v>7.5</v>
      </c>
      <c r="CB65">
        <v>8.5</v>
      </c>
      <c r="CC65">
        <v>8.6999999999999993</v>
      </c>
      <c r="CD65">
        <v>8.9</v>
      </c>
      <c r="CE65">
        <v>8.9</v>
      </c>
      <c r="CF65">
        <v>64.367100579999999</v>
      </c>
      <c r="CG65">
        <f>IF(CJ65&lt;$CH$1,CJ65,)</f>
        <v>1723.2951310000001</v>
      </c>
      <c r="CH65">
        <v>1</v>
      </c>
      <c r="CI65">
        <v>65</v>
      </c>
      <c r="CJ65">
        <v>1723.2951310000001</v>
      </c>
      <c r="CK65">
        <f t="shared" si="1"/>
        <v>128.73420116</v>
      </c>
      <c r="CL65">
        <f t="shared" si="2"/>
        <v>943.96765061273891</v>
      </c>
    </row>
    <row r="66" spans="1:90" x14ac:dyDescent="0.25">
      <c r="A66" s="5" t="s">
        <v>101</v>
      </c>
      <c r="B66" s="2" t="s">
        <v>145</v>
      </c>
      <c r="C66" s="10">
        <v>43556</v>
      </c>
      <c r="D66" s="10">
        <v>43709</v>
      </c>
      <c r="E66" s="14">
        <f t="shared" ref="E66:E129" si="3">DATEDIF(C66,D66,"M")</f>
        <v>5</v>
      </c>
      <c r="G66" s="3" t="s">
        <v>148</v>
      </c>
      <c r="H66">
        <v>409</v>
      </c>
      <c r="I66">
        <v>76.7</v>
      </c>
      <c r="J66">
        <v>164.3</v>
      </c>
      <c r="K66">
        <v>7.9</v>
      </c>
      <c r="L66">
        <v>183</v>
      </c>
      <c r="M66">
        <v>86</v>
      </c>
      <c r="N66" t="s">
        <v>114</v>
      </c>
      <c r="O66">
        <v>393</v>
      </c>
      <c r="P66">
        <v>1080</v>
      </c>
      <c r="Q66">
        <v>2400</v>
      </c>
      <c r="R66" s="1" t="s">
        <v>77</v>
      </c>
      <c r="S66" s="1" t="s">
        <v>77</v>
      </c>
      <c r="T66" t="s">
        <v>74</v>
      </c>
      <c r="U66">
        <v>8</v>
      </c>
      <c r="V66">
        <v>170.97900000000001</v>
      </c>
      <c r="W66">
        <v>2</v>
      </c>
      <c r="X66">
        <v>6</v>
      </c>
      <c r="Y66">
        <v>128</v>
      </c>
      <c r="Z66" t="s">
        <v>104</v>
      </c>
      <c r="AA66">
        <v>4500</v>
      </c>
      <c r="AB66">
        <v>103</v>
      </c>
      <c r="AC66">
        <v>37.83</v>
      </c>
      <c r="AD66">
        <v>13.4</v>
      </c>
      <c r="AE66">
        <v>17.579999999999998</v>
      </c>
      <c r="AF66" t="s">
        <v>74</v>
      </c>
      <c r="AG66">
        <v>32</v>
      </c>
      <c r="AH66">
        <v>1.7</v>
      </c>
      <c r="AI66">
        <v>32</v>
      </c>
      <c r="AJ66">
        <v>2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74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  <c r="AX66" t="s">
        <v>78</v>
      </c>
      <c r="AY66">
        <v>5</v>
      </c>
      <c r="AZ66">
        <v>1</v>
      </c>
      <c r="BA66">
        <v>1</v>
      </c>
      <c r="BB66">
        <v>0.8</v>
      </c>
      <c r="BC66">
        <v>0</v>
      </c>
      <c r="BD66">
        <v>0.428571429</v>
      </c>
      <c r="BE66">
        <v>0.66666666699999999</v>
      </c>
      <c r="BF66">
        <v>0.1875</v>
      </c>
      <c r="BG66">
        <v>0</v>
      </c>
      <c r="BH66">
        <v>0</v>
      </c>
      <c r="BI66">
        <v>0.4</v>
      </c>
      <c r="BJ66">
        <v>0.27272727299999999</v>
      </c>
      <c r="BK66">
        <v>0</v>
      </c>
      <c r="BL66">
        <v>0.5</v>
      </c>
      <c r="BM66">
        <v>0.5</v>
      </c>
      <c r="BN66">
        <v>0.66666666699999999</v>
      </c>
      <c r="BO66">
        <v>0</v>
      </c>
      <c r="BP66">
        <v>99</v>
      </c>
      <c r="BQ66">
        <v>8.1</v>
      </c>
      <c r="BR66">
        <v>6.8</v>
      </c>
      <c r="BS66">
        <v>9.1</v>
      </c>
      <c r="BT66">
        <v>8.4</v>
      </c>
      <c r="BU66">
        <v>8.1</v>
      </c>
      <c r="BV66">
        <v>7.5</v>
      </c>
      <c r="BW66">
        <v>8.6</v>
      </c>
      <c r="BX66">
        <v>8.1999999999999993</v>
      </c>
      <c r="BY66">
        <v>8.1999999999999993</v>
      </c>
      <c r="BZ66">
        <v>6.5</v>
      </c>
      <c r="CA66">
        <v>8</v>
      </c>
      <c r="CB66">
        <v>8</v>
      </c>
      <c r="CC66">
        <v>8.6</v>
      </c>
      <c r="CD66">
        <v>8.8000000000000007</v>
      </c>
      <c r="CE66">
        <v>8.8000000000000007</v>
      </c>
      <c r="CF66">
        <v>64.367100579999999</v>
      </c>
      <c r="CG66">
        <f>IF(CJ66&lt;$CH$1,CJ66,)</f>
        <v>1000.274985</v>
      </c>
      <c r="CH66">
        <v>1</v>
      </c>
      <c r="CI66">
        <v>66</v>
      </c>
      <c r="CJ66">
        <v>1000.274985</v>
      </c>
      <c r="CK66">
        <f t="shared" si="1"/>
        <v>128.73420116</v>
      </c>
      <c r="CL66">
        <f t="shared" si="2"/>
        <v>547.91962825846497</v>
      </c>
    </row>
    <row r="67" spans="1:90" x14ac:dyDescent="0.25">
      <c r="A67" s="5" t="s">
        <v>101</v>
      </c>
      <c r="B67" s="2" t="s">
        <v>168</v>
      </c>
      <c r="C67" s="10">
        <v>43556</v>
      </c>
      <c r="E67" s="14" t="e">
        <f t="shared" si="3"/>
        <v>#NUM!</v>
      </c>
      <c r="H67">
        <v>189</v>
      </c>
      <c r="I67">
        <v>69.5</v>
      </c>
      <c r="J67">
        <v>147.19999999999999</v>
      </c>
      <c r="K67">
        <v>8.3000000000000007</v>
      </c>
      <c r="L67">
        <v>150</v>
      </c>
      <c r="M67">
        <v>80</v>
      </c>
      <c r="N67" t="s">
        <v>103</v>
      </c>
      <c r="O67">
        <v>296</v>
      </c>
      <c r="P67">
        <v>720</v>
      </c>
      <c r="Q67">
        <v>1560</v>
      </c>
      <c r="R67" s="1" t="s">
        <v>77</v>
      </c>
      <c r="S67" s="1" t="s">
        <v>77</v>
      </c>
      <c r="T67" t="s">
        <v>74</v>
      </c>
      <c r="U67">
        <v>8</v>
      </c>
      <c r="V67">
        <v>88.71</v>
      </c>
      <c r="W67">
        <v>1.6</v>
      </c>
      <c r="X67">
        <v>3</v>
      </c>
      <c r="Y67">
        <v>32</v>
      </c>
      <c r="Z67" t="s">
        <v>104</v>
      </c>
      <c r="AA67">
        <v>3000</v>
      </c>
      <c r="AF67" t="s">
        <v>74</v>
      </c>
      <c r="AG67">
        <v>13</v>
      </c>
      <c r="AH67">
        <v>1.9</v>
      </c>
      <c r="AI67">
        <v>8</v>
      </c>
      <c r="AJ67">
        <v>2</v>
      </c>
      <c r="AK67" t="s">
        <v>78</v>
      </c>
      <c r="AL67" t="s">
        <v>78</v>
      </c>
      <c r="AM67" t="s">
        <v>78</v>
      </c>
      <c r="AN67" t="s">
        <v>78</v>
      </c>
      <c r="AO67" t="s">
        <v>74</v>
      </c>
      <c r="AP67" t="s">
        <v>78</v>
      </c>
      <c r="AQ67" t="s">
        <v>74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74</v>
      </c>
      <c r="AX67" t="s">
        <v>78</v>
      </c>
      <c r="AY67">
        <v>5</v>
      </c>
      <c r="AZ67">
        <v>1</v>
      </c>
      <c r="BA67">
        <v>1</v>
      </c>
      <c r="BB67">
        <v>0.8</v>
      </c>
      <c r="BC67">
        <v>0</v>
      </c>
      <c r="BD67">
        <v>0.428571429</v>
      </c>
      <c r="BE67">
        <v>0.66666666699999999</v>
      </c>
      <c r="BF67">
        <v>0.125</v>
      </c>
      <c r="BG67">
        <v>0</v>
      </c>
      <c r="BH67">
        <v>0</v>
      </c>
      <c r="BI67">
        <v>0.4</v>
      </c>
      <c r="BJ67">
        <v>0.27272727299999999</v>
      </c>
      <c r="BK67">
        <v>0</v>
      </c>
      <c r="BL67">
        <v>0.5</v>
      </c>
      <c r="BM67">
        <v>0.5</v>
      </c>
      <c r="BN67">
        <v>0.66666666699999999</v>
      </c>
      <c r="BO67">
        <v>0</v>
      </c>
      <c r="BP67">
        <v>9</v>
      </c>
      <c r="BQ67">
        <v>7.2</v>
      </c>
      <c r="BR67">
        <v>9.3000000000000007</v>
      </c>
      <c r="BS67">
        <v>9.1</v>
      </c>
      <c r="BT67">
        <v>7.4</v>
      </c>
      <c r="BU67">
        <v>8.1</v>
      </c>
      <c r="BV67">
        <v>9.3000000000000007</v>
      </c>
      <c r="BW67">
        <v>8.8000000000000007</v>
      </c>
      <c r="BX67">
        <v>8.4</v>
      </c>
      <c r="BY67">
        <v>7.8</v>
      </c>
      <c r="BZ67">
        <v>9</v>
      </c>
      <c r="CA67">
        <v>8.4</v>
      </c>
      <c r="CB67">
        <v>9.1999999999999993</v>
      </c>
      <c r="CC67">
        <v>9.1</v>
      </c>
      <c r="CD67">
        <v>8.5</v>
      </c>
      <c r="CE67">
        <v>7.8</v>
      </c>
      <c r="CF67">
        <v>64.367100579999999</v>
      </c>
      <c r="CG67">
        <f>IF(CJ67&lt;$CH$1,CJ67,)</f>
        <v>1183.0832620000001</v>
      </c>
      <c r="CH67">
        <v>1</v>
      </c>
      <c r="CI67">
        <v>67</v>
      </c>
      <c r="CJ67">
        <v>1183.0832620000001</v>
      </c>
      <c r="CK67">
        <f t="shared" ref="CK67:CK130" si="4">CF67*2</f>
        <v>128.73420116</v>
      </c>
      <c r="CL67">
        <f t="shared" ref="CL67:CL130" si="5">CG67*0.547769</f>
        <v>648.05633534247795</v>
      </c>
    </row>
    <row r="68" spans="1:90" x14ac:dyDescent="0.25">
      <c r="A68" s="5" t="s">
        <v>101</v>
      </c>
      <c r="B68" s="2" t="s">
        <v>125</v>
      </c>
      <c r="C68" s="10" t="s">
        <v>74</v>
      </c>
      <c r="E68" s="14" t="e">
        <f t="shared" si="3"/>
        <v>#VALUE!</v>
      </c>
      <c r="F68" s="3" t="s">
        <v>124</v>
      </c>
      <c r="H68">
        <v>259</v>
      </c>
      <c r="I68">
        <v>69.099999999999994</v>
      </c>
      <c r="J68">
        <v>144.30000000000001</v>
      </c>
      <c r="K68">
        <v>7.9</v>
      </c>
      <c r="L68">
        <v>140</v>
      </c>
      <c r="M68">
        <v>85</v>
      </c>
      <c r="N68" t="s">
        <v>111</v>
      </c>
      <c r="O68">
        <v>437</v>
      </c>
      <c r="P68">
        <v>1080</v>
      </c>
      <c r="Q68">
        <v>2340</v>
      </c>
      <c r="R68" s="1" t="s">
        <v>77</v>
      </c>
      <c r="S68" s="1" t="s">
        <v>77</v>
      </c>
      <c r="T68" t="s">
        <v>74</v>
      </c>
      <c r="U68">
        <v>8</v>
      </c>
      <c r="V68">
        <v>156.251</v>
      </c>
      <c r="W68">
        <v>1.8</v>
      </c>
      <c r="X68">
        <v>4</v>
      </c>
      <c r="Y68">
        <v>64</v>
      </c>
      <c r="Z68" t="s">
        <v>104</v>
      </c>
      <c r="AA68">
        <v>3100</v>
      </c>
      <c r="AB68">
        <v>73</v>
      </c>
      <c r="AC68">
        <v>20.63</v>
      </c>
      <c r="AD68">
        <v>10.08</v>
      </c>
      <c r="AE68">
        <v>10.97</v>
      </c>
      <c r="AF68" t="s">
        <v>74</v>
      </c>
      <c r="AG68">
        <v>16</v>
      </c>
      <c r="AH68">
        <v>1.7</v>
      </c>
      <c r="AI68">
        <v>25</v>
      </c>
      <c r="AJ68">
        <v>2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74</v>
      </c>
      <c r="AR68" t="s">
        <v>78</v>
      </c>
      <c r="AS68" t="s">
        <v>78</v>
      </c>
      <c r="AT68" t="s">
        <v>78</v>
      </c>
      <c r="AU68" t="s">
        <v>78</v>
      </c>
      <c r="AV68" t="s">
        <v>78</v>
      </c>
      <c r="AW68" t="s">
        <v>78</v>
      </c>
      <c r="AX68" t="s">
        <v>78</v>
      </c>
      <c r="AY68">
        <v>5</v>
      </c>
      <c r="AZ68">
        <v>1</v>
      </c>
      <c r="BA68">
        <v>1</v>
      </c>
      <c r="BB68">
        <v>0.8</v>
      </c>
      <c r="BC68">
        <v>0</v>
      </c>
      <c r="BD68">
        <v>0.428571429</v>
      </c>
      <c r="BE68">
        <v>0.66666666699999999</v>
      </c>
      <c r="BF68">
        <v>0.1875</v>
      </c>
      <c r="BG68">
        <v>0</v>
      </c>
      <c r="BH68">
        <v>0</v>
      </c>
      <c r="BI68">
        <v>0.4</v>
      </c>
      <c r="BJ68">
        <v>0.36363636399999999</v>
      </c>
      <c r="BK68">
        <v>0</v>
      </c>
      <c r="BL68">
        <v>0.5</v>
      </c>
      <c r="BM68">
        <v>0.5</v>
      </c>
      <c r="BN68">
        <v>0.83333333300000001</v>
      </c>
      <c r="BO68">
        <v>0</v>
      </c>
      <c r="BP68">
        <v>25</v>
      </c>
      <c r="BQ68">
        <v>6.8</v>
      </c>
      <c r="BR68">
        <v>6.3</v>
      </c>
      <c r="BS68">
        <v>8.4</v>
      </c>
      <c r="BT68">
        <v>8.5</v>
      </c>
      <c r="BU68">
        <v>7.5</v>
      </c>
      <c r="BV68">
        <v>7</v>
      </c>
      <c r="BW68">
        <v>7.5</v>
      </c>
      <c r="BX68">
        <v>6.7</v>
      </c>
      <c r="BY68">
        <v>7.5</v>
      </c>
      <c r="BZ68">
        <v>5.8</v>
      </c>
      <c r="CA68">
        <v>7.5</v>
      </c>
      <c r="CB68">
        <v>7.8</v>
      </c>
      <c r="CC68">
        <v>7.6</v>
      </c>
      <c r="CD68">
        <v>8</v>
      </c>
      <c r="CE68">
        <v>8.6999999999999993</v>
      </c>
      <c r="CG68">
        <f>IF(CJ68&lt;$CH$1,CJ68,)</f>
        <v>1000.176137</v>
      </c>
      <c r="CH68">
        <v>1</v>
      </c>
      <c r="CI68">
        <v>68</v>
      </c>
      <c r="CJ68">
        <v>1000.176137</v>
      </c>
      <c r="CK68">
        <f t="shared" si="4"/>
        <v>0</v>
      </c>
      <c r="CL68">
        <f t="shared" si="5"/>
        <v>547.86548238835292</v>
      </c>
    </row>
    <row r="69" spans="1:90" x14ac:dyDescent="0.25">
      <c r="A69" s="5" t="s">
        <v>101</v>
      </c>
      <c r="B69" s="2" t="s">
        <v>118</v>
      </c>
      <c r="C69" s="10">
        <v>43497</v>
      </c>
      <c r="E69" s="14" t="e">
        <f t="shared" si="3"/>
        <v>#NUM!</v>
      </c>
      <c r="F69" s="3" t="s">
        <v>169</v>
      </c>
      <c r="H69">
        <v>159</v>
      </c>
      <c r="I69">
        <v>75.599999999999994</v>
      </c>
      <c r="J69">
        <v>155.6</v>
      </c>
      <c r="K69">
        <v>7.9</v>
      </c>
      <c r="L69">
        <v>168</v>
      </c>
      <c r="M69">
        <v>81</v>
      </c>
      <c r="N69" t="s">
        <v>76</v>
      </c>
      <c r="O69">
        <v>271</v>
      </c>
      <c r="P69">
        <v>720</v>
      </c>
      <c r="Q69">
        <v>1520</v>
      </c>
      <c r="R69" s="1" t="s">
        <v>77</v>
      </c>
      <c r="S69" s="1" t="s">
        <v>77</v>
      </c>
      <c r="T69" t="s">
        <v>74</v>
      </c>
      <c r="U69">
        <v>8</v>
      </c>
      <c r="V69">
        <v>88.71</v>
      </c>
      <c r="W69">
        <v>1.6</v>
      </c>
      <c r="X69">
        <v>2</v>
      </c>
      <c r="Y69">
        <v>32</v>
      </c>
      <c r="Z69" t="s">
        <v>104</v>
      </c>
      <c r="AA69">
        <v>3400</v>
      </c>
      <c r="AF69" t="s">
        <v>74</v>
      </c>
      <c r="AG69">
        <v>13</v>
      </c>
      <c r="AH69">
        <v>1.9</v>
      </c>
      <c r="AI69">
        <v>5</v>
      </c>
      <c r="AJ69">
        <v>2</v>
      </c>
      <c r="AK69" t="s">
        <v>77</v>
      </c>
      <c r="AL69" t="s">
        <v>78</v>
      </c>
      <c r="AM69" t="s">
        <v>78</v>
      </c>
      <c r="AN69" t="s">
        <v>78</v>
      </c>
      <c r="AO69" t="s">
        <v>74</v>
      </c>
      <c r="AP69" t="s">
        <v>74</v>
      </c>
      <c r="AQ69" t="s">
        <v>74</v>
      </c>
      <c r="AR69" t="s">
        <v>77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  <c r="AX69" t="s">
        <v>78</v>
      </c>
      <c r="AY69">
        <v>5</v>
      </c>
      <c r="AZ69">
        <v>1</v>
      </c>
      <c r="BA69">
        <v>1</v>
      </c>
      <c r="BB69">
        <v>0.8</v>
      </c>
      <c r="BC69">
        <v>0</v>
      </c>
      <c r="BD69">
        <v>0.428571429</v>
      </c>
      <c r="BE69">
        <v>0.66666666699999999</v>
      </c>
      <c r="BF69">
        <v>0.125</v>
      </c>
      <c r="BG69">
        <v>0</v>
      </c>
      <c r="BH69">
        <v>0</v>
      </c>
      <c r="BI69">
        <v>0.4</v>
      </c>
      <c r="BJ69">
        <v>0.27272727299999999</v>
      </c>
      <c r="BK69">
        <v>0</v>
      </c>
      <c r="BL69">
        <v>0.5</v>
      </c>
      <c r="BM69">
        <v>0.5</v>
      </c>
      <c r="BN69">
        <v>0.5</v>
      </c>
      <c r="BO69">
        <v>0</v>
      </c>
      <c r="BP69">
        <v>78</v>
      </c>
      <c r="BQ69">
        <v>7.9</v>
      </c>
      <c r="BR69">
        <v>6.6</v>
      </c>
      <c r="BS69">
        <v>8.6</v>
      </c>
      <c r="BT69">
        <v>8.3000000000000007</v>
      </c>
      <c r="BU69">
        <v>7.8</v>
      </c>
      <c r="BV69">
        <v>7.4</v>
      </c>
      <c r="BW69">
        <v>8</v>
      </c>
      <c r="BX69">
        <v>7.7</v>
      </c>
      <c r="BY69">
        <v>8</v>
      </c>
      <c r="BZ69">
        <v>6.3</v>
      </c>
      <c r="CA69">
        <v>6.7</v>
      </c>
      <c r="CB69">
        <v>8.3000000000000007</v>
      </c>
      <c r="CC69">
        <v>8.8000000000000007</v>
      </c>
      <c r="CD69">
        <v>8.6</v>
      </c>
      <c r="CE69">
        <v>8.4</v>
      </c>
      <c r="CF69">
        <v>722.76587710000001</v>
      </c>
      <c r="CG69">
        <f>IF(CJ69&lt;$CH$1,CJ69,)</f>
        <v>1546.4921260000001</v>
      </c>
      <c r="CH69">
        <v>1</v>
      </c>
      <c r="CI69">
        <v>69</v>
      </c>
      <c r="CJ69">
        <v>1546.4921260000001</v>
      </c>
      <c r="CK69">
        <f t="shared" si="4"/>
        <v>1445.5317542</v>
      </c>
      <c r="CL69">
        <f t="shared" si="5"/>
        <v>847.12044536689393</v>
      </c>
    </row>
    <row r="70" spans="1:90" x14ac:dyDescent="0.25">
      <c r="A70" s="5" t="s">
        <v>101</v>
      </c>
      <c r="B70" s="2" t="s">
        <v>130</v>
      </c>
      <c r="C70" s="10">
        <v>43497</v>
      </c>
      <c r="D70" s="10">
        <v>43617</v>
      </c>
      <c r="E70" s="14">
        <f t="shared" si="3"/>
        <v>4</v>
      </c>
      <c r="G70" s="3" t="s">
        <v>159</v>
      </c>
      <c r="H70">
        <v>186</v>
      </c>
      <c r="I70">
        <v>75.099999999999994</v>
      </c>
      <c r="J70">
        <v>159</v>
      </c>
      <c r="K70">
        <v>8.4</v>
      </c>
      <c r="L70">
        <v>174</v>
      </c>
      <c r="M70">
        <v>84</v>
      </c>
      <c r="N70" t="s">
        <v>111</v>
      </c>
      <c r="O70">
        <v>403</v>
      </c>
      <c r="P70">
        <v>1080</v>
      </c>
      <c r="Q70">
        <v>2340</v>
      </c>
      <c r="R70" s="1" t="s">
        <v>77</v>
      </c>
      <c r="S70" s="1" t="s">
        <v>77</v>
      </c>
      <c r="T70" t="s">
        <v>74</v>
      </c>
      <c r="U70">
        <v>8</v>
      </c>
      <c r="V70">
        <v>107.452</v>
      </c>
      <c r="W70">
        <v>1.8</v>
      </c>
      <c r="X70">
        <v>4</v>
      </c>
      <c r="Y70">
        <v>64</v>
      </c>
      <c r="Z70" t="s">
        <v>104</v>
      </c>
      <c r="AA70">
        <v>5000</v>
      </c>
      <c r="AB70">
        <v>119</v>
      </c>
      <c r="AC70">
        <v>32.270000000000003</v>
      </c>
      <c r="AD70">
        <v>15.03</v>
      </c>
      <c r="AE70">
        <v>18.73</v>
      </c>
      <c r="AF70" t="s">
        <v>74</v>
      </c>
      <c r="AG70">
        <v>13</v>
      </c>
      <c r="AH70">
        <v>1.9</v>
      </c>
      <c r="AI70">
        <v>16</v>
      </c>
      <c r="AJ70">
        <v>2</v>
      </c>
      <c r="AK70" t="s">
        <v>78</v>
      </c>
      <c r="AL70" t="s">
        <v>78</v>
      </c>
      <c r="AM70" t="s">
        <v>78</v>
      </c>
      <c r="AN70" t="s">
        <v>78</v>
      </c>
      <c r="AO70" t="s">
        <v>74</v>
      </c>
      <c r="AP70" t="s">
        <v>78</v>
      </c>
      <c r="AQ70" t="s">
        <v>74</v>
      </c>
      <c r="AR70" t="s">
        <v>77</v>
      </c>
      <c r="AS70" t="s">
        <v>78</v>
      </c>
      <c r="AT70" t="s">
        <v>78</v>
      </c>
      <c r="AU70" t="s">
        <v>78</v>
      </c>
      <c r="AV70" t="s">
        <v>78</v>
      </c>
      <c r="AW70" t="s">
        <v>74</v>
      </c>
      <c r="AX70" t="s">
        <v>78</v>
      </c>
      <c r="AY70">
        <v>5</v>
      </c>
      <c r="AZ70">
        <v>1</v>
      </c>
      <c r="BA70">
        <v>1</v>
      </c>
      <c r="BB70">
        <v>0.8</v>
      </c>
      <c r="BC70">
        <v>0</v>
      </c>
      <c r="BD70">
        <v>0.428571429</v>
      </c>
      <c r="BE70">
        <v>0.66666666699999999</v>
      </c>
      <c r="BF70">
        <v>0.1875</v>
      </c>
      <c r="BG70">
        <v>0</v>
      </c>
      <c r="BH70">
        <v>0</v>
      </c>
      <c r="BI70">
        <v>0.4</v>
      </c>
      <c r="BJ70">
        <v>0.36363636399999999</v>
      </c>
      <c r="BK70">
        <v>0</v>
      </c>
      <c r="BL70">
        <v>0.5</v>
      </c>
      <c r="BM70">
        <v>0.5</v>
      </c>
      <c r="BN70">
        <v>0.83333333300000001</v>
      </c>
      <c r="BO70">
        <v>0</v>
      </c>
      <c r="BP70">
        <v>10</v>
      </c>
      <c r="BQ70">
        <v>8.1999999999999993</v>
      </c>
      <c r="BR70">
        <v>6</v>
      </c>
      <c r="BS70">
        <v>8.6</v>
      </c>
      <c r="BT70">
        <v>8.1</v>
      </c>
      <c r="BU70">
        <v>7.5</v>
      </c>
      <c r="BV70">
        <v>6.6</v>
      </c>
      <c r="BW70">
        <v>8.1999999999999993</v>
      </c>
      <c r="BX70">
        <v>7.3</v>
      </c>
      <c r="BY70">
        <v>8.8000000000000007</v>
      </c>
      <c r="BZ70">
        <v>6.1</v>
      </c>
      <c r="CA70">
        <v>8.5</v>
      </c>
      <c r="CB70">
        <v>8</v>
      </c>
      <c r="CC70">
        <v>8.8000000000000007</v>
      </c>
      <c r="CD70">
        <v>8.8000000000000007</v>
      </c>
      <c r="CE70">
        <v>9.1999999999999993</v>
      </c>
      <c r="CF70">
        <v>722.76587710000001</v>
      </c>
      <c r="CG70">
        <f>IF(CJ70&lt;$CH$1,CJ70,)</f>
        <v>1075.4023420000001</v>
      </c>
      <c r="CH70">
        <v>1</v>
      </c>
      <c r="CI70">
        <v>70</v>
      </c>
      <c r="CJ70">
        <v>1075.4023420000001</v>
      </c>
      <c r="CK70">
        <f t="shared" si="4"/>
        <v>1445.5317542</v>
      </c>
      <c r="CL70">
        <f t="shared" si="5"/>
        <v>589.072065474998</v>
      </c>
    </row>
    <row r="71" spans="1:90" x14ac:dyDescent="0.25">
      <c r="A71" s="5" t="s">
        <v>101</v>
      </c>
      <c r="B71" s="2" t="s">
        <v>123</v>
      </c>
      <c r="C71" s="10">
        <v>43497</v>
      </c>
      <c r="D71" s="10">
        <v>43678</v>
      </c>
      <c r="E71" s="14">
        <f t="shared" si="3"/>
        <v>6</v>
      </c>
      <c r="G71" s="3" t="s">
        <v>153</v>
      </c>
      <c r="H71">
        <v>189</v>
      </c>
      <c r="I71">
        <v>74.7</v>
      </c>
      <c r="J71">
        <v>158.5</v>
      </c>
      <c r="K71">
        <v>7.7</v>
      </c>
      <c r="L71">
        <v>165</v>
      </c>
      <c r="M71">
        <v>84</v>
      </c>
      <c r="N71" t="s">
        <v>111</v>
      </c>
      <c r="O71">
        <v>403</v>
      </c>
      <c r="P71">
        <v>1080</v>
      </c>
      <c r="Q71">
        <v>2340</v>
      </c>
      <c r="R71" s="1" t="s">
        <v>77</v>
      </c>
      <c r="S71" s="1" t="s">
        <v>78</v>
      </c>
      <c r="T71" t="s">
        <v>74</v>
      </c>
      <c r="U71">
        <v>8</v>
      </c>
      <c r="V71">
        <v>107.452</v>
      </c>
      <c r="W71">
        <v>1.8</v>
      </c>
      <c r="X71">
        <v>4</v>
      </c>
      <c r="Y71">
        <v>64</v>
      </c>
      <c r="Z71" t="s">
        <v>104</v>
      </c>
      <c r="AA71">
        <v>4000</v>
      </c>
      <c r="AB71">
        <v>92</v>
      </c>
      <c r="AC71">
        <v>24.77</v>
      </c>
      <c r="AD71">
        <v>11.62</v>
      </c>
      <c r="AE71">
        <v>14.55</v>
      </c>
      <c r="AF71" t="s">
        <v>74</v>
      </c>
      <c r="AG71">
        <v>16</v>
      </c>
      <c r="AH71">
        <v>1.7</v>
      </c>
      <c r="AI71">
        <v>16</v>
      </c>
      <c r="AJ71">
        <v>2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74</v>
      </c>
      <c r="AR71" t="s">
        <v>77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  <c r="AX71" t="s">
        <v>78</v>
      </c>
      <c r="AY71">
        <v>5</v>
      </c>
      <c r="AZ71">
        <v>1</v>
      </c>
      <c r="BA71">
        <v>1</v>
      </c>
      <c r="BB71">
        <v>0.8</v>
      </c>
      <c r="BC71">
        <v>0</v>
      </c>
      <c r="BD71">
        <v>0.428571429</v>
      </c>
      <c r="BE71">
        <v>0.66666666699999999</v>
      </c>
      <c r="BF71">
        <v>0.125</v>
      </c>
      <c r="BG71">
        <v>0</v>
      </c>
      <c r="BH71">
        <v>0</v>
      </c>
      <c r="BI71">
        <v>0.4</v>
      </c>
      <c r="BJ71">
        <v>0.27272727299999999</v>
      </c>
      <c r="BK71">
        <v>0</v>
      </c>
      <c r="BL71">
        <v>0.5</v>
      </c>
      <c r="BM71">
        <v>0.5</v>
      </c>
      <c r="BN71">
        <v>0.66666666699999999</v>
      </c>
      <c r="BO71">
        <v>0</v>
      </c>
      <c r="BP71">
        <v>98</v>
      </c>
      <c r="BQ71">
        <v>8.1999999999999993</v>
      </c>
      <c r="BR71">
        <v>7</v>
      </c>
      <c r="BS71">
        <v>8.9</v>
      </c>
      <c r="BT71">
        <v>8.6</v>
      </c>
      <c r="BU71">
        <v>8.1</v>
      </c>
      <c r="BV71">
        <v>7</v>
      </c>
      <c r="BW71">
        <v>8.3000000000000007</v>
      </c>
      <c r="BX71">
        <v>7.4</v>
      </c>
      <c r="BY71">
        <v>8.6</v>
      </c>
      <c r="BZ71">
        <v>6.3</v>
      </c>
      <c r="CA71">
        <v>8.5</v>
      </c>
      <c r="CB71">
        <v>8.1</v>
      </c>
      <c r="CC71">
        <v>8.9</v>
      </c>
      <c r="CD71">
        <v>8.6999999999999993</v>
      </c>
      <c r="CE71">
        <v>8.9</v>
      </c>
      <c r="CF71">
        <v>722.76587710000001</v>
      </c>
      <c r="CG71">
        <f>IF(CJ71&lt;$CH$1,CJ71,)</f>
        <v>1370.00703</v>
      </c>
      <c r="CH71">
        <v>1</v>
      </c>
      <c r="CI71">
        <v>71</v>
      </c>
      <c r="CJ71">
        <v>1370.00703</v>
      </c>
      <c r="CK71">
        <f t="shared" si="4"/>
        <v>1445.5317542</v>
      </c>
      <c r="CL71">
        <f t="shared" si="5"/>
        <v>750.44738081606988</v>
      </c>
    </row>
    <row r="72" spans="1:90" x14ac:dyDescent="0.25">
      <c r="A72" s="5" t="s">
        <v>101</v>
      </c>
      <c r="B72" s="2" t="s">
        <v>146</v>
      </c>
      <c r="C72" s="10">
        <v>43497</v>
      </c>
      <c r="D72" s="10">
        <v>43556</v>
      </c>
      <c r="E72" s="14">
        <f t="shared" si="3"/>
        <v>2</v>
      </c>
      <c r="G72" s="3" t="s">
        <v>166</v>
      </c>
      <c r="H72">
        <v>269</v>
      </c>
      <c r="I72">
        <v>74.7</v>
      </c>
      <c r="J72">
        <v>158.5</v>
      </c>
      <c r="K72">
        <v>7.7</v>
      </c>
      <c r="L72">
        <v>168</v>
      </c>
      <c r="M72">
        <v>84</v>
      </c>
      <c r="N72" t="s">
        <v>111</v>
      </c>
      <c r="O72">
        <v>403</v>
      </c>
      <c r="P72">
        <v>1080</v>
      </c>
      <c r="Q72">
        <v>2340</v>
      </c>
      <c r="R72" s="1" t="s">
        <v>78</v>
      </c>
      <c r="S72" s="1" t="s">
        <v>78</v>
      </c>
      <c r="T72" t="s">
        <v>74</v>
      </c>
      <c r="U72">
        <v>8</v>
      </c>
      <c r="V72">
        <v>146.35499999999999</v>
      </c>
      <c r="W72">
        <v>2.2999999999999998</v>
      </c>
      <c r="X72">
        <v>4</v>
      </c>
      <c r="Y72">
        <v>128</v>
      </c>
      <c r="Z72" t="s">
        <v>104</v>
      </c>
      <c r="AA72">
        <v>4000</v>
      </c>
      <c r="AB72">
        <v>98</v>
      </c>
      <c r="AC72">
        <v>24.52</v>
      </c>
      <c r="AD72">
        <v>12.27</v>
      </c>
      <c r="AE72">
        <v>15.82</v>
      </c>
      <c r="AF72">
        <v>85</v>
      </c>
      <c r="AG72">
        <v>24.8</v>
      </c>
      <c r="AH72">
        <v>1.7</v>
      </c>
      <c r="AI72">
        <v>24.8</v>
      </c>
      <c r="AJ72">
        <v>2</v>
      </c>
      <c r="AK72" t="s">
        <v>78</v>
      </c>
      <c r="AL72" t="s">
        <v>78</v>
      </c>
      <c r="AM72" t="s">
        <v>78</v>
      </c>
      <c r="AN72" t="s">
        <v>78</v>
      </c>
      <c r="AO72" t="s">
        <v>74</v>
      </c>
      <c r="AP72" t="s">
        <v>78</v>
      </c>
      <c r="AQ72" t="s">
        <v>74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  <c r="AX72" t="s">
        <v>78</v>
      </c>
      <c r="AY72">
        <v>5</v>
      </c>
      <c r="AZ72">
        <v>1</v>
      </c>
      <c r="BA72">
        <v>1</v>
      </c>
      <c r="BB72">
        <v>0.8</v>
      </c>
      <c r="BC72">
        <v>0</v>
      </c>
      <c r="BD72">
        <v>0.428571429</v>
      </c>
      <c r="BE72">
        <v>0.66666666699999999</v>
      </c>
      <c r="BF72">
        <v>0.125</v>
      </c>
      <c r="BG72">
        <v>0</v>
      </c>
      <c r="BH72">
        <v>0</v>
      </c>
      <c r="BI72">
        <v>0.4</v>
      </c>
      <c r="BJ72">
        <v>0.27272727299999999</v>
      </c>
      <c r="BK72">
        <v>0</v>
      </c>
      <c r="BL72">
        <v>0.5</v>
      </c>
      <c r="BM72">
        <v>0.5</v>
      </c>
      <c r="BN72">
        <v>0.66666666699999999</v>
      </c>
      <c r="BO72">
        <v>0</v>
      </c>
      <c r="BP72">
        <v>159</v>
      </c>
      <c r="BQ72">
        <v>8.5</v>
      </c>
      <c r="BR72">
        <v>7.2</v>
      </c>
      <c r="BS72">
        <v>9</v>
      </c>
      <c r="BT72">
        <v>8.8000000000000007</v>
      </c>
      <c r="BU72">
        <v>8.9</v>
      </c>
      <c r="BV72">
        <v>7.3</v>
      </c>
      <c r="BW72">
        <v>8.9</v>
      </c>
      <c r="BX72">
        <v>8.6</v>
      </c>
      <c r="BY72">
        <v>8.9</v>
      </c>
      <c r="BZ72">
        <v>7.3</v>
      </c>
      <c r="CA72">
        <v>8.6</v>
      </c>
      <c r="CB72">
        <v>8.5</v>
      </c>
      <c r="CC72">
        <v>8.9</v>
      </c>
      <c r="CD72">
        <v>8.8000000000000007</v>
      </c>
      <c r="CE72">
        <v>8.8000000000000007</v>
      </c>
      <c r="CF72">
        <v>722.76587710000001</v>
      </c>
      <c r="CG72">
        <f>IF(CJ72&lt;$CH$1,CJ72,)</f>
        <v>1020.537792</v>
      </c>
      <c r="CH72">
        <v>1</v>
      </c>
      <c r="CI72">
        <v>72</v>
      </c>
      <c r="CJ72">
        <v>1020.537792</v>
      </c>
      <c r="CK72">
        <f t="shared" si="4"/>
        <v>1445.5317542</v>
      </c>
      <c r="CL72">
        <f t="shared" si="5"/>
        <v>559.01896578604794</v>
      </c>
    </row>
    <row r="73" spans="1:90" x14ac:dyDescent="0.25">
      <c r="A73" s="5" t="s">
        <v>101</v>
      </c>
      <c r="B73" s="2" t="s">
        <v>132</v>
      </c>
      <c r="C73" s="10">
        <v>43497</v>
      </c>
      <c r="D73" s="10">
        <v>43862</v>
      </c>
      <c r="E73" s="14">
        <f t="shared" si="3"/>
        <v>12</v>
      </c>
      <c r="F73" s="3" t="s">
        <v>170</v>
      </c>
      <c r="G73" s="3" t="s">
        <v>131</v>
      </c>
      <c r="H73">
        <v>781.78</v>
      </c>
      <c r="I73">
        <v>70.400000000000006</v>
      </c>
      <c r="J73">
        <v>149.9</v>
      </c>
      <c r="K73">
        <v>7.8</v>
      </c>
      <c r="L73">
        <v>157</v>
      </c>
      <c r="M73">
        <v>88</v>
      </c>
      <c r="N73" t="s">
        <v>114</v>
      </c>
      <c r="O73">
        <v>551</v>
      </c>
      <c r="P73">
        <v>1440</v>
      </c>
      <c r="Q73">
        <v>3040</v>
      </c>
      <c r="R73" s="1" t="s">
        <v>78</v>
      </c>
      <c r="S73" s="1" t="s">
        <v>78</v>
      </c>
      <c r="T73" t="s">
        <v>81</v>
      </c>
      <c r="U73">
        <v>8</v>
      </c>
      <c r="V73">
        <v>415</v>
      </c>
      <c r="W73">
        <v>2.7</v>
      </c>
      <c r="X73">
        <v>8</v>
      </c>
      <c r="Y73">
        <v>128</v>
      </c>
      <c r="Z73" t="s">
        <v>107</v>
      </c>
      <c r="AA73">
        <v>3400</v>
      </c>
      <c r="AB73">
        <v>79</v>
      </c>
      <c r="AC73">
        <v>21.32</v>
      </c>
      <c r="AD73">
        <v>10.17</v>
      </c>
      <c r="AE73">
        <v>12.93</v>
      </c>
      <c r="AF73">
        <v>116</v>
      </c>
      <c r="AG73">
        <v>12</v>
      </c>
      <c r="AH73" t="s">
        <v>74</v>
      </c>
      <c r="AI73">
        <v>10</v>
      </c>
      <c r="AJ73">
        <v>1.9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77</v>
      </c>
      <c r="AU73" t="s">
        <v>78</v>
      </c>
      <c r="AV73" t="s">
        <v>78</v>
      </c>
      <c r="AW73" t="s">
        <v>74</v>
      </c>
      <c r="AX73" t="s">
        <v>78</v>
      </c>
      <c r="AY73">
        <v>5</v>
      </c>
      <c r="AZ73">
        <v>1</v>
      </c>
      <c r="BA73">
        <v>1</v>
      </c>
      <c r="BB73">
        <v>1</v>
      </c>
      <c r="BC73">
        <v>0</v>
      </c>
      <c r="BD73">
        <v>0.428571429</v>
      </c>
      <c r="BE73">
        <v>1</v>
      </c>
      <c r="BF73">
        <v>0.6875</v>
      </c>
      <c r="BG73">
        <v>0</v>
      </c>
      <c r="BH73">
        <v>0</v>
      </c>
      <c r="BI73">
        <v>0.4</v>
      </c>
      <c r="BJ73">
        <v>0.63636363600000001</v>
      </c>
      <c r="BK73">
        <v>0</v>
      </c>
      <c r="BL73">
        <v>0.5</v>
      </c>
      <c r="BM73">
        <v>1</v>
      </c>
      <c r="BN73">
        <v>1</v>
      </c>
      <c r="BO73">
        <v>0</v>
      </c>
      <c r="BP73">
        <v>33</v>
      </c>
      <c r="BQ73">
        <v>9.1</v>
      </c>
      <c r="BR73">
        <v>8.4</v>
      </c>
      <c r="BS73">
        <v>9.8000000000000007</v>
      </c>
      <c r="BT73">
        <v>9.6999999999999993</v>
      </c>
      <c r="BU73">
        <v>9.5</v>
      </c>
      <c r="BV73">
        <v>9.8000000000000007</v>
      </c>
      <c r="BW73">
        <v>9.6</v>
      </c>
      <c r="BX73">
        <v>9.3000000000000007</v>
      </c>
      <c r="BY73">
        <v>9.5</v>
      </c>
      <c r="BZ73">
        <v>8.1</v>
      </c>
      <c r="CA73">
        <v>8.6999999999999993</v>
      </c>
      <c r="CB73">
        <v>9.3000000000000007</v>
      </c>
      <c r="CC73">
        <v>9.6</v>
      </c>
      <c r="CD73">
        <v>9.5</v>
      </c>
      <c r="CE73">
        <v>9.5</v>
      </c>
      <c r="CF73">
        <v>722.76587710000001</v>
      </c>
      <c r="CG73">
        <f>IF(CJ73&lt;$CH$1,CJ73,)</f>
        <v>1003.7760939999999</v>
      </c>
      <c r="CH73">
        <v>1</v>
      </c>
      <c r="CI73">
        <v>73</v>
      </c>
      <c r="CJ73">
        <v>1003.7760939999999</v>
      </c>
      <c r="CK73">
        <f t="shared" si="4"/>
        <v>1445.5317542</v>
      </c>
      <c r="CL73">
        <f t="shared" si="5"/>
        <v>549.83742723428588</v>
      </c>
    </row>
    <row r="74" spans="1:90" x14ac:dyDescent="0.25">
      <c r="A74" s="5" t="s">
        <v>101</v>
      </c>
      <c r="B74" s="2" t="s">
        <v>134</v>
      </c>
      <c r="C74" s="10">
        <v>43497</v>
      </c>
      <c r="D74" s="10">
        <v>43862</v>
      </c>
      <c r="E74" s="14">
        <f t="shared" si="3"/>
        <v>12</v>
      </c>
      <c r="F74" s="3" t="s">
        <v>171</v>
      </c>
      <c r="G74" s="3" t="s">
        <v>133</v>
      </c>
      <c r="H74">
        <v>878</v>
      </c>
      <c r="I74">
        <v>74.099999999999994</v>
      </c>
      <c r="J74">
        <v>157.6</v>
      </c>
      <c r="K74">
        <v>7.8</v>
      </c>
      <c r="L74">
        <v>175</v>
      </c>
      <c r="M74">
        <v>86</v>
      </c>
      <c r="N74" t="s">
        <v>114</v>
      </c>
      <c r="O74">
        <v>526</v>
      </c>
      <c r="P74">
        <v>1440</v>
      </c>
      <c r="Q74">
        <v>3040</v>
      </c>
      <c r="R74" s="1" t="s">
        <v>78</v>
      </c>
      <c r="S74" s="1" t="s">
        <v>78</v>
      </c>
      <c r="T74" t="s">
        <v>81</v>
      </c>
      <c r="U74">
        <v>8</v>
      </c>
      <c r="V74">
        <v>395.32600000000002</v>
      </c>
      <c r="W74">
        <v>2.7</v>
      </c>
      <c r="X74">
        <v>8</v>
      </c>
      <c r="Y74">
        <v>128</v>
      </c>
      <c r="Z74" t="s">
        <v>107</v>
      </c>
      <c r="AA74">
        <v>4100</v>
      </c>
      <c r="AB74">
        <v>91</v>
      </c>
      <c r="AC74">
        <v>24</v>
      </c>
      <c r="AD74">
        <v>11.82</v>
      </c>
      <c r="AE74">
        <v>14.88</v>
      </c>
      <c r="AF74">
        <v>113</v>
      </c>
      <c r="AG74">
        <v>12</v>
      </c>
      <c r="AH74" t="s">
        <v>74</v>
      </c>
      <c r="AI74">
        <v>10</v>
      </c>
      <c r="AJ74">
        <v>1.9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77</v>
      </c>
      <c r="AU74" t="s">
        <v>78</v>
      </c>
      <c r="AV74" t="s">
        <v>78</v>
      </c>
      <c r="AW74" t="s">
        <v>74</v>
      </c>
      <c r="AX74" t="s">
        <v>78</v>
      </c>
      <c r="AY74">
        <v>5</v>
      </c>
      <c r="AZ74">
        <v>1</v>
      </c>
      <c r="BA74">
        <v>1</v>
      </c>
      <c r="BB74">
        <v>1</v>
      </c>
      <c r="BC74">
        <v>0</v>
      </c>
      <c r="BD74">
        <v>0.428571429</v>
      </c>
      <c r="BE74">
        <v>1</v>
      </c>
      <c r="BF74">
        <v>0.6875</v>
      </c>
      <c r="BG74">
        <v>0</v>
      </c>
      <c r="BH74">
        <v>0</v>
      </c>
      <c r="BI74">
        <v>0.4</v>
      </c>
      <c r="BJ74">
        <v>0.63636363600000001</v>
      </c>
      <c r="BK74">
        <v>0</v>
      </c>
      <c r="BL74">
        <v>0.5</v>
      </c>
      <c r="BM74">
        <v>1</v>
      </c>
      <c r="BN74">
        <v>1</v>
      </c>
      <c r="BO74">
        <v>0</v>
      </c>
      <c r="BP74">
        <v>77</v>
      </c>
      <c r="BQ74">
        <v>9.3000000000000007</v>
      </c>
      <c r="BR74">
        <v>8</v>
      </c>
      <c r="BS74">
        <v>9.8000000000000007</v>
      </c>
      <c r="BT74">
        <v>9.3000000000000007</v>
      </c>
      <c r="BU74">
        <v>9.4</v>
      </c>
      <c r="BV74">
        <v>9.6</v>
      </c>
      <c r="BW74">
        <v>9.6999999999999993</v>
      </c>
      <c r="BX74">
        <v>9.4</v>
      </c>
      <c r="BY74">
        <v>9.5</v>
      </c>
      <c r="BZ74">
        <v>8.6</v>
      </c>
      <c r="CA74">
        <v>9</v>
      </c>
      <c r="CB74">
        <v>9.1</v>
      </c>
      <c r="CC74">
        <v>9.4</v>
      </c>
      <c r="CD74">
        <v>9.4</v>
      </c>
      <c r="CE74">
        <v>9.6999999999999993</v>
      </c>
      <c r="CF74">
        <v>722.76587710000001</v>
      </c>
      <c r="CG74">
        <f>IF(CJ74&lt;$CH$1,CJ74,)</f>
        <v>1155.2029789999999</v>
      </c>
      <c r="CH74">
        <v>1</v>
      </c>
      <c r="CI74">
        <v>74</v>
      </c>
      <c r="CJ74">
        <v>1155.2029789999999</v>
      </c>
      <c r="CK74">
        <f t="shared" si="4"/>
        <v>1445.5317542</v>
      </c>
      <c r="CL74">
        <f t="shared" si="5"/>
        <v>632.78438060385088</v>
      </c>
    </row>
    <row r="75" spans="1:90" x14ac:dyDescent="0.25">
      <c r="A75" s="5" t="s">
        <v>101</v>
      </c>
      <c r="B75" s="2" t="s">
        <v>172</v>
      </c>
      <c r="C75" s="10">
        <v>43497</v>
      </c>
      <c r="E75" s="14" t="e">
        <f t="shared" si="3"/>
        <v>#NUM!</v>
      </c>
      <c r="F75" s="3" t="s">
        <v>170</v>
      </c>
      <c r="H75">
        <v>1141</v>
      </c>
      <c r="I75">
        <v>77.099999999999994</v>
      </c>
      <c r="J75">
        <v>162.6</v>
      </c>
      <c r="K75">
        <v>7.9</v>
      </c>
      <c r="L75">
        <v>198</v>
      </c>
      <c r="M75">
        <v>89</v>
      </c>
      <c r="N75" t="s">
        <v>114</v>
      </c>
      <c r="O75">
        <v>502</v>
      </c>
      <c r="P75">
        <v>1440</v>
      </c>
      <c r="Q75">
        <v>3040</v>
      </c>
      <c r="R75" s="1" t="s">
        <v>78</v>
      </c>
      <c r="S75" s="1" t="s">
        <v>78</v>
      </c>
      <c r="T75" t="s">
        <v>81</v>
      </c>
      <c r="U75">
        <v>8</v>
      </c>
      <c r="V75">
        <v>416.05700000000002</v>
      </c>
      <c r="W75">
        <v>2.84</v>
      </c>
      <c r="X75">
        <v>8</v>
      </c>
      <c r="Y75">
        <v>256</v>
      </c>
      <c r="Z75" t="s">
        <v>77</v>
      </c>
      <c r="AA75">
        <v>4500</v>
      </c>
      <c r="AF75">
        <v>116</v>
      </c>
      <c r="AG75">
        <v>12</v>
      </c>
      <c r="AH75" t="s">
        <v>74</v>
      </c>
      <c r="AI75">
        <v>10</v>
      </c>
      <c r="AJ75">
        <v>1.9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74</v>
      </c>
      <c r="AX75" t="s">
        <v>78</v>
      </c>
      <c r="AY75">
        <v>5</v>
      </c>
      <c r="AZ75">
        <v>1</v>
      </c>
      <c r="BA75">
        <v>1</v>
      </c>
      <c r="BB75">
        <v>1</v>
      </c>
      <c r="BC75">
        <v>0</v>
      </c>
      <c r="BD75">
        <v>0.85714285700000004</v>
      </c>
      <c r="BE75">
        <v>1</v>
      </c>
      <c r="BF75">
        <v>0.875</v>
      </c>
      <c r="BG75">
        <v>1</v>
      </c>
      <c r="BH75">
        <v>0.5</v>
      </c>
      <c r="BI75">
        <v>0.4</v>
      </c>
      <c r="BJ75">
        <v>0.63636363600000001</v>
      </c>
      <c r="BK75">
        <v>0</v>
      </c>
      <c r="BL75">
        <v>0.75</v>
      </c>
      <c r="BM75">
        <v>0.5</v>
      </c>
      <c r="BN75">
        <v>1</v>
      </c>
      <c r="BO75">
        <v>0.33333333300000001</v>
      </c>
      <c r="BP75">
        <v>5</v>
      </c>
      <c r="BQ75">
        <v>9.6999999999999993</v>
      </c>
      <c r="BR75">
        <v>7.8</v>
      </c>
      <c r="BS75">
        <v>9.6</v>
      </c>
      <c r="BT75">
        <v>8</v>
      </c>
      <c r="BU75">
        <v>9.6</v>
      </c>
      <c r="BV75">
        <v>10</v>
      </c>
      <c r="BW75">
        <v>9.8000000000000007</v>
      </c>
      <c r="BX75">
        <v>9.8000000000000007</v>
      </c>
      <c r="BY75">
        <v>10</v>
      </c>
      <c r="BZ75">
        <v>9.4</v>
      </c>
      <c r="CA75">
        <v>9.8000000000000007</v>
      </c>
      <c r="CB75">
        <v>9.4</v>
      </c>
      <c r="CC75">
        <v>9.1999999999999993</v>
      </c>
      <c r="CD75">
        <v>9.8000000000000007</v>
      </c>
      <c r="CE75">
        <v>10</v>
      </c>
      <c r="CF75">
        <v>722.76587710000001</v>
      </c>
      <c r="CG75">
        <f>IF(CJ75&lt;$CH$1,CJ75,)</f>
        <v>0</v>
      </c>
      <c r="CH75">
        <v>1</v>
      </c>
      <c r="CI75">
        <v>75</v>
      </c>
      <c r="CJ75">
        <v>7582.8568429999996</v>
      </c>
      <c r="CK75">
        <f t="shared" si="4"/>
        <v>1445.5317542</v>
      </c>
      <c r="CL75">
        <f t="shared" si="5"/>
        <v>0</v>
      </c>
    </row>
    <row r="76" spans="1:90" x14ac:dyDescent="0.25">
      <c r="A76" s="5" t="s">
        <v>101</v>
      </c>
      <c r="B76" s="2" t="s">
        <v>173</v>
      </c>
      <c r="C76" s="10">
        <v>43497</v>
      </c>
      <c r="E76" s="14" t="e">
        <f t="shared" si="3"/>
        <v>#NUM!</v>
      </c>
      <c r="H76">
        <v>2020</v>
      </c>
      <c r="I76">
        <v>60.5</v>
      </c>
      <c r="J76">
        <v>157.9</v>
      </c>
      <c r="K76">
        <v>11.7</v>
      </c>
      <c r="L76">
        <v>203</v>
      </c>
      <c r="M76">
        <v>51</v>
      </c>
      <c r="N76" t="s">
        <v>114</v>
      </c>
      <c r="O76">
        <v>466</v>
      </c>
      <c r="P76">
        <v>840</v>
      </c>
      <c r="Q76">
        <v>1960</v>
      </c>
      <c r="R76" s="1" t="s">
        <v>78</v>
      </c>
      <c r="S76" s="1" t="s">
        <v>78</v>
      </c>
      <c r="T76" t="s">
        <v>74</v>
      </c>
      <c r="U76">
        <v>8</v>
      </c>
      <c r="V76">
        <v>435</v>
      </c>
      <c r="W76">
        <v>2.84</v>
      </c>
      <c r="X76">
        <v>12</v>
      </c>
      <c r="Y76">
        <v>512</v>
      </c>
      <c r="Z76" t="s">
        <v>77</v>
      </c>
      <c r="AA76">
        <v>4380</v>
      </c>
      <c r="AB76">
        <v>90</v>
      </c>
      <c r="AC76">
        <v>37.5</v>
      </c>
      <c r="AD76">
        <v>10.57</v>
      </c>
      <c r="AE76">
        <v>17.05</v>
      </c>
      <c r="AF76" t="s">
        <v>74</v>
      </c>
      <c r="AG76">
        <v>12</v>
      </c>
      <c r="AH76" t="s">
        <v>74</v>
      </c>
      <c r="AI76">
        <v>10</v>
      </c>
      <c r="AJ76">
        <v>2.2000000000000002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74</v>
      </c>
      <c r="AR76" t="s">
        <v>78</v>
      </c>
      <c r="AS76" t="s">
        <v>77</v>
      </c>
      <c r="AT76" t="s">
        <v>77</v>
      </c>
      <c r="AU76" t="s">
        <v>78</v>
      </c>
      <c r="AV76" t="s">
        <v>78</v>
      </c>
      <c r="AW76" t="s">
        <v>74</v>
      </c>
      <c r="AX76" t="s">
        <v>78</v>
      </c>
      <c r="AY76">
        <v>5</v>
      </c>
      <c r="AZ76">
        <v>1</v>
      </c>
      <c r="BA76">
        <v>1</v>
      </c>
      <c r="BB76">
        <v>1</v>
      </c>
      <c r="BC76">
        <v>0</v>
      </c>
      <c r="BD76">
        <v>0.71428571399999996</v>
      </c>
      <c r="BE76">
        <v>1</v>
      </c>
      <c r="BF76">
        <v>0.875</v>
      </c>
      <c r="BG76">
        <v>0.5</v>
      </c>
      <c r="BH76">
        <v>0.5</v>
      </c>
      <c r="BI76">
        <v>0.4</v>
      </c>
      <c r="BJ76">
        <v>0.63636363600000001</v>
      </c>
      <c r="BK76">
        <v>0</v>
      </c>
      <c r="BL76">
        <v>0.75</v>
      </c>
      <c r="BM76">
        <v>1</v>
      </c>
      <c r="BN76">
        <v>1</v>
      </c>
      <c r="BO76">
        <v>0</v>
      </c>
      <c r="BP76">
        <v>5</v>
      </c>
      <c r="BQ76">
        <v>7.4</v>
      </c>
      <c r="BR76">
        <v>3.6</v>
      </c>
      <c r="BS76">
        <v>7.6</v>
      </c>
      <c r="BT76">
        <v>6.6</v>
      </c>
      <c r="BU76">
        <v>8.4</v>
      </c>
      <c r="BV76">
        <v>9.4</v>
      </c>
      <c r="BW76">
        <v>9</v>
      </c>
      <c r="BX76">
        <v>9</v>
      </c>
      <c r="BY76">
        <v>8.6</v>
      </c>
      <c r="BZ76">
        <v>8</v>
      </c>
      <c r="CA76">
        <v>8.1999999999999993</v>
      </c>
      <c r="CB76">
        <v>8.4</v>
      </c>
      <c r="CC76">
        <v>8.8000000000000007</v>
      </c>
      <c r="CD76">
        <v>9</v>
      </c>
      <c r="CE76">
        <v>8</v>
      </c>
      <c r="CF76">
        <v>722.76587710000001</v>
      </c>
      <c r="CG76">
        <f>IF(CJ76&lt;$CH$1,CJ76,)</f>
        <v>0</v>
      </c>
      <c r="CH76">
        <v>1</v>
      </c>
      <c r="CI76">
        <v>76</v>
      </c>
      <c r="CJ76">
        <v>6911.8921760000003</v>
      </c>
      <c r="CK76">
        <f t="shared" si="4"/>
        <v>1445.5317542</v>
      </c>
      <c r="CL76">
        <f t="shared" si="5"/>
        <v>0</v>
      </c>
    </row>
    <row r="77" spans="1:90" x14ac:dyDescent="0.25">
      <c r="A77" s="5" t="s">
        <v>101</v>
      </c>
      <c r="B77" s="2" t="s">
        <v>141</v>
      </c>
      <c r="C77" s="10">
        <v>43497</v>
      </c>
      <c r="D77" s="10">
        <v>43831</v>
      </c>
      <c r="E77" s="14">
        <f t="shared" si="3"/>
        <v>11</v>
      </c>
      <c r="G77" s="3" t="s">
        <v>140</v>
      </c>
      <c r="H77">
        <v>658.39</v>
      </c>
      <c r="I77">
        <v>69.900000000000006</v>
      </c>
      <c r="J77">
        <v>142.19999999999999</v>
      </c>
      <c r="K77">
        <v>7.9</v>
      </c>
      <c r="L77">
        <v>150</v>
      </c>
      <c r="M77">
        <v>84</v>
      </c>
      <c r="N77" t="s">
        <v>111</v>
      </c>
      <c r="O77">
        <v>435</v>
      </c>
      <c r="P77">
        <v>1080</v>
      </c>
      <c r="Q77">
        <v>2280</v>
      </c>
      <c r="R77" s="1" t="s">
        <v>78</v>
      </c>
      <c r="S77" s="1" t="s">
        <v>78</v>
      </c>
      <c r="T77" t="s">
        <v>81</v>
      </c>
      <c r="U77">
        <v>8</v>
      </c>
      <c r="V77">
        <v>389.91899999999998</v>
      </c>
      <c r="W77">
        <v>2.7</v>
      </c>
      <c r="X77">
        <v>6</v>
      </c>
      <c r="Y77">
        <v>128</v>
      </c>
      <c r="Z77" t="s">
        <v>107</v>
      </c>
      <c r="AA77">
        <v>3100</v>
      </c>
      <c r="AB77">
        <v>83</v>
      </c>
      <c r="AC77">
        <v>20.7</v>
      </c>
      <c r="AD77">
        <v>11.02</v>
      </c>
      <c r="AE77">
        <v>15.27</v>
      </c>
      <c r="AF77" t="s">
        <v>74</v>
      </c>
      <c r="AG77">
        <v>12</v>
      </c>
      <c r="AH77" t="s">
        <v>74</v>
      </c>
      <c r="AI77">
        <v>10</v>
      </c>
      <c r="AJ77">
        <v>1.9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77</v>
      </c>
      <c r="AU77" t="s">
        <v>78</v>
      </c>
      <c r="AV77" t="s">
        <v>78</v>
      </c>
      <c r="AW77" t="s">
        <v>74</v>
      </c>
      <c r="AX77" t="s">
        <v>78</v>
      </c>
      <c r="AY77">
        <v>5</v>
      </c>
      <c r="AZ77">
        <v>1</v>
      </c>
      <c r="BA77">
        <v>1</v>
      </c>
      <c r="BB77">
        <v>1</v>
      </c>
      <c r="BC77">
        <v>0</v>
      </c>
      <c r="BD77">
        <v>0.428571429</v>
      </c>
      <c r="BE77">
        <v>1</v>
      </c>
      <c r="BF77">
        <v>0.6875</v>
      </c>
      <c r="BG77">
        <v>0</v>
      </c>
      <c r="BH77">
        <v>0</v>
      </c>
      <c r="BI77">
        <v>0.4</v>
      </c>
      <c r="BJ77">
        <v>0.63636363600000001</v>
      </c>
      <c r="BK77">
        <v>0</v>
      </c>
      <c r="BL77">
        <v>0.5</v>
      </c>
      <c r="BM77">
        <v>1</v>
      </c>
      <c r="BN77">
        <v>1</v>
      </c>
      <c r="BO77">
        <v>0</v>
      </c>
      <c r="BP77">
        <v>67</v>
      </c>
      <c r="BQ77">
        <v>9.3000000000000007</v>
      </c>
      <c r="BR77">
        <v>8.4</v>
      </c>
      <c r="BS77">
        <v>9.6999999999999993</v>
      </c>
      <c r="BT77">
        <v>9.8000000000000007</v>
      </c>
      <c r="BU77">
        <v>9.1999999999999993</v>
      </c>
      <c r="BV77">
        <v>9.8000000000000007</v>
      </c>
      <c r="BW77">
        <v>9.5</v>
      </c>
      <c r="BX77">
        <v>9.3000000000000007</v>
      </c>
      <c r="BY77">
        <v>9.4</v>
      </c>
      <c r="BZ77">
        <v>8.5</v>
      </c>
      <c r="CA77">
        <v>9</v>
      </c>
      <c r="CB77">
        <v>9.4</v>
      </c>
      <c r="CC77">
        <v>9.6</v>
      </c>
      <c r="CD77">
        <v>9.4</v>
      </c>
      <c r="CE77">
        <v>9.5</v>
      </c>
      <c r="CF77">
        <v>722.76587710000001</v>
      </c>
      <c r="CG77">
        <f>IF(CJ77&lt;$CH$1,CJ77,)</f>
        <v>1679.9956030000001</v>
      </c>
      <c r="CH77">
        <v>1</v>
      </c>
      <c r="CI77">
        <v>77</v>
      </c>
      <c r="CJ77">
        <v>1679.9956030000001</v>
      </c>
      <c r="CK77">
        <f t="shared" si="4"/>
        <v>1445.5317542</v>
      </c>
      <c r="CL77">
        <f t="shared" si="5"/>
        <v>920.24951145970692</v>
      </c>
    </row>
    <row r="78" spans="1:90" x14ac:dyDescent="0.25">
      <c r="A78" s="5" t="s">
        <v>101</v>
      </c>
      <c r="B78" s="2" t="s">
        <v>128</v>
      </c>
      <c r="C78" s="10">
        <v>43497</v>
      </c>
      <c r="D78" s="10">
        <v>43891</v>
      </c>
      <c r="E78" s="14">
        <f t="shared" si="3"/>
        <v>13</v>
      </c>
      <c r="G78" s="3" t="s">
        <v>127</v>
      </c>
      <c r="H78">
        <v>162</v>
      </c>
      <c r="I78">
        <v>74.5</v>
      </c>
      <c r="J78">
        <v>156.4</v>
      </c>
      <c r="K78">
        <v>8.8000000000000007</v>
      </c>
      <c r="L78">
        <v>186</v>
      </c>
      <c r="M78">
        <v>83</v>
      </c>
      <c r="N78" t="s">
        <v>103</v>
      </c>
      <c r="O78">
        <v>409</v>
      </c>
      <c r="P78">
        <v>1080</v>
      </c>
      <c r="Q78">
        <v>2340</v>
      </c>
      <c r="R78" s="1" t="s">
        <v>77</v>
      </c>
      <c r="S78" s="1" t="s">
        <v>77</v>
      </c>
      <c r="T78" t="s">
        <v>74</v>
      </c>
      <c r="U78">
        <v>8</v>
      </c>
      <c r="V78">
        <v>109.452</v>
      </c>
      <c r="W78">
        <v>1.8</v>
      </c>
      <c r="X78">
        <v>4</v>
      </c>
      <c r="Y78">
        <v>64</v>
      </c>
      <c r="Z78" t="s">
        <v>104</v>
      </c>
      <c r="AA78">
        <v>5000</v>
      </c>
      <c r="AB78">
        <v>103</v>
      </c>
      <c r="AC78">
        <v>32.72</v>
      </c>
      <c r="AD78">
        <v>13.33</v>
      </c>
      <c r="AE78">
        <v>11.98</v>
      </c>
      <c r="AF78" t="s">
        <v>74</v>
      </c>
      <c r="AG78">
        <v>13</v>
      </c>
      <c r="AH78">
        <v>1.9</v>
      </c>
      <c r="AI78">
        <v>8</v>
      </c>
      <c r="AJ78" t="s">
        <v>74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74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74</v>
      </c>
      <c r="AX78" t="s">
        <v>78</v>
      </c>
      <c r="AY78">
        <v>5</v>
      </c>
      <c r="AZ78">
        <v>1</v>
      </c>
      <c r="BA78">
        <v>1</v>
      </c>
      <c r="BB78">
        <v>0.8</v>
      </c>
      <c r="BC78">
        <v>0</v>
      </c>
      <c r="BD78">
        <v>0.428571429</v>
      </c>
      <c r="BE78">
        <v>0.66666666699999999</v>
      </c>
      <c r="BF78">
        <v>0.1875</v>
      </c>
      <c r="BG78">
        <v>0</v>
      </c>
      <c r="BH78">
        <v>0</v>
      </c>
      <c r="BI78">
        <v>0.4</v>
      </c>
      <c r="BJ78">
        <v>0.36363636399999999</v>
      </c>
      <c r="BK78">
        <v>0</v>
      </c>
      <c r="BL78">
        <v>0.5</v>
      </c>
      <c r="BM78">
        <v>0.5</v>
      </c>
      <c r="BN78">
        <v>0.83333333300000001</v>
      </c>
      <c r="BO78">
        <v>0</v>
      </c>
      <c r="BP78">
        <v>26</v>
      </c>
      <c r="BQ78">
        <v>8.3000000000000007</v>
      </c>
      <c r="BR78">
        <v>6.6</v>
      </c>
      <c r="BS78">
        <v>8.5</v>
      </c>
      <c r="BT78">
        <v>8.1999999999999993</v>
      </c>
      <c r="BU78">
        <v>7.9</v>
      </c>
      <c r="BV78">
        <v>8.1999999999999993</v>
      </c>
      <c r="BW78">
        <v>8.4</v>
      </c>
      <c r="BX78">
        <v>7.3</v>
      </c>
      <c r="BY78">
        <v>8.1</v>
      </c>
      <c r="BZ78">
        <v>6.5</v>
      </c>
      <c r="CA78">
        <v>7.7</v>
      </c>
      <c r="CB78">
        <v>8.4</v>
      </c>
      <c r="CC78">
        <v>8.3000000000000007</v>
      </c>
      <c r="CD78">
        <v>8.6</v>
      </c>
      <c r="CE78">
        <v>8.1999999999999993</v>
      </c>
      <c r="CF78">
        <v>722.76587710000001</v>
      </c>
      <c r="CG78">
        <f>IF(CJ78&lt;$CH$1,CJ78,)</f>
        <v>0</v>
      </c>
      <c r="CH78">
        <v>1</v>
      </c>
      <c r="CI78">
        <v>78</v>
      </c>
      <c r="CJ78">
        <v>11142.86947</v>
      </c>
      <c r="CK78">
        <f t="shared" si="4"/>
        <v>1445.5317542</v>
      </c>
      <c r="CL78">
        <f t="shared" si="5"/>
        <v>0</v>
      </c>
    </row>
    <row r="79" spans="1:90" x14ac:dyDescent="0.25">
      <c r="A79" s="5" t="s">
        <v>101</v>
      </c>
      <c r="B79" s="2" t="s">
        <v>120</v>
      </c>
      <c r="C79" s="10">
        <v>43497</v>
      </c>
      <c r="D79" s="10">
        <v>43709</v>
      </c>
      <c r="E79" s="14">
        <f t="shared" si="3"/>
        <v>7</v>
      </c>
      <c r="G79" s="3" t="s">
        <v>150</v>
      </c>
      <c r="H79">
        <v>92.87</v>
      </c>
      <c r="I79">
        <v>75.599999999999994</v>
      </c>
      <c r="J79">
        <v>155.6</v>
      </c>
      <c r="K79">
        <v>7.7</v>
      </c>
      <c r="L79">
        <v>163</v>
      </c>
      <c r="M79">
        <v>81</v>
      </c>
      <c r="N79" t="s">
        <v>103</v>
      </c>
      <c r="O79">
        <v>270</v>
      </c>
      <c r="P79">
        <v>720</v>
      </c>
      <c r="Q79">
        <v>1520</v>
      </c>
      <c r="R79" s="1" t="s">
        <v>77</v>
      </c>
      <c r="S79" s="1" t="s">
        <v>77</v>
      </c>
      <c r="T79" t="s">
        <v>74</v>
      </c>
      <c r="U79">
        <v>8</v>
      </c>
      <c r="V79">
        <v>46</v>
      </c>
      <c r="W79">
        <v>1.6</v>
      </c>
      <c r="X79">
        <v>3</v>
      </c>
      <c r="Y79">
        <v>32</v>
      </c>
      <c r="Z79" t="s">
        <v>104</v>
      </c>
      <c r="AA79">
        <v>3400</v>
      </c>
      <c r="AB79">
        <v>89</v>
      </c>
      <c r="AC79">
        <v>23.07</v>
      </c>
      <c r="AD79">
        <v>12.27</v>
      </c>
      <c r="AE79">
        <v>10.35</v>
      </c>
      <c r="AF79" t="s">
        <v>74</v>
      </c>
      <c r="AG79">
        <v>13</v>
      </c>
      <c r="AH79">
        <v>1.9</v>
      </c>
      <c r="AI79">
        <v>5</v>
      </c>
      <c r="AJ79" t="s">
        <v>74</v>
      </c>
      <c r="AK79" t="s">
        <v>77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74</v>
      </c>
      <c r="AR79" t="s">
        <v>77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  <c r="AX79" t="s">
        <v>78</v>
      </c>
      <c r="AY79">
        <v>4.2</v>
      </c>
      <c r="AZ79">
        <v>1</v>
      </c>
      <c r="BA79">
        <v>1</v>
      </c>
      <c r="BB79">
        <v>0.8</v>
      </c>
      <c r="BC79">
        <v>0</v>
      </c>
      <c r="BD79">
        <v>0.428571429</v>
      </c>
      <c r="BE79">
        <v>0.66666666699999999</v>
      </c>
      <c r="BF79">
        <v>0.1875</v>
      </c>
      <c r="BG79">
        <v>0</v>
      </c>
      <c r="BH79">
        <v>0</v>
      </c>
      <c r="BI79">
        <v>0.4</v>
      </c>
      <c r="BJ79">
        <v>0.36363636399999999</v>
      </c>
      <c r="BK79">
        <v>0</v>
      </c>
      <c r="BL79">
        <v>0.5</v>
      </c>
      <c r="BM79">
        <v>0.5</v>
      </c>
      <c r="BN79">
        <v>0.83333333300000001</v>
      </c>
      <c r="BO79">
        <v>0</v>
      </c>
      <c r="BP79">
        <v>7</v>
      </c>
      <c r="BQ79">
        <v>7</v>
      </c>
      <c r="BR79">
        <v>6.4</v>
      </c>
      <c r="BS79">
        <v>8.9</v>
      </c>
      <c r="BT79">
        <v>9</v>
      </c>
      <c r="BU79">
        <v>7</v>
      </c>
      <c r="BV79">
        <v>8</v>
      </c>
      <c r="BW79">
        <v>6.6</v>
      </c>
      <c r="BX79">
        <v>6.3</v>
      </c>
      <c r="BY79">
        <v>7.1</v>
      </c>
      <c r="BZ79">
        <v>5.0999999999999996</v>
      </c>
      <c r="CA79">
        <v>6.4</v>
      </c>
      <c r="CB79">
        <v>7.6</v>
      </c>
      <c r="CC79">
        <v>8.9</v>
      </c>
      <c r="CD79">
        <v>8</v>
      </c>
      <c r="CE79">
        <v>8.6</v>
      </c>
      <c r="CF79">
        <v>722.76587710000001</v>
      </c>
      <c r="CG79">
        <f>IF(CJ79&lt;$CH$1,CJ79,)</f>
        <v>0</v>
      </c>
      <c r="CH79">
        <v>1</v>
      </c>
      <c r="CI79">
        <v>79</v>
      </c>
      <c r="CJ79">
        <v>8333.3417239999999</v>
      </c>
      <c r="CK79">
        <f t="shared" si="4"/>
        <v>1445.5317542</v>
      </c>
      <c r="CL79">
        <f t="shared" si="5"/>
        <v>0</v>
      </c>
    </row>
    <row r="80" spans="1:90" x14ac:dyDescent="0.25">
      <c r="A80" s="5" t="s">
        <v>101</v>
      </c>
      <c r="B80" s="2" t="s">
        <v>174</v>
      </c>
      <c r="C80" s="10">
        <v>43466</v>
      </c>
      <c r="E80" s="14" t="e">
        <f t="shared" si="3"/>
        <v>#NUM!</v>
      </c>
      <c r="F80" s="3" t="s">
        <v>175</v>
      </c>
      <c r="H80">
        <v>470</v>
      </c>
      <c r="I80">
        <v>74.900000000000006</v>
      </c>
      <c r="J80">
        <v>158.4</v>
      </c>
      <c r="K80">
        <v>7.4</v>
      </c>
      <c r="L80">
        <v>173</v>
      </c>
      <c r="M80">
        <v>84</v>
      </c>
      <c r="N80" t="s">
        <v>76</v>
      </c>
      <c r="O80">
        <v>403</v>
      </c>
      <c r="P80">
        <v>1080</v>
      </c>
      <c r="Q80">
        <v>2340</v>
      </c>
      <c r="R80" s="1" t="s">
        <v>77</v>
      </c>
      <c r="S80" s="1" t="s">
        <v>77</v>
      </c>
      <c r="T80" t="s">
        <v>81</v>
      </c>
      <c r="U80">
        <v>8</v>
      </c>
      <c r="V80">
        <v>170</v>
      </c>
      <c r="W80">
        <v>2.2000000000000002</v>
      </c>
      <c r="X80">
        <v>6</v>
      </c>
      <c r="Y80">
        <v>128</v>
      </c>
      <c r="Z80" t="s">
        <v>104</v>
      </c>
      <c r="AA80">
        <v>3400</v>
      </c>
      <c r="AF80" t="s">
        <v>74</v>
      </c>
      <c r="AG80">
        <v>24</v>
      </c>
      <c r="AH80">
        <v>1.7</v>
      </c>
      <c r="AI80">
        <v>24</v>
      </c>
      <c r="AJ80">
        <v>2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74</v>
      </c>
      <c r="AR80" t="s">
        <v>78</v>
      </c>
      <c r="AS80" t="s">
        <v>77</v>
      </c>
      <c r="AT80" t="s">
        <v>78</v>
      </c>
      <c r="AU80" t="s">
        <v>78</v>
      </c>
      <c r="AV80" t="s">
        <v>78</v>
      </c>
      <c r="AW80" t="s">
        <v>78</v>
      </c>
      <c r="AX80" t="s">
        <v>78</v>
      </c>
      <c r="AY80">
        <v>5</v>
      </c>
      <c r="AZ80">
        <v>1</v>
      </c>
      <c r="BA80">
        <v>1</v>
      </c>
      <c r="BB80">
        <v>0.6</v>
      </c>
      <c r="BC80">
        <v>0</v>
      </c>
      <c r="BD80">
        <v>0.428571429</v>
      </c>
      <c r="BE80">
        <v>1</v>
      </c>
      <c r="BF80">
        <v>0.125</v>
      </c>
      <c r="BG80">
        <v>0</v>
      </c>
      <c r="BH80">
        <v>0</v>
      </c>
      <c r="BI80">
        <v>0.4</v>
      </c>
      <c r="BJ80">
        <v>0.36363636399999999</v>
      </c>
      <c r="BK80">
        <v>0</v>
      </c>
      <c r="BL80">
        <v>0.5</v>
      </c>
      <c r="BM80">
        <v>1</v>
      </c>
      <c r="BN80">
        <v>1</v>
      </c>
      <c r="BO80">
        <v>0</v>
      </c>
      <c r="BP80">
        <v>0</v>
      </c>
      <c r="BQ80" t="s">
        <v>74</v>
      </c>
      <c r="BR80" t="s">
        <v>74</v>
      </c>
      <c r="BS80" t="s">
        <v>74</v>
      </c>
      <c r="BT80" t="s">
        <v>74</v>
      </c>
      <c r="BU80" t="s">
        <v>74</v>
      </c>
      <c r="BV80" t="s">
        <v>74</v>
      </c>
      <c r="BW80" t="s">
        <v>74</v>
      </c>
      <c r="BX80" t="s">
        <v>74</v>
      </c>
      <c r="BY80" t="s">
        <v>74</v>
      </c>
      <c r="BZ80" t="s">
        <v>74</v>
      </c>
      <c r="CA80" t="s">
        <v>74</v>
      </c>
      <c r="CB80" t="s">
        <v>74</v>
      </c>
      <c r="CC80" t="s">
        <v>74</v>
      </c>
      <c r="CD80" t="s">
        <v>74</v>
      </c>
      <c r="CE80" t="s">
        <v>74</v>
      </c>
      <c r="CF80">
        <v>257.12102650000003</v>
      </c>
      <c r="CG80">
        <f>IF(CJ80&lt;$CH$1,CJ80,)</f>
        <v>0</v>
      </c>
      <c r="CH80">
        <v>1</v>
      </c>
      <c r="CI80">
        <v>80</v>
      </c>
      <c r="CJ80">
        <v>14999.99973</v>
      </c>
      <c r="CK80">
        <f t="shared" si="4"/>
        <v>514.24205300000006</v>
      </c>
      <c r="CL80">
        <f t="shared" si="5"/>
        <v>0</v>
      </c>
    </row>
    <row r="81" spans="1:90" x14ac:dyDescent="0.25">
      <c r="A81" s="5" t="s">
        <v>101</v>
      </c>
      <c r="B81" s="2" t="s">
        <v>176</v>
      </c>
      <c r="C81" s="10">
        <v>43435</v>
      </c>
      <c r="E81" s="14" t="e">
        <f t="shared" si="3"/>
        <v>#NUM!</v>
      </c>
      <c r="H81">
        <v>380</v>
      </c>
      <c r="I81">
        <v>74.900000000000006</v>
      </c>
      <c r="J81">
        <v>158.4</v>
      </c>
      <c r="K81">
        <v>7.4</v>
      </c>
      <c r="L81">
        <v>173</v>
      </c>
      <c r="M81">
        <v>84</v>
      </c>
      <c r="N81" t="s">
        <v>76</v>
      </c>
      <c r="O81">
        <v>403</v>
      </c>
      <c r="P81">
        <v>1080</v>
      </c>
      <c r="Q81">
        <v>2340</v>
      </c>
      <c r="R81" s="1" t="s">
        <v>77</v>
      </c>
      <c r="S81" s="1" t="s">
        <v>77</v>
      </c>
      <c r="T81" t="s">
        <v>81</v>
      </c>
      <c r="U81">
        <v>8</v>
      </c>
      <c r="V81">
        <v>170</v>
      </c>
      <c r="W81">
        <v>2.2000000000000002</v>
      </c>
      <c r="X81">
        <v>6</v>
      </c>
      <c r="Y81">
        <v>128</v>
      </c>
      <c r="Z81" t="s">
        <v>104</v>
      </c>
      <c r="AA81">
        <v>3400</v>
      </c>
      <c r="AF81">
        <v>79</v>
      </c>
      <c r="AG81">
        <v>24</v>
      </c>
      <c r="AH81">
        <v>1.7</v>
      </c>
      <c r="AI81">
        <v>24</v>
      </c>
      <c r="AJ81">
        <v>2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74</v>
      </c>
      <c r="AR81" t="s">
        <v>78</v>
      </c>
      <c r="AS81" t="s">
        <v>77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>
        <v>5</v>
      </c>
      <c r="AZ81">
        <v>1</v>
      </c>
      <c r="BA81">
        <v>1</v>
      </c>
      <c r="BB81">
        <v>0.6</v>
      </c>
      <c r="BC81">
        <v>0</v>
      </c>
      <c r="BD81">
        <v>0.571428571</v>
      </c>
      <c r="BE81">
        <v>0.66666666699999999</v>
      </c>
      <c r="BF81">
        <v>0.3125</v>
      </c>
      <c r="BG81">
        <v>0</v>
      </c>
      <c r="BH81">
        <v>0.5</v>
      </c>
      <c r="BI81">
        <v>0.4</v>
      </c>
      <c r="BJ81">
        <v>0.36363636399999999</v>
      </c>
      <c r="BK81">
        <v>0</v>
      </c>
      <c r="BL81">
        <v>0.75</v>
      </c>
      <c r="BM81">
        <v>1</v>
      </c>
      <c r="BN81">
        <v>1</v>
      </c>
      <c r="BO81">
        <v>0</v>
      </c>
      <c r="BP81">
        <v>2</v>
      </c>
      <c r="BQ81" t="s">
        <v>74</v>
      </c>
      <c r="BR81" t="s">
        <v>74</v>
      </c>
      <c r="BS81" t="s">
        <v>74</v>
      </c>
      <c r="BT81" t="s">
        <v>74</v>
      </c>
      <c r="BU81" t="s">
        <v>74</v>
      </c>
      <c r="BV81" t="s">
        <v>74</v>
      </c>
      <c r="BW81" t="s">
        <v>74</v>
      </c>
      <c r="BX81" t="s">
        <v>74</v>
      </c>
      <c r="BY81" t="s">
        <v>74</v>
      </c>
      <c r="BZ81" t="s">
        <v>74</v>
      </c>
      <c r="CA81" t="s">
        <v>74</v>
      </c>
      <c r="CB81" t="s">
        <v>74</v>
      </c>
      <c r="CC81" t="s">
        <v>74</v>
      </c>
      <c r="CD81" t="s">
        <v>74</v>
      </c>
      <c r="CE81" t="s">
        <v>74</v>
      </c>
      <c r="CF81">
        <v>422.05545369999999</v>
      </c>
      <c r="CG81">
        <f>IF(CJ81&lt;$CH$1,CJ81,)</f>
        <v>0</v>
      </c>
      <c r="CH81">
        <v>1</v>
      </c>
      <c r="CI81">
        <v>81</v>
      </c>
      <c r="CJ81">
        <v>14978.50108</v>
      </c>
      <c r="CK81">
        <f t="shared" si="4"/>
        <v>844.11090739999997</v>
      </c>
      <c r="CL81">
        <f t="shared" si="5"/>
        <v>0</v>
      </c>
    </row>
    <row r="82" spans="1:90" x14ac:dyDescent="0.25">
      <c r="A82" s="5" t="s">
        <v>101</v>
      </c>
      <c r="B82" s="2" t="s">
        <v>177</v>
      </c>
      <c r="C82" s="10">
        <v>43435</v>
      </c>
      <c r="E82" s="14" t="e">
        <f t="shared" si="3"/>
        <v>#NUM!</v>
      </c>
      <c r="F82" s="3" t="s">
        <v>178</v>
      </c>
      <c r="H82">
        <v>250</v>
      </c>
      <c r="I82">
        <v>76.400000000000006</v>
      </c>
      <c r="J82">
        <v>156.1</v>
      </c>
      <c r="K82">
        <v>8.4</v>
      </c>
      <c r="L82">
        <v>162</v>
      </c>
      <c r="M82">
        <v>78</v>
      </c>
      <c r="N82" t="s">
        <v>114</v>
      </c>
      <c r="O82">
        <v>403</v>
      </c>
      <c r="P82">
        <v>1080</v>
      </c>
      <c r="Q82">
        <v>2160</v>
      </c>
      <c r="R82" s="1" t="s">
        <v>77</v>
      </c>
      <c r="S82" s="1" t="s">
        <v>77</v>
      </c>
      <c r="T82" t="s">
        <v>74</v>
      </c>
      <c r="U82">
        <v>8</v>
      </c>
      <c r="V82">
        <v>136.37</v>
      </c>
      <c r="W82">
        <v>2.2000000000000002</v>
      </c>
      <c r="X82">
        <v>6</v>
      </c>
      <c r="Y82">
        <v>64</v>
      </c>
      <c r="Z82" t="s">
        <v>107</v>
      </c>
      <c r="AA82">
        <v>3300</v>
      </c>
      <c r="AF82" t="s">
        <v>74</v>
      </c>
      <c r="AG82">
        <v>12</v>
      </c>
      <c r="AH82" t="s">
        <v>74</v>
      </c>
      <c r="AI82">
        <v>12</v>
      </c>
      <c r="AJ82" t="s">
        <v>74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74</v>
      </c>
      <c r="AR82" t="s">
        <v>77</v>
      </c>
      <c r="AS82" t="s">
        <v>78</v>
      </c>
      <c r="AT82" t="s">
        <v>78</v>
      </c>
      <c r="AU82" t="s">
        <v>78</v>
      </c>
      <c r="AV82" t="s">
        <v>78</v>
      </c>
      <c r="AW82" t="s">
        <v>74</v>
      </c>
      <c r="AX82" t="s">
        <v>78</v>
      </c>
      <c r="AY82">
        <v>5</v>
      </c>
      <c r="AZ82">
        <v>1</v>
      </c>
      <c r="BA82">
        <v>1</v>
      </c>
      <c r="BB82">
        <v>0.6</v>
      </c>
      <c r="BC82">
        <v>0</v>
      </c>
      <c r="BD82">
        <v>0.428571429</v>
      </c>
      <c r="BE82">
        <v>0.66666666699999999</v>
      </c>
      <c r="BF82">
        <v>0.125</v>
      </c>
      <c r="BG82">
        <v>0</v>
      </c>
      <c r="BH82">
        <v>0</v>
      </c>
      <c r="BI82">
        <v>0.4</v>
      </c>
      <c r="BJ82">
        <v>0.36363636399999999</v>
      </c>
      <c r="BK82">
        <v>0</v>
      </c>
      <c r="BL82">
        <v>0.5</v>
      </c>
      <c r="BM82">
        <v>1</v>
      </c>
      <c r="BN82">
        <v>1</v>
      </c>
      <c r="BO82">
        <v>0</v>
      </c>
      <c r="BP82">
        <v>2</v>
      </c>
      <c r="BQ82" t="s">
        <v>74</v>
      </c>
      <c r="BR82" t="s">
        <v>74</v>
      </c>
      <c r="BS82" t="s">
        <v>74</v>
      </c>
      <c r="BT82" t="s">
        <v>74</v>
      </c>
      <c r="BU82" t="s">
        <v>74</v>
      </c>
      <c r="BV82" t="s">
        <v>74</v>
      </c>
      <c r="BW82" t="s">
        <v>74</v>
      </c>
      <c r="BX82" t="s">
        <v>74</v>
      </c>
      <c r="BY82" t="s">
        <v>74</v>
      </c>
      <c r="BZ82" t="s">
        <v>74</v>
      </c>
      <c r="CA82" t="s">
        <v>74</v>
      </c>
      <c r="CB82" t="s">
        <v>74</v>
      </c>
      <c r="CC82" t="s">
        <v>74</v>
      </c>
      <c r="CD82" t="s">
        <v>74</v>
      </c>
      <c r="CE82" t="s">
        <v>74</v>
      </c>
      <c r="CF82">
        <v>422.05545369999999</v>
      </c>
      <c r="CG82">
        <f>IF(CJ82&lt;$CH$1,CJ82,)</f>
        <v>0</v>
      </c>
      <c r="CH82">
        <v>1</v>
      </c>
      <c r="CI82">
        <v>82</v>
      </c>
      <c r="CJ82">
        <v>14999.99994</v>
      </c>
      <c r="CK82">
        <f t="shared" si="4"/>
        <v>844.11090739999997</v>
      </c>
      <c r="CL82">
        <f t="shared" si="5"/>
        <v>0</v>
      </c>
    </row>
    <row r="83" spans="1:90" x14ac:dyDescent="0.25">
      <c r="A83" s="5" t="s">
        <v>101</v>
      </c>
      <c r="B83" s="2" t="s">
        <v>164</v>
      </c>
      <c r="C83" s="10">
        <v>43405</v>
      </c>
      <c r="D83" s="10">
        <v>43556</v>
      </c>
      <c r="E83" s="14">
        <f t="shared" si="3"/>
        <v>5</v>
      </c>
      <c r="G83" s="3" t="s">
        <v>163</v>
      </c>
      <c r="H83">
        <v>144</v>
      </c>
      <c r="I83">
        <v>76.099999999999994</v>
      </c>
      <c r="J83">
        <v>160.6</v>
      </c>
      <c r="K83">
        <v>7.9</v>
      </c>
      <c r="L83">
        <v>177</v>
      </c>
      <c r="M83">
        <v>74</v>
      </c>
      <c r="N83" t="s">
        <v>76</v>
      </c>
      <c r="O83">
        <v>274</v>
      </c>
      <c r="P83">
        <v>720</v>
      </c>
      <c r="Q83">
        <v>1480</v>
      </c>
      <c r="R83" s="1" t="s">
        <v>77</v>
      </c>
      <c r="S83" s="1" t="s">
        <v>77</v>
      </c>
      <c r="T83" t="s">
        <v>74</v>
      </c>
      <c r="U83">
        <v>4</v>
      </c>
      <c r="V83">
        <v>32</v>
      </c>
      <c r="W83">
        <v>1.4</v>
      </c>
      <c r="X83">
        <v>1</v>
      </c>
      <c r="Y83">
        <v>16</v>
      </c>
      <c r="Z83" t="s">
        <v>104</v>
      </c>
      <c r="AA83">
        <v>3300</v>
      </c>
      <c r="AF83" t="s">
        <v>74</v>
      </c>
      <c r="AG83">
        <v>8</v>
      </c>
      <c r="AH83">
        <v>2.2000000000000002</v>
      </c>
      <c r="AI83">
        <v>5</v>
      </c>
      <c r="AJ83">
        <v>2.2000000000000002</v>
      </c>
      <c r="AK83" t="s">
        <v>77</v>
      </c>
      <c r="AL83" t="s">
        <v>78</v>
      </c>
      <c r="AM83" t="s">
        <v>78</v>
      </c>
      <c r="AN83" t="s">
        <v>78</v>
      </c>
      <c r="AO83" t="s">
        <v>74</v>
      </c>
      <c r="AP83" t="s">
        <v>74</v>
      </c>
      <c r="AQ83" t="s">
        <v>74</v>
      </c>
      <c r="AR83" t="s">
        <v>77</v>
      </c>
      <c r="AS83" t="s">
        <v>78</v>
      </c>
      <c r="AT83" t="s">
        <v>78</v>
      </c>
      <c r="AU83" t="s">
        <v>78</v>
      </c>
      <c r="AV83" t="s">
        <v>78</v>
      </c>
      <c r="AW83" t="s">
        <v>74</v>
      </c>
      <c r="AX83" t="s">
        <v>78</v>
      </c>
      <c r="AY83">
        <v>4.2</v>
      </c>
      <c r="AZ83">
        <v>1</v>
      </c>
      <c r="BA83">
        <v>1</v>
      </c>
      <c r="BB83">
        <v>0.8</v>
      </c>
      <c r="BC83">
        <v>0</v>
      </c>
      <c r="BD83">
        <v>0.428571429</v>
      </c>
      <c r="BE83">
        <v>0.33333333300000001</v>
      </c>
      <c r="BF83">
        <v>0.1875</v>
      </c>
      <c r="BG83">
        <v>0</v>
      </c>
      <c r="BH83">
        <v>0</v>
      </c>
      <c r="BI83">
        <v>0.4</v>
      </c>
      <c r="BJ83">
        <v>0.27272727299999999</v>
      </c>
      <c r="BK83">
        <v>0</v>
      </c>
      <c r="BL83">
        <v>0.5</v>
      </c>
      <c r="BM83">
        <v>0.5</v>
      </c>
      <c r="BN83">
        <v>0.5</v>
      </c>
      <c r="BO83">
        <v>0</v>
      </c>
      <c r="BP83">
        <v>9</v>
      </c>
      <c r="BQ83">
        <v>4.7</v>
      </c>
      <c r="BR83">
        <v>6.1</v>
      </c>
      <c r="BS83">
        <v>7.4</v>
      </c>
      <c r="BT83">
        <v>6.7</v>
      </c>
      <c r="BU83">
        <v>5.4</v>
      </c>
      <c r="BV83">
        <v>6</v>
      </c>
      <c r="BW83">
        <v>5</v>
      </c>
      <c r="BX83">
        <v>3.2</v>
      </c>
      <c r="BY83">
        <v>5.6</v>
      </c>
      <c r="BZ83">
        <v>3.4</v>
      </c>
      <c r="CA83">
        <v>4.4000000000000004</v>
      </c>
      <c r="CB83">
        <v>7.3</v>
      </c>
      <c r="CC83">
        <v>6.4</v>
      </c>
      <c r="CD83">
        <v>6.9</v>
      </c>
      <c r="CE83">
        <v>6.6</v>
      </c>
      <c r="CF83">
        <v>729.99994279999999</v>
      </c>
      <c r="CG83">
        <f>IF(CJ83&lt;$CH$1,CJ83,)</f>
        <v>4539.2389869999997</v>
      </c>
      <c r="CH83">
        <v>1</v>
      </c>
      <c r="CI83">
        <v>83</v>
      </c>
      <c r="CJ83">
        <v>4539.2389869999997</v>
      </c>
      <c r="CK83">
        <f t="shared" si="4"/>
        <v>1459.9998856</v>
      </c>
      <c r="CL83">
        <f t="shared" si="5"/>
        <v>2486.4544006700025</v>
      </c>
    </row>
    <row r="84" spans="1:90" x14ac:dyDescent="0.25">
      <c r="A84" s="5" t="s">
        <v>101</v>
      </c>
      <c r="B84" s="2" t="s">
        <v>169</v>
      </c>
      <c r="C84" s="10">
        <v>43374</v>
      </c>
      <c r="D84" s="10">
        <v>43497</v>
      </c>
      <c r="E84" s="14">
        <f t="shared" si="3"/>
        <v>4</v>
      </c>
      <c r="F84" s="3" t="s">
        <v>179</v>
      </c>
      <c r="G84" s="3" t="s">
        <v>118</v>
      </c>
      <c r="H84">
        <v>599</v>
      </c>
      <c r="I84">
        <v>77</v>
      </c>
      <c r="J84">
        <v>162.30000000000001</v>
      </c>
      <c r="K84">
        <v>7.8</v>
      </c>
      <c r="L84">
        <v>183</v>
      </c>
      <c r="M84">
        <v>81</v>
      </c>
      <c r="N84" t="s">
        <v>111</v>
      </c>
      <c r="O84">
        <v>392</v>
      </c>
      <c r="P84">
        <v>1080</v>
      </c>
      <c r="Q84">
        <v>2160</v>
      </c>
      <c r="R84" s="1" t="s">
        <v>77</v>
      </c>
      <c r="S84" s="1" t="s">
        <v>77</v>
      </c>
      <c r="T84" t="s">
        <v>74</v>
      </c>
      <c r="U84">
        <v>8</v>
      </c>
      <c r="V84">
        <v>142.346</v>
      </c>
      <c r="W84">
        <v>2.2000000000000002</v>
      </c>
      <c r="X84">
        <v>6</v>
      </c>
      <c r="Y84">
        <v>128</v>
      </c>
      <c r="Z84" t="s">
        <v>104</v>
      </c>
      <c r="AA84">
        <v>3800</v>
      </c>
      <c r="AB84">
        <v>88</v>
      </c>
      <c r="AC84">
        <v>21.87</v>
      </c>
      <c r="AD84">
        <v>10.85</v>
      </c>
      <c r="AE84">
        <v>15.33</v>
      </c>
      <c r="AF84">
        <v>88</v>
      </c>
      <c r="AG84">
        <v>24</v>
      </c>
      <c r="AH84">
        <v>1.7</v>
      </c>
      <c r="AI84">
        <v>24</v>
      </c>
      <c r="AJ84">
        <v>2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74</v>
      </c>
      <c r="AX84" t="s">
        <v>78</v>
      </c>
      <c r="AY84">
        <v>5</v>
      </c>
      <c r="AZ84">
        <v>1</v>
      </c>
      <c r="BA84">
        <v>1</v>
      </c>
      <c r="BB84">
        <v>1</v>
      </c>
      <c r="BC84">
        <v>0</v>
      </c>
      <c r="BD84">
        <v>0.571428571</v>
      </c>
      <c r="BE84">
        <v>1</v>
      </c>
      <c r="BF84">
        <v>0.625</v>
      </c>
      <c r="BG84">
        <v>0</v>
      </c>
      <c r="BH84">
        <v>0.5</v>
      </c>
      <c r="BI84">
        <v>0.4</v>
      </c>
      <c r="BJ84">
        <v>0.45454545499999999</v>
      </c>
      <c r="BK84">
        <v>0</v>
      </c>
      <c r="BL84">
        <v>0.75</v>
      </c>
      <c r="BM84">
        <v>0.5</v>
      </c>
      <c r="BN84">
        <v>0.83333333300000001</v>
      </c>
      <c r="BO84">
        <v>0</v>
      </c>
      <c r="BP84">
        <v>9</v>
      </c>
      <c r="BQ84">
        <v>8.1999999999999993</v>
      </c>
      <c r="BR84">
        <v>8.4</v>
      </c>
      <c r="BS84">
        <v>8.6999999999999993</v>
      </c>
      <c r="BT84">
        <v>8.4</v>
      </c>
      <c r="BU84">
        <v>8.1999999999999993</v>
      </c>
      <c r="BV84">
        <v>8.9</v>
      </c>
      <c r="BW84">
        <v>8.9</v>
      </c>
      <c r="BX84">
        <v>7.9</v>
      </c>
      <c r="BY84">
        <v>9.3000000000000007</v>
      </c>
      <c r="BZ84">
        <v>8.6999999999999993</v>
      </c>
      <c r="CA84">
        <v>8.4</v>
      </c>
      <c r="CB84">
        <v>8.3000000000000007</v>
      </c>
      <c r="CC84">
        <v>9</v>
      </c>
      <c r="CD84">
        <v>8.6999999999999993</v>
      </c>
      <c r="CE84">
        <v>8.1999999999999993</v>
      </c>
      <c r="CF84">
        <v>639.6559863</v>
      </c>
      <c r="CG84">
        <f>IF(CJ84&lt;$CH$1,CJ84,)</f>
        <v>0</v>
      </c>
      <c r="CH84">
        <v>1</v>
      </c>
      <c r="CI84">
        <v>84</v>
      </c>
      <c r="CJ84">
        <v>14999.99958</v>
      </c>
      <c r="CK84">
        <f t="shared" si="4"/>
        <v>1279.3119726</v>
      </c>
      <c r="CL84">
        <f t="shared" si="5"/>
        <v>0</v>
      </c>
    </row>
    <row r="85" spans="1:90" x14ac:dyDescent="0.25">
      <c r="A85" s="5" t="s">
        <v>101</v>
      </c>
      <c r="B85" s="2" t="s">
        <v>180</v>
      </c>
      <c r="C85" s="10">
        <v>43344</v>
      </c>
      <c r="E85" s="14" t="e">
        <f t="shared" si="3"/>
        <v>#NUM!</v>
      </c>
      <c r="H85">
        <v>150</v>
      </c>
      <c r="I85">
        <v>76.900000000000006</v>
      </c>
      <c r="J85">
        <v>161.4</v>
      </c>
      <c r="K85">
        <v>7.9</v>
      </c>
      <c r="L85">
        <v>178</v>
      </c>
      <c r="M85">
        <v>73</v>
      </c>
      <c r="N85" t="s">
        <v>76</v>
      </c>
      <c r="O85">
        <v>274</v>
      </c>
      <c r="P85">
        <v>720</v>
      </c>
      <c r="Q85">
        <v>1480</v>
      </c>
      <c r="R85" s="1" t="s">
        <v>77</v>
      </c>
      <c r="S85" s="1" t="s">
        <v>77</v>
      </c>
      <c r="T85" t="s">
        <v>74</v>
      </c>
      <c r="U85">
        <v>4</v>
      </c>
      <c r="V85">
        <v>32</v>
      </c>
      <c r="W85">
        <v>1.4</v>
      </c>
      <c r="X85">
        <v>4</v>
      </c>
      <c r="Y85">
        <v>64</v>
      </c>
      <c r="Z85" t="s">
        <v>104</v>
      </c>
      <c r="AA85">
        <v>3300</v>
      </c>
      <c r="AF85" t="s">
        <v>74</v>
      </c>
      <c r="AG85">
        <v>13</v>
      </c>
      <c r="AH85">
        <v>1.9</v>
      </c>
      <c r="AI85">
        <v>8</v>
      </c>
      <c r="AJ85" t="s">
        <v>74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74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74</v>
      </c>
      <c r="AX85" t="s">
        <v>78</v>
      </c>
      <c r="AY85">
        <v>4.2</v>
      </c>
      <c r="AZ85">
        <v>1</v>
      </c>
      <c r="BA85">
        <v>1</v>
      </c>
      <c r="BB85">
        <v>0.8</v>
      </c>
      <c r="BC85">
        <v>0</v>
      </c>
      <c r="BD85">
        <v>0.428571429</v>
      </c>
      <c r="BE85">
        <v>0.33333333300000001</v>
      </c>
      <c r="BF85">
        <v>0.1875</v>
      </c>
      <c r="BG85">
        <v>0</v>
      </c>
      <c r="BH85">
        <v>0</v>
      </c>
      <c r="BI85">
        <v>0.4</v>
      </c>
      <c r="BJ85">
        <v>0.27272727299999999</v>
      </c>
      <c r="BK85">
        <v>0</v>
      </c>
      <c r="BL85">
        <v>0.5</v>
      </c>
      <c r="BM85">
        <v>0.5</v>
      </c>
      <c r="BN85">
        <v>0.5</v>
      </c>
      <c r="BO85">
        <v>0</v>
      </c>
      <c r="BP85">
        <v>28</v>
      </c>
      <c r="BQ85">
        <v>4.9000000000000004</v>
      </c>
      <c r="BR85">
        <v>5.2</v>
      </c>
      <c r="BS85">
        <v>7.6</v>
      </c>
      <c r="BT85">
        <v>7.2</v>
      </c>
      <c r="BU85">
        <v>6.6</v>
      </c>
      <c r="BV85">
        <v>5.9</v>
      </c>
      <c r="BW85">
        <v>4.4000000000000004</v>
      </c>
      <c r="BX85">
        <v>3.4</v>
      </c>
      <c r="BY85">
        <v>7.3</v>
      </c>
      <c r="BZ85">
        <v>5.8</v>
      </c>
      <c r="CA85">
        <v>6.8</v>
      </c>
      <c r="CB85">
        <v>7.3</v>
      </c>
      <c r="CC85">
        <v>7.2</v>
      </c>
      <c r="CD85">
        <v>7.2</v>
      </c>
      <c r="CE85">
        <v>6.5</v>
      </c>
      <c r="CF85">
        <v>419.3669309</v>
      </c>
      <c r="CG85">
        <f>IF(CJ85&lt;$CH$1,CJ85,)</f>
        <v>0</v>
      </c>
      <c r="CH85">
        <v>1</v>
      </c>
      <c r="CI85">
        <v>85</v>
      </c>
      <c r="CJ85">
        <v>11395.21421</v>
      </c>
      <c r="CK85">
        <f t="shared" si="4"/>
        <v>838.7338618</v>
      </c>
      <c r="CL85">
        <f t="shared" si="5"/>
        <v>0</v>
      </c>
    </row>
    <row r="86" spans="1:90" x14ac:dyDescent="0.25">
      <c r="A86" s="5" t="s">
        <v>101</v>
      </c>
      <c r="B86" s="2" t="s">
        <v>181</v>
      </c>
      <c r="C86" s="10">
        <v>43344</v>
      </c>
      <c r="E86" s="14" t="e">
        <f t="shared" si="3"/>
        <v>#NUM!</v>
      </c>
      <c r="F86" s="3" t="s">
        <v>182</v>
      </c>
      <c r="H86">
        <v>349</v>
      </c>
      <c r="I86">
        <v>76.8</v>
      </c>
      <c r="J86">
        <v>159.80000000000001</v>
      </c>
      <c r="K86">
        <v>7.5</v>
      </c>
      <c r="L86">
        <v>168</v>
      </c>
      <c r="M86">
        <v>74</v>
      </c>
      <c r="N86" t="s">
        <v>111</v>
      </c>
      <c r="O86">
        <v>411</v>
      </c>
      <c r="P86">
        <v>1080</v>
      </c>
      <c r="Q86">
        <v>2220</v>
      </c>
      <c r="R86" s="1" t="s">
        <v>77</v>
      </c>
      <c r="S86" s="1" t="s">
        <v>77</v>
      </c>
      <c r="T86" t="s">
        <v>74</v>
      </c>
      <c r="U86">
        <v>8</v>
      </c>
      <c r="V86">
        <v>116.37</v>
      </c>
      <c r="W86">
        <v>2.2000000000000002</v>
      </c>
      <c r="X86">
        <v>4</v>
      </c>
      <c r="Y86">
        <v>64</v>
      </c>
      <c r="Z86" t="s">
        <v>104</v>
      </c>
      <c r="AA86">
        <v>3300</v>
      </c>
      <c r="AB86">
        <v>93</v>
      </c>
      <c r="AC86">
        <v>25.3</v>
      </c>
      <c r="AD86">
        <v>11.97</v>
      </c>
      <c r="AE86">
        <v>15.08</v>
      </c>
      <c r="AF86" t="s">
        <v>74</v>
      </c>
      <c r="AG86">
        <v>24.8</v>
      </c>
      <c r="AH86">
        <v>1.7</v>
      </c>
      <c r="AI86">
        <v>24.8</v>
      </c>
      <c r="AJ86">
        <v>1.9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74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74</v>
      </c>
      <c r="AX86" t="s">
        <v>78</v>
      </c>
      <c r="AY86">
        <v>5</v>
      </c>
      <c r="AZ86">
        <v>1</v>
      </c>
      <c r="BA86">
        <v>1</v>
      </c>
      <c r="BB86">
        <v>1</v>
      </c>
      <c r="BC86">
        <v>0</v>
      </c>
      <c r="BD86">
        <v>0.428571429</v>
      </c>
      <c r="BE86">
        <v>0.66666666699999999</v>
      </c>
      <c r="BF86">
        <v>0.25</v>
      </c>
      <c r="BG86">
        <v>0</v>
      </c>
      <c r="BH86">
        <v>0</v>
      </c>
      <c r="BI86">
        <v>0.4</v>
      </c>
      <c r="BJ86">
        <v>0.45454545499999999</v>
      </c>
      <c r="BK86">
        <v>0</v>
      </c>
      <c r="BL86">
        <v>0.5</v>
      </c>
      <c r="BM86">
        <v>0.5</v>
      </c>
      <c r="BN86">
        <v>0.83333333300000001</v>
      </c>
      <c r="BO86">
        <v>0</v>
      </c>
      <c r="BP86">
        <v>38</v>
      </c>
      <c r="BQ86">
        <v>8</v>
      </c>
      <c r="BR86">
        <v>6.9</v>
      </c>
      <c r="BS86">
        <v>8.6</v>
      </c>
      <c r="BT86">
        <v>8.3000000000000007</v>
      </c>
      <c r="BU86">
        <v>8.3000000000000007</v>
      </c>
      <c r="BV86">
        <v>7.9</v>
      </c>
      <c r="BW86">
        <v>8.3000000000000007</v>
      </c>
      <c r="BX86">
        <v>8.4</v>
      </c>
      <c r="BY86">
        <v>7.8</v>
      </c>
      <c r="BZ86">
        <v>7.1</v>
      </c>
      <c r="CA86">
        <v>7.8</v>
      </c>
      <c r="CB86">
        <v>7.8</v>
      </c>
      <c r="CC86">
        <v>8.6999999999999993</v>
      </c>
      <c r="CD86">
        <v>8.8000000000000007</v>
      </c>
      <c r="CE86">
        <v>8.6999999999999993</v>
      </c>
      <c r="CF86">
        <v>419.3669309</v>
      </c>
      <c r="CG86">
        <f>IF(CJ86&lt;$CH$1,CJ86,)</f>
        <v>0</v>
      </c>
      <c r="CH86">
        <v>1</v>
      </c>
      <c r="CI86">
        <v>86</v>
      </c>
      <c r="CJ86">
        <v>14999.999739999999</v>
      </c>
      <c r="CK86">
        <f t="shared" si="4"/>
        <v>838.7338618</v>
      </c>
      <c r="CL86">
        <f t="shared" si="5"/>
        <v>0</v>
      </c>
    </row>
    <row r="87" spans="1:90" x14ac:dyDescent="0.25">
      <c r="A87" s="5" t="s">
        <v>101</v>
      </c>
      <c r="B87" s="2" t="s">
        <v>158</v>
      </c>
      <c r="C87" s="10">
        <v>43313</v>
      </c>
      <c r="D87" s="10">
        <v>43678</v>
      </c>
      <c r="E87" s="14">
        <f t="shared" si="3"/>
        <v>12</v>
      </c>
      <c r="F87" s="3" t="s">
        <v>183</v>
      </c>
      <c r="G87" s="3" t="s">
        <v>143</v>
      </c>
      <c r="H87">
        <v>1009</v>
      </c>
      <c r="I87">
        <v>76.400000000000006</v>
      </c>
      <c r="J87">
        <v>161.9</v>
      </c>
      <c r="K87">
        <v>8.8000000000000007</v>
      </c>
      <c r="L87">
        <v>201</v>
      </c>
      <c r="M87">
        <v>84</v>
      </c>
      <c r="N87" t="s">
        <v>111</v>
      </c>
      <c r="O87">
        <v>514</v>
      </c>
      <c r="P87">
        <v>1440</v>
      </c>
      <c r="Q87">
        <v>2960</v>
      </c>
      <c r="R87" s="1" t="s">
        <v>78</v>
      </c>
      <c r="S87" s="1" t="s">
        <v>78</v>
      </c>
      <c r="T87" t="s">
        <v>81</v>
      </c>
      <c r="U87">
        <v>8</v>
      </c>
      <c r="V87">
        <v>322.98599999999999</v>
      </c>
      <c r="W87">
        <v>2.7</v>
      </c>
      <c r="X87">
        <v>6</v>
      </c>
      <c r="Y87">
        <v>128</v>
      </c>
      <c r="Z87" t="s">
        <v>104</v>
      </c>
      <c r="AA87">
        <v>4000</v>
      </c>
      <c r="AB87">
        <v>97</v>
      </c>
      <c r="AC87">
        <v>28.22</v>
      </c>
      <c r="AD87">
        <v>12.6</v>
      </c>
      <c r="AE87">
        <v>16.75</v>
      </c>
      <c r="AF87">
        <v>103</v>
      </c>
      <c r="AG87">
        <v>12.2</v>
      </c>
      <c r="AH87" t="s">
        <v>74</v>
      </c>
      <c r="AI87">
        <v>8</v>
      </c>
      <c r="AJ87">
        <v>1.7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  <c r="AX87" t="s">
        <v>78</v>
      </c>
      <c r="AY87">
        <v>5</v>
      </c>
      <c r="AZ87">
        <v>1</v>
      </c>
      <c r="BA87">
        <v>1</v>
      </c>
      <c r="BB87">
        <v>1</v>
      </c>
      <c r="BC87">
        <v>0</v>
      </c>
      <c r="BD87">
        <v>0.428571429</v>
      </c>
      <c r="BE87">
        <v>1</v>
      </c>
      <c r="BF87">
        <v>0.6875</v>
      </c>
      <c r="BG87">
        <v>0</v>
      </c>
      <c r="BH87">
        <v>0</v>
      </c>
      <c r="BI87">
        <v>0.4</v>
      </c>
      <c r="BJ87">
        <v>0.63636363600000001</v>
      </c>
      <c r="BK87">
        <v>0</v>
      </c>
      <c r="BL87">
        <v>0.5</v>
      </c>
      <c r="BM87">
        <v>1</v>
      </c>
      <c r="BN87">
        <v>1</v>
      </c>
      <c r="BO87">
        <v>0</v>
      </c>
      <c r="BP87">
        <v>76</v>
      </c>
      <c r="BQ87">
        <v>9.3000000000000007</v>
      </c>
      <c r="BR87">
        <v>7.7</v>
      </c>
      <c r="BS87">
        <v>9.4</v>
      </c>
      <c r="BT87">
        <v>8.6</v>
      </c>
      <c r="BU87">
        <v>9</v>
      </c>
      <c r="BV87">
        <v>9.3000000000000007</v>
      </c>
      <c r="BW87">
        <v>9.3000000000000007</v>
      </c>
      <c r="BX87">
        <v>9.1999999999999993</v>
      </c>
      <c r="BY87">
        <v>9.3000000000000007</v>
      </c>
      <c r="BZ87">
        <v>8.6999999999999993</v>
      </c>
      <c r="CA87">
        <v>8.5</v>
      </c>
      <c r="CB87">
        <v>9</v>
      </c>
      <c r="CC87">
        <v>9.3000000000000007</v>
      </c>
      <c r="CD87">
        <v>9.3000000000000007</v>
      </c>
      <c r="CE87">
        <v>9.3000000000000007</v>
      </c>
      <c r="CF87">
        <v>600.89414009999996</v>
      </c>
      <c r="CG87">
        <f>IF(CJ87&lt;$CH$1,CJ87,)</f>
        <v>0</v>
      </c>
      <c r="CH87">
        <v>1</v>
      </c>
      <c r="CI87">
        <v>87</v>
      </c>
      <c r="CJ87">
        <v>14999.99165</v>
      </c>
      <c r="CK87">
        <f t="shared" si="4"/>
        <v>1201.7882801999999</v>
      </c>
      <c r="CL87">
        <f t="shared" si="5"/>
        <v>0</v>
      </c>
    </row>
    <row r="88" spans="1:90" x14ac:dyDescent="0.25">
      <c r="A88" s="5" t="s">
        <v>101</v>
      </c>
      <c r="B88" s="2" t="s">
        <v>184</v>
      </c>
      <c r="C88" s="10">
        <v>43313</v>
      </c>
      <c r="E88" s="14" t="e">
        <f t="shared" si="3"/>
        <v>#NUM!</v>
      </c>
      <c r="H88">
        <v>170</v>
      </c>
      <c r="I88">
        <v>76.7</v>
      </c>
      <c r="J88">
        <v>161.30000000000001</v>
      </c>
      <c r="K88">
        <v>7.9</v>
      </c>
      <c r="L88">
        <v>178</v>
      </c>
      <c r="M88">
        <v>73</v>
      </c>
      <c r="N88" t="s">
        <v>76</v>
      </c>
      <c r="O88">
        <v>274</v>
      </c>
      <c r="P88">
        <v>720</v>
      </c>
      <c r="Q88">
        <v>1480</v>
      </c>
      <c r="R88" s="1" t="s">
        <v>77</v>
      </c>
      <c r="S88" s="1" t="s">
        <v>77</v>
      </c>
      <c r="T88" t="s">
        <v>74</v>
      </c>
      <c r="U88">
        <v>4</v>
      </c>
      <c r="V88">
        <v>35.619999999999997</v>
      </c>
      <c r="W88">
        <v>1.4</v>
      </c>
      <c r="X88">
        <v>2</v>
      </c>
      <c r="Y88">
        <v>32</v>
      </c>
      <c r="Z88" t="s">
        <v>104</v>
      </c>
      <c r="AA88">
        <v>3300</v>
      </c>
      <c r="AF88" t="s">
        <v>74</v>
      </c>
      <c r="AG88">
        <v>13</v>
      </c>
      <c r="AH88">
        <v>1.9</v>
      </c>
      <c r="AI88">
        <v>4.9000000000000004</v>
      </c>
      <c r="AJ88" t="s">
        <v>74</v>
      </c>
      <c r="AK88" t="s">
        <v>77</v>
      </c>
      <c r="AL88" t="s">
        <v>78</v>
      </c>
      <c r="AM88" t="s">
        <v>78</v>
      </c>
      <c r="AN88" t="s">
        <v>78</v>
      </c>
      <c r="AO88" t="s">
        <v>74</v>
      </c>
      <c r="AP88" t="s">
        <v>74</v>
      </c>
      <c r="AQ88" t="s">
        <v>74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74</v>
      </c>
      <c r="AX88" t="s">
        <v>78</v>
      </c>
      <c r="AY88">
        <v>4.2</v>
      </c>
      <c r="AZ88">
        <v>1</v>
      </c>
      <c r="BA88">
        <v>1</v>
      </c>
      <c r="BB88">
        <v>0.8</v>
      </c>
      <c r="BC88">
        <v>0</v>
      </c>
      <c r="BD88">
        <v>0.428571429</v>
      </c>
      <c r="BE88">
        <v>0.33333333300000001</v>
      </c>
      <c r="BF88">
        <v>0.1875</v>
      </c>
      <c r="BG88">
        <v>0</v>
      </c>
      <c r="BH88">
        <v>0</v>
      </c>
      <c r="BI88">
        <v>0.4</v>
      </c>
      <c r="BJ88">
        <v>0.27272727299999999</v>
      </c>
      <c r="BK88">
        <v>0</v>
      </c>
      <c r="BL88">
        <v>0.5</v>
      </c>
      <c r="BM88">
        <v>0.5</v>
      </c>
      <c r="BN88">
        <v>0.5</v>
      </c>
      <c r="BO88">
        <v>0</v>
      </c>
      <c r="BP88">
        <v>31</v>
      </c>
      <c r="BQ88">
        <v>6.2</v>
      </c>
      <c r="BR88">
        <v>6.6</v>
      </c>
      <c r="BS88">
        <v>8.4</v>
      </c>
      <c r="BT88">
        <v>7.7</v>
      </c>
      <c r="BU88">
        <v>7</v>
      </c>
      <c r="BV88">
        <v>6.8</v>
      </c>
      <c r="BW88">
        <v>5.9</v>
      </c>
      <c r="BX88">
        <v>4.8</v>
      </c>
      <c r="BY88">
        <v>7</v>
      </c>
      <c r="BZ88">
        <v>4.7</v>
      </c>
      <c r="CA88">
        <v>8.9</v>
      </c>
      <c r="CB88">
        <v>7</v>
      </c>
      <c r="CC88">
        <v>8.1999999999999993</v>
      </c>
      <c r="CD88">
        <v>7.8</v>
      </c>
      <c r="CE88">
        <v>8.1</v>
      </c>
      <c r="CF88">
        <v>600.89414009999996</v>
      </c>
      <c r="CG88">
        <f>IF(CJ88&lt;$CH$1,CJ88,)</f>
        <v>0</v>
      </c>
      <c r="CH88">
        <v>1</v>
      </c>
      <c r="CI88">
        <v>88</v>
      </c>
      <c r="CJ88">
        <v>14999.449339999999</v>
      </c>
      <c r="CK88">
        <f t="shared" si="4"/>
        <v>1201.7882801999999</v>
      </c>
      <c r="CL88">
        <f t="shared" si="5"/>
        <v>0</v>
      </c>
    </row>
    <row r="89" spans="1:90" x14ac:dyDescent="0.25">
      <c r="A89" s="5" t="s">
        <v>101</v>
      </c>
      <c r="B89" s="2" t="s">
        <v>185</v>
      </c>
      <c r="C89" s="10">
        <v>43282</v>
      </c>
      <c r="E89" s="14" t="e">
        <f t="shared" si="3"/>
        <v>#NUM!</v>
      </c>
      <c r="F89" s="3" t="s">
        <v>186</v>
      </c>
      <c r="H89">
        <v>150</v>
      </c>
      <c r="I89">
        <v>70.2</v>
      </c>
      <c r="J89">
        <v>149.30000000000001</v>
      </c>
      <c r="K89">
        <v>8.1999999999999993</v>
      </c>
      <c r="L89">
        <v>153</v>
      </c>
      <c r="M89">
        <v>76</v>
      </c>
      <c r="N89" t="s">
        <v>111</v>
      </c>
      <c r="O89">
        <v>294</v>
      </c>
      <c r="P89">
        <v>720</v>
      </c>
      <c r="Q89">
        <v>1480</v>
      </c>
      <c r="R89" s="1" t="s">
        <v>77</v>
      </c>
      <c r="S89" s="1" t="s">
        <v>77</v>
      </c>
      <c r="T89" t="s">
        <v>74</v>
      </c>
      <c r="U89">
        <v>8</v>
      </c>
      <c r="V89">
        <v>46.323999999999998</v>
      </c>
      <c r="W89">
        <v>1.6</v>
      </c>
      <c r="X89">
        <v>4</v>
      </c>
      <c r="Y89">
        <v>64</v>
      </c>
      <c r="Z89" t="s">
        <v>104</v>
      </c>
      <c r="AA89">
        <v>3000</v>
      </c>
      <c r="AF89" t="s">
        <v>74</v>
      </c>
      <c r="AG89">
        <v>12.8</v>
      </c>
      <c r="AH89">
        <v>1.9</v>
      </c>
      <c r="AI89">
        <v>8</v>
      </c>
      <c r="AJ89" t="s">
        <v>74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74</v>
      </c>
      <c r="AR89" t="s">
        <v>77</v>
      </c>
      <c r="AS89" t="s">
        <v>78</v>
      </c>
      <c r="AT89" t="s">
        <v>78</v>
      </c>
      <c r="AU89" t="s">
        <v>78</v>
      </c>
      <c r="AV89" t="s">
        <v>78</v>
      </c>
      <c r="AW89" t="s">
        <v>74</v>
      </c>
      <c r="AX89" t="s">
        <v>78</v>
      </c>
      <c r="AY89">
        <v>4.2</v>
      </c>
      <c r="AZ89">
        <v>1</v>
      </c>
      <c r="BA89">
        <v>1</v>
      </c>
      <c r="BB89">
        <v>0.6</v>
      </c>
      <c r="BC89">
        <v>0</v>
      </c>
      <c r="BD89">
        <v>0.428571429</v>
      </c>
      <c r="BE89">
        <v>0.33333333300000001</v>
      </c>
      <c r="BF89">
        <v>6.25E-2</v>
      </c>
      <c r="BG89">
        <v>0</v>
      </c>
      <c r="BH89">
        <v>0</v>
      </c>
      <c r="BI89">
        <v>0.4</v>
      </c>
      <c r="BJ89">
        <v>0.27272727299999999</v>
      </c>
      <c r="BK89">
        <v>0</v>
      </c>
      <c r="BL89">
        <v>0.5</v>
      </c>
      <c r="BM89">
        <v>0.5</v>
      </c>
      <c r="BN89">
        <v>0.5</v>
      </c>
      <c r="BO89">
        <v>0</v>
      </c>
      <c r="BP89">
        <v>0</v>
      </c>
      <c r="BQ89" t="s">
        <v>74</v>
      </c>
      <c r="BR89" t="s">
        <v>74</v>
      </c>
      <c r="BS89" t="s">
        <v>74</v>
      </c>
      <c r="BT89" t="s">
        <v>74</v>
      </c>
      <c r="BU89" t="s">
        <v>74</v>
      </c>
      <c r="BV89" t="s">
        <v>74</v>
      </c>
      <c r="BW89" t="s">
        <v>74</v>
      </c>
      <c r="BX89" t="s">
        <v>74</v>
      </c>
      <c r="BY89" t="s">
        <v>74</v>
      </c>
      <c r="BZ89" t="s">
        <v>74</v>
      </c>
      <c r="CA89" t="s">
        <v>74</v>
      </c>
      <c r="CB89" t="s">
        <v>74</v>
      </c>
      <c r="CC89" t="s">
        <v>74</v>
      </c>
      <c r="CD89" t="s">
        <v>74</v>
      </c>
      <c r="CE89" t="s">
        <v>74</v>
      </c>
      <c r="CF89">
        <v>416.93745619999999</v>
      </c>
      <c r="CG89">
        <f>IF(CJ89&lt;$CH$1,CJ89,)</f>
        <v>0</v>
      </c>
      <c r="CH89">
        <v>1</v>
      </c>
      <c r="CI89">
        <v>89</v>
      </c>
      <c r="CJ89">
        <v>14999.999949999999</v>
      </c>
      <c r="CK89">
        <f t="shared" si="4"/>
        <v>833.87491239999997</v>
      </c>
      <c r="CL89">
        <f t="shared" si="5"/>
        <v>0</v>
      </c>
    </row>
    <row r="90" spans="1:90" x14ac:dyDescent="0.25">
      <c r="A90" s="5" t="s">
        <v>101</v>
      </c>
      <c r="B90" s="2" t="s">
        <v>187</v>
      </c>
      <c r="C90" s="10">
        <v>43282</v>
      </c>
      <c r="E90" s="14" t="e">
        <f t="shared" si="3"/>
        <v>#NUM!</v>
      </c>
      <c r="H90">
        <v>430</v>
      </c>
      <c r="I90">
        <v>77</v>
      </c>
      <c r="J90">
        <v>162.4</v>
      </c>
      <c r="K90">
        <v>7.6</v>
      </c>
      <c r="L90">
        <v>191</v>
      </c>
      <c r="M90">
        <v>80</v>
      </c>
      <c r="N90" t="s">
        <v>111</v>
      </c>
      <c r="O90">
        <v>392</v>
      </c>
      <c r="P90">
        <v>1080</v>
      </c>
      <c r="Q90">
        <v>2220</v>
      </c>
      <c r="R90" s="1" t="s">
        <v>77</v>
      </c>
      <c r="S90" s="1" t="s">
        <v>77</v>
      </c>
      <c r="T90" t="s">
        <v>74</v>
      </c>
      <c r="U90">
        <v>8</v>
      </c>
      <c r="V90">
        <v>135.02600000000001</v>
      </c>
      <c r="W90">
        <v>2.2000000000000002</v>
      </c>
      <c r="X90">
        <v>4</v>
      </c>
      <c r="Y90">
        <v>64</v>
      </c>
      <c r="Z90" t="s">
        <v>104</v>
      </c>
      <c r="AA90">
        <v>3700</v>
      </c>
      <c r="AF90" t="s">
        <v>74</v>
      </c>
      <c r="AG90">
        <v>24</v>
      </c>
      <c r="AH90">
        <v>1.7</v>
      </c>
      <c r="AI90">
        <v>24</v>
      </c>
      <c r="AJ90" t="s">
        <v>74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74</v>
      </c>
      <c r="AX90" t="s">
        <v>78</v>
      </c>
      <c r="AY90">
        <v>5</v>
      </c>
      <c r="AZ90">
        <v>1</v>
      </c>
      <c r="BA90">
        <v>1</v>
      </c>
      <c r="BB90">
        <v>0.4</v>
      </c>
      <c r="BC90">
        <v>0</v>
      </c>
      <c r="BD90">
        <v>0.571428571</v>
      </c>
      <c r="BE90">
        <v>0.66666666699999999</v>
      </c>
      <c r="BF90">
        <v>0.3125</v>
      </c>
      <c r="BG90">
        <v>0</v>
      </c>
      <c r="BH90">
        <v>0.5</v>
      </c>
      <c r="BI90">
        <v>0.4</v>
      </c>
      <c r="BJ90">
        <v>0.27272727299999999</v>
      </c>
      <c r="BK90">
        <v>0</v>
      </c>
      <c r="BL90">
        <v>0.75</v>
      </c>
      <c r="BM90">
        <v>1</v>
      </c>
      <c r="BN90">
        <v>0.83333333300000001</v>
      </c>
      <c r="BO90">
        <v>0</v>
      </c>
      <c r="BP90">
        <v>1</v>
      </c>
      <c r="BQ90" t="s">
        <v>74</v>
      </c>
      <c r="BR90" t="s">
        <v>74</v>
      </c>
      <c r="BS90" t="s">
        <v>74</v>
      </c>
      <c r="BT90" t="s">
        <v>74</v>
      </c>
      <c r="BU90" t="s">
        <v>74</v>
      </c>
      <c r="BV90" t="s">
        <v>74</v>
      </c>
      <c r="BW90" t="s">
        <v>74</v>
      </c>
      <c r="BX90" t="s">
        <v>74</v>
      </c>
      <c r="BY90" t="s">
        <v>74</v>
      </c>
      <c r="BZ90" t="s">
        <v>74</v>
      </c>
      <c r="CA90" t="s">
        <v>74</v>
      </c>
      <c r="CB90" t="s">
        <v>74</v>
      </c>
      <c r="CC90" t="s">
        <v>74</v>
      </c>
      <c r="CD90" t="s">
        <v>74</v>
      </c>
      <c r="CE90" t="s">
        <v>74</v>
      </c>
      <c r="CF90">
        <v>416.93745619999999</v>
      </c>
      <c r="CG90">
        <f>IF(CJ90&lt;$CH$1,CJ90,)</f>
        <v>0</v>
      </c>
      <c r="CH90">
        <v>1</v>
      </c>
      <c r="CI90">
        <v>90</v>
      </c>
      <c r="CJ90">
        <v>11851.266159999999</v>
      </c>
      <c r="CK90">
        <f t="shared" si="4"/>
        <v>833.87491239999997</v>
      </c>
      <c r="CL90">
        <f t="shared" si="5"/>
        <v>0</v>
      </c>
    </row>
    <row r="91" spans="1:90" x14ac:dyDescent="0.25">
      <c r="A91" s="5" t="s">
        <v>101</v>
      </c>
      <c r="B91" s="2" t="s">
        <v>188</v>
      </c>
      <c r="C91" s="10">
        <v>43252</v>
      </c>
      <c r="E91" s="14" t="e">
        <f t="shared" si="3"/>
        <v>#NUM!</v>
      </c>
      <c r="H91">
        <v>250</v>
      </c>
      <c r="I91">
        <v>75.8</v>
      </c>
      <c r="J91">
        <v>160</v>
      </c>
      <c r="K91">
        <v>8</v>
      </c>
      <c r="L91">
        <v>177</v>
      </c>
      <c r="M91">
        <v>75</v>
      </c>
      <c r="N91" t="s">
        <v>111</v>
      </c>
      <c r="O91">
        <v>274</v>
      </c>
      <c r="P91">
        <v>720</v>
      </c>
      <c r="Q91">
        <v>1480</v>
      </c>
      <c r="R91" s="1" t="s">
        <v>77</v>
      </c>
      <c r="S91" s="1" t="s">
        <v>77</v>
      </c>
      <c r="T91" t="s">
        <v>74</v>
      </c>
      <c r="U91">
        <v>8</v>
      </c>
      <c r="V91">
        <v>57</v>
      </c>
      <c r="W91">
        <v>1.8</v>
      </c>
      <c r="X91">
        <v>4</v>
      </c>
      <c r="Y91">
        <v>64</v>
      </c>
      <c r="Z91" t="s">
        <v>104</v>
      </c>
      <c r="AA91">
        <v>3500</v>
      </c>
      <c r="AF91" t="s">
        <v>74</v>
      </c>
      <c r="AG91">
        <v>24.8</v>
      </c>
      <c r="AH91">
        <v>1.7</v>
      </c>
      <c r="AI91">
        <v>16</v>
      </c>
      <c r="AJ91">
        <v>1.9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74</v>
      </c>
      <c r="AR91" t="s">
        <v>77</v>
      </c>
      <c r="AS91" t="s">
        <v>78</v>
      </c>
      <c r="AT91" t="s">
        <v>78</v>
      </c>
      <c r="AU91" t="s">
        <v>78</v>
      </c>
      <c r="AV91" t="s">
        <v>78</v>
      </c>
      <c r="AW91" t="s">
        <v>74</v>
      </c>
      <c r="AX91" t="s">
        <v>78</v>
      </c>
      <c r="AY91">
        <v>4.2</v>
      </c>
      <c r="AZ91">
        <v>1</v>
      </c>
      <c r="BA91">
        <v>1</v>
      </c>
      <c r="BB91">
        <v>1</v>
      </c>
      <c r="BC91">
        <v>0</v>
      </c>
      <c r="BD91">
        <v>0.428571429</v>
      </c>
      <c r="BE91">
        <v>1</v>
      </c>
      <c r="BF91">
        <v>0.4375</v>
      </c>
      <c r="BG91">
        <v>0</v>
      </c>
      <c r="BH91">
        <v>0</v>
      </c>
      <c r="BI91">
        <v>0.4</v>
      </c>
      <c r="BJ91">
        <v>0.45454545499999999</v>
      </c>
      <c r="BK91">
        <v>0</v>
      </c>
      <c r="BL91">
        <v>0.5</v>
      </c>
      <c r="BM91">
        <v>0.5</v>
      </c>
      <c r="BN91">
        <v>0.83333333300000001</v>
      </c>
      <c r="BO91">
        <v>0</v>
      </c>
      <c r="BP91">
        <v>27</v>
      </c>
      <c r="BQ91">
        <v>7</v>
      </c>
      <c r="BR91">
        <v>6.4</v>
      </c>
      <c r="BS91">
        <v>7.5</v>
      </c>
      <c r="BT91">
        <v>7.5</v>
      </c>
      <c r="BU91">
        <v>6.4</v>
      </c>
      <c r="BV91">
        <v>7.9</v>
      </c>
      <c r="BW91">
        <v>7.2</v>
      </c>
      <c r="BX91">
        <v>6.7</v>
      </c>
      <c r="BY91">
        <v>8.1999999999999993</v>
      </c>
      <c r="BZ91">
        <v>6.9</v>
      </c>
      <c r="CA91">
        <v>7.6</v>
      </c>
      <c r="CB91">
        <v>8</v>
      </c>
      <c r="CC91">
        <v>8.4</v>
      </c>
      <c r="CD91">
        <v>8.1999999999999993</v>
      </c>
      <c r="CE91">
        <v>8.1999999999999993</v>
      </c>
      <c r="CF91">
        <v>431.26358449999998</v>
      </c>
      <c r="CG91">
        <f>IF(CJ91&lt;$CH$1,CJ91,)</f>
        <v>0</v>
      </c>
      <c r="CH91">
        <v>1</v>
      </c>
      <c r="CI91">
        <v>91</v>
      </c>
      <c r="CJ91">
        <v>14999.11666</v>
      </c>
      <c r="CK91">
        <f t="shared" si="4"/>
        <v>862.52716899999996</v>
      </c>
      <c r="CL91">
        <f t="shared" si="5"/>
        <v>0</v>
      </c>
    </row>
    <row r="92" spans="1:90" x14ac:dyDescent="0.25">
      <c r="A92" s="5" t="s">
        <v>101</v>
      </c>
      <c r="B92" s="2" t="s">
        <v>189</v>
      </c>
      <c r="C92" s="10">
        <v>43252</v>
      </c>
      <c r="E92" s="14" t="e">
        <f t="shared" si="3"/>
        <v>#NUM!</v>
      </c>
      <c r="H92">
        <v>250</v>
      </c>
      <c r="I92">
        <v>77.2</v>
      </c>
      <c r="J92">
        <v>153.5</v>
      </c>
      <c r="K92">
        <v>8.1999999999999993</v>
      </c>
      <c r="L92">
        <v>174</v>
      </c>
      <c r="M92">
        <v>70</v>
      </c>
      <c r="N92" t="s">
        <v>111</v>
      </c>
      <c r="O92">
        <v>267</v>
      </c>
      <c r="P92">
        <v>720</v>
      </c>
      <c r="Q92">
        <v>1280</v>
      </c>
      <c r="R92" s="1" t="s">
        <v>77</v>
      </c>
      <c r="S92" s="1" t="s">
        <v>77</v>
      </c>
      <c r="T92" t="s">
        <v>74</v>
      </c>
      <c r="U92">
        <v>8</v>
      </c>
      <c r="V92">
        <v>46</v>
      </c>
      <c r="W92">
        <v>1.6</v>
      </c>
      <c r="X92">
        <v>4</v>
      </c>
      <c r="Y92">
        <v>32</v>
      </c>
      <c r="Z92" t="s">
        <v>104</v>
      </c>
      <c r="AA92">
        <v>3000</v>
      </c>
      <c r="AF92" t="s">
        <v>74</v>
      </c>
      <c r="AG92">
        <v>13</v>
      </c>
      <c r="AH92">
        <v>1.9</v>
      </c>
      <c r="AI92">
        <v>8</v>
      </c>
      <c r="AJ92">
        <v>1.9</v>
      </c>
      <c r="AK92" t="s">
        <v>78</v>
      </c>
      <c r="AL92" t="s">
        <v>78</v>
      </c>
      <c r="AM92" t="s">
        <v>78</v>
      </c>
      <c r="AN92" t="s">
        <v>78</v>
      </c>
      <c r="AO92" t="s">
        <v>74</v>
      </c>
      <c r="AP92" t="s">
        <v>74</v>
      </c>
      <c r="AQ92" t="s">
        <v>74</v>
      </c>
      <c r="AR92" t="s">
        <v>77</v>
      </c>
      <c r="AS92" t="s">
        <v>78</v>
      </c>
      <c r="AT92" t="s">
        <v>78</v>
      </c>
      <c r="AU92" t="s">
        <v>78</v>
      </c>
      <c r="AV92" t="s">
        <v>78</v>
      </c>
      <c r="AW92" t="s">
        <v>74</v>
      </c>
      <c r="AX92" t="s">
        <v>78</v>
      </c>
      <c r="AY92">
        <v>4.2</v>
      </c>
      <c r="AZ92">
        <v>1</v>
      </c>
      <c r="BA92">
        <v>1</v>
      </c>
      <c r="BB92">
        <v>1</v>
      </c>
      <c r="BC92">
        <v>0</v>
      </c>
      <c r="BD92">
        <v>0.428571429</v>
      </c>
      <c r="BE92">
        <v>1</v>
      </c>
      <c r="BF92">
        <v>0.5</v>
      </c>
      <c r="BG92">
        <v>0</v>
      </c>
      <c r="BH92">
        <v>0</v>
      </c>
      <c r="BI92">
        <v>0.4</v>
      </c>
      <c r="BJ92">
        <v>0.45454545499999999</v>
      </c>
      <c r="BK92">
        <v>0</v>
      </c>
      <c r="BL92">
        <v>0.5</v>
      </c>
      <c r="BM92">
        <v>0.5</v>
      </c>
      <c r="BN92">
        <v>0.83333333300000001</v>
      </c>
      <c r="BO92">
        <v>0</v>
      </c>
      <c r="BP92">
        <v>3</v>
      </c>
      <c r="BQ92" t="s">
        <v>74</v>
      </c>
      <c r="BR92" t="s">
        <v>74</v>
      </c>
      <c r="BS92" t="s">
        <v>74</v>
      </c>
      <c r="BT92" t="s">
        <v>74</v>
      </c>
      <c r="BU92" t="s">
        <v>74</v>
      </c>
      <c r="BV92" t="s">
        <v>74</v>
      </c>
      <c r="BW92" t="s">
        <v>74</v>
      </c>
      <c r="BX92" t="s">
        <v>74</v>
      </c>
      <c r="BY92" t="s">
        <v>74</v>
      </c>
      <c r="BZ92" t="s">
        <v>74</v>
      </c>
      <c r="CA92" t="s">
        <v>74</v>
      </c>
      <c r="CB92" t="s">
        <v>74</v>
      </c>
      <c r="CC92" t="s">
        <v>74</v>
      </c>
      <c r="CD92" t="s">
        <v>74</v>
      </c>
      <c r="CE92" t="s">
        <v>74</v>
      </c>
      <c r="CF92">
        <v>431.26358449999998</v>
      </c>
      <c r="CG92">
        <f>IF(CJ92&lt;$CH$1,CJ92,)</f>
        <v>0</v>
      </c>
      <c r="CH92">
        <v>1</v>
      </c>
      <c r="CI92">
        <v>92</v>
      </c>
      <c r="CJ92">
        <v>14999.999959999999</v>
      </c>
      <c r="CK92">
        <f t="shared" si="4"/>
        <v>862.52716899999996</v>
      </c>
      <c r="CL92">
        <f t="shared" si="5"/>
        <v>0</v>
      </c>
    </row>
    <row r="93" spans="1:90" x14ac:dyDescent="0.25">
      <c r="A93" s="5" t="s">
        <v>101</v>
      </c>
      <c r="B93" s="2" t="s">
        <v>190</v>
      </c>
      <c r="C93" s="10">
        <v>43252</v>
      </c>
      <c r="E93" s="14" t="e">
        <f t="shared" si="3"/>
        <v>#NUM!</v>
      </c>
      <c r="H93">
        <v>265</v>
      </c>
      <c r="I93">
        <v>75.7</v>
      </c>
      <c r="J93">
        <v>160.19999999999999</v>
      </c>
      <c r="K93">
        <v>7.9</v>
      </c>
      <c r="L93">
        <v>191</v>
      </c>
      <c r="M93">
        <v>75</v>
      </c>
      <c r="N93" t="s">
        <v>114</v>
      </c>
      <c r="O93">
        <v>411</v>
      </c>
      <c r="P93">
        <v>1080</v>
      </c>
      <c r="Q93">
        <v>2220</v>
      </c>
      <c r="R93" s="1" t="s">
        <v>78</v>
      </c>
      <c r="S93" s="1" t="s">
        <v>78</v>
      </c>
      <c r="T93" t="s">
        <v>74</v>
      </c>
      <c r="U93">
        <v>8</v>
      </c>
      <c r="V93">
        <v>56</v>
      </c>
      <c r="W93">
        <v>1.8</v>
      </c>
      <c r="X93">
        <v>4</v>
      </c>
      <c r="Y93">
        <v>64</v>
      </c>
      <c r="Z93" t="s">
        <v>107</v>
      </c>
      <c r="AA93">
        <v>3500</v>
      </c>
      <c r="AF93" t="s">
        <v>74</v>
      </c>
      <c r="AG93">
        <v>16</v>
      </c>
      <c r="AH93">
        <v>1.7</v>
      </c>
      <c r="AI93">
        <v>24</v>
      </c>
      <c r="AJ93">
        <v>1.9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74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74</v>
      </c>
      <c r="AX93" t="s">
        <v>78</v>
      </c>
      <c r="AY93">
        <v>4.2</v>
      </c>
      <c r="AZ93">
        <v>1</v>
      </c>
      <c r="BA93">
        <v>1</v>
      </c>
      <c r="BB93">
        <v>1</v>
      </c>
      <c r="BC93">
        <v>0</v>
      </c>
      <c r="BD93">
        <v>0.428571429</v>
      </c>
      <c r="BE93">
        <v>1</v>
      </c>
      <c r="BF93">
        <v>0.4375</v>
      </c>
      <c r="BG93">
        <v>0</v>
      </c>
      <c r="BH93">
        <v>0</v>
      </c>
      <c r="BI93">
        <v>0.4</v>
      </c>
      <c r="BJ93">
        <v>0.45454545499999999</v>
      </c>
      <c r="BK93">
        <v>0</v>
      </c>
      <c r="BL93">
        <v>0.5</v>
      </c>
      <c r="BM93">
        <v>0.5</v>
      </c>
      <c r="BN93">
        <v>0.83333333300000001</v>
      </c>
      <c r="BO93">
        <v>0</v>
      </c>
      <c r="BP93">
        <v>1</v>
      </c>
      <c r="BQ93" t="s">
        <v>74</v>
      </c>
      <c r="BR93" t="s">
        <v>74</v>
      </c>
      <c r="BS93" t="s">
        <v>74</v>
      </c>
      <c r="BT93" t="s">
        <v>74</v>
      </c>
      <c r="BU93" t="s">
        <v>74</v>
      </c>
      <c r="BV93" t="s">
        <v>74</v>
      </c>
      <c r="BW93" t="s">
        <v>74</v>
      </c>
      <c r="BX93" t="s">
        <v>74</v>
      </c>
      <c r="BY93" t="s">
        <v>74</v>
      </c>
      <c r="BZ93" t="s">
        <v>74</v>
      </c>
      <c r="CA93" t="s">
        <v>74</v>
      </c>
      <c r="CB93" t="s">
        <v>74</v>
      </c>
      <c r="CC93" t="s">
        <v>74</v>
      </c>
      <c r="CD93" t="s">
        <v>74</v>
      </c>
      <c r="CE93" t="s">
        <v>74</v>
      </c>
      <c r="CF93">
        <v>431.26358449999998</v>
      </c>
      <c r="CG93">
        <f>IF(CJ93&lt;$CH$1,CJ93,)</f>
        <v>0</v>
      </c>
      <c r="CH93">
        <v>1</v>
      </c>
      <c r="CI93">
        <v>93</v>
      </c>
      <c r="CJ93">
        <v>14999.999949999999</v>
      </c>
      <c r="CK93">
        <f t="shared" si="4"/>
        <v>862.52716899999996</v>
      </c>
      <c r="CL93">
        <f t="shared" si="5"/>
        <v>0</v>
      </c>
    </row>
    <row r="94" spans="1:90" x14ac:dyDescent="0.25">
      <c r="A94" s="5" t="s">
        <v>101</v>
      </c>
      <c r="B94" s="2" t="s">
        <v>191</v>
      </c>
      <c r="C94" s="10">
        <v>43252</v>
      </c>
      <c r="E94" s="14" t="e">
        <f t="shared" si="3"/>
        <v>#NUM!</v>
      </c>
      <c r="F94" s="3" t="s">
        <v>192</v>
      </c>
      <c r="H94">
        <v>576</v>
      </c>
      <c r="I94">
        <v>77</v>
      </c>
      <c r="J94">
        <v>162.4</v>
      </c>
      <c r="K94">
        <v>7.6</v>
      </c>
      <c r="L94">
        <v>188</v>
      </c>
      <c r="M94">
        <v>80</v>
      </c>
      <c r="N94" t="s">
        <v>114</v>
      </c>
      <c r="O94">
        <v>393</v>
      </c>
      <c r="P94">
        <v>1080</v>
      </c>
      <c r="Q94">
        <v>2220</v>
      </c>
      <c r="R94" s="1" t="s">
        <v>77</v>
      </c>
      <c r="S94" s="1" t="s">
        <v>77</v>
      </c>
      <c r="T94" t="s">
        <v>74</v>
      </c>
      <c r="U94">
        <v>8</v>
      </c>
      <c r="V94">
        <v>104</v>
      </c>
      <c r="W94">
        <v>2.2000000000000002</v>
      </c>
      <c r="X94">
        <v>4</v>
      </c>
      <c r="Y94">
        <v>64</v>
      </c>
      <c r="Z94" t="s">
        <v>107</v>
      </c>
      <c r="AA94">
        <v>3700</v>
      </c>
      <c r="AF94" t="s">
        <v>74</v>
      </c>
      <c r="AG94">
        <v>16</v>
      </c>
      <c r="AH94">
        <v>1.7</v>
      </c>
      <c r="AI94">
        <v>24</v>
      </c>
      <c r="AJ94">
        <v>1.7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74</v>
      </c>
      <c r="AX94" t="s">
        <v>78</v>
      </c>
      <c r="AY94">
        <v>5</v>
      </c>
      <c r="AZ94">
        <v>1</v>
      </c>
      <c r="BA94">
        <v>1</v>
      </c>
      <c r="BB94">
        <v>0.6</v>
      </c>
      <c r="BC94">
        <v>0</v>
      </c>
      <c r="BD94">
        <v>0.571428571</v>
      </c>
      <c r="BE94">
        <v>0.66666666699999999</v>
      </c>
      <c r="BF94">
        <v>0.3125</v>
      </c>
      <c r="BG94">
        <v>0</v>
      </c>
      <c r="BH94">
        <v>0.5</v>
      </c>
      <c r="BI94">
        <v>0.4</v>
      </c>
      <c r="BJ94">
        <v>0.36363636399999999</v>
      </c>
      <c r="BK94">
        <v>0</v>
      </c>
      <c r="BL94">
        <v>0.75</v>
      </c>
      <c r="BM94">
        <v>1</v>
      </c>
      <c r="BN94">
        <v>0.83333333300000001</v>
      </c>
      <c r="BO94">
        <v>0</v>
      </c>
      <c r="BP94">
        <v>3</v>
      </c>
      <c r="BQ94" t="s">
        <v>74</v>
      </c>
      <c r="BR94" t="s">
        <v>74</v>
      </c>
      <c r="BS94" t="s">
        <v>74</v>
      </c>
      <c r="BT94" t="s">
        <v>74</v>
      </c>
      <c r="BU94" t="s">
        <v>74</v>
      </c>
      <c r="BV94" t="s">
        <v>74</v>
      </c>
      <c r="BW94" t="s">
        <v>74</v>
      </c>
      <c r="BX94" t="s">
        <v>74</v>
      </c>
      <c r="BY94" t="s">
        <v>74</v>
      </c>
      <c r="BZ94" t="s">
        <v>74</v>
      </c>
      <c r="CA94" t="s">
        <v>74</v>
      </c>
      <c r="CB94" t="s">
        <v>74</v>
      </c>
      <c r="CC94" t="s">
        <v>74</v>
      </c>
      <c r="CD94" t="s">
        <v>74</v>
      </c>
      <c r="CE94" t="s">
        <v>74</v>
      </c>
      <c r="CF94">
        <v>431.26358449999998</v>
      </c>
      <c r="CG94">
        <f>IF(CJ94&lt;$CH$1,CJ94,)</f>
        <v>0</v>
      </c>
      <c r="CH94">
        <v>1</v>
      </c>
      <c r="CI94">
        <v>94</v>
      </c>
      <c r="CJ94">
        <v>14999.99955</v>
      </c>
      <c r="CK94">
        <f t="shared" si="4"/>
        <v>862.52716899999996</v>
      </c>
      <c r="CL94">
        <f t="shared" si="5"/>
        <v>0</v>
      </c>
    </row>
    <row r="95" spans="1:90" x14ac:dyDescent="0.25">
      <c r="A95" s="5" t="s">
        <v>101</v>
      </c>
      <c r="B95" s="2" t="s">
        <v>193</v>
      </c>
      <c r="C95" s="10">
        <v>43221</v>
      </c>
      <c r="E95" s="14" t="e">
        <f t="shared" si="3"/>
        <v>#NUM!</v>
      </c>
      <c r="H95">
        <v>530</v>
      </c>
      <c r="I95">
        <v>68.099999999999994</v>
      </c>
      <c r="J95">
        <v>148.9</v>
      </c>
      <c r="K95">
        <v>8</v>
      </c>
      <c r="L95">
        <v>150</v>
      </c>
      <c r="M95">
        <v>84</v>
      </c>
      <c r="N95" t="s">
        <v>114</v>
      </c>
      <c r="O95">
        <v>426</v>
      </c>
      <c r="P95">
        <v>1080</v>
      </c>
      <c r="Q95">
        <v>2220</v>
      </c>
      <c r="R95" s="1" t="s">
        <v>77</v>
      </c>
      <c r="S95" s="1" t="s">
        <v>77</v>
      </c>
      <c r="T95" t="s">
        <v>81</v>
      </c>
      <c r="U95">
        <v>8</v>
      </c>
      <c r="V95">
        <v>104</v>
      </c>
      <c r="W95">
        <v>2.2000000000000002</v>
      </c>
      <c r="X95">
        <v>4</v>
      </c>
      <c r="Y95">
        <v>64</v>
      </c>
      <c r="Z95" t="s">
        <v>107</v>
      </c>
      <c r="AA95">
        <v>3000</v>
      </c>
      <c r="AF95" t="s">
        <v>74</v>
      </c>
      <c r="AG95">
        <v>16</v>
      </c>
      <c r="AH95">
        <v>1.7</v>
      </c>
      <c r="AI95">
        <v>8</v>
      </c>
      <c r="AJ95">
        <v>1.7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74</v>
      </c>
      <c r="AX95" t="s">
        <v>78</v>
      </c>
      <c r="AY95">
        <v>5</v>
      </c>
      <c r="AZ95">
        <v>1</v>
      </c>
      <c r="BA95">
        <v>1</v>
      </c>
      <c r="BB95">
        <v>0.6</v>
      </c>
      <c r="BC95">
        <v>0</v>
      </c>
      <c r="BD95">
        <v>0.571428571</v>
      </c>
      <c r="BE95">
        <v>0.66666666699999999</v>
      </c>
      <c r="BF95">
        <v>0.3125</v>
      </c>
      <c r="BG95">
        <v>0</v>
      </c>
      <c r="BH95">
        <v>0.5</v>
      </c>
      <c r="BI95">
        <v>0.4</v>
      </c>
      <c r="BJ95">
        <v>0.36363636399999999</v>
      </c>
      <c r="BK95">
        <v>0</v>
      </c>
      <c r="BL95">
        <v>0.75</v>
      </c>
      <c r="BM95">
        <v>1</v>
      </c>
      <c r="BN95">
        <v>0.83333333300000001</v>
      </c>
      <c r="BO95">
        <v>0</v>
      </c>
      <c r="BP95">
        <v>0</v>
      </c>
      <c r="BQ95" t="s">
        <v>74</v>
      </c>
      <c r="BR95" t="s">
        <v>74</v>
      </c>
      <c r="BS95" t="s">
        <v>74</v>
      </c>
      <c r="BT95" t="s">
        <v>74</v>
      </c>
      <c r="BU95" t="s">
        <v>74</v>
      </c>
      <c r="BV95" t="s">
        <v>74</v>
      </c>
      <c r="BW95" t="s">
        <v>74</v>
      </c>
      <c r="BX95" t="s">
        <v>74</v>
      </c>
      <c r="BY95" t="s">
        <v>74</v>
      </c>
      <c r="BZ95" t="s">
        <v>74</v>
      </c>
      <c r="CA95" t="s">
        <v>74</v>
      </c>
      <c r="CB95" t="s">
        <v>74</v>
      </c>
      <c r="CC95" t="s">
        <v>74</v>
      </c>
      <c r="CD95" t="s">
        <v>74</v>
      </c>
      <c r="CE95" t="s">
        <v>74</v>
      </c>
      <c r="CF95">
        <v>645.33642480000003</v>
      </c>
      <c r="CG95">
        <f>IF(CJ95&lt;$CH$1,CJ95,)</f>
        <v>0</v>
      </c>
      <c r="CH95">
        <v>1</v>
      </c>
      <c r="CI95">
        <v>95</v>
      </c>
      <c r="CJ95">
        <v>14999.99958</v>
      </c>
      <c r="CK95">
        <f t="shared" si="4"/>
        <v>1290.6728496000001</v>
      </c>
      <c r="CL95">
        <f t="shared" si="5"/>
        <v>0</v>
      </c>
    </row>
    <row r="96" spans="1:90" x14ac:dyDescent="0.25">
      <c r="A96" s="5" t="s">
        <v>101</v>
      </c>
      <c r="B96" s="2" t="s">
        <v>194</v>
      </c>
      <c r="C96" s="10">
        <v>43221</v>
      </c>
      <c r="E96" s="14" t="e">
        <f t="shared" si="3"/>
        <v>#NUM!</v>
      </c>
      <c r="H96">
        <v>269</v>
      </c>
      <c r="I96">
        <v>70.2</v>
      </c>
      <c r="J96">
        <v>149.30000000000001</v>
      </c>
      <c r="K96">
        <v>8.1999999999999993</v>
      </c>
      <c r="L96">
        <v>154</v>
      </c>
      <c r="M96">
        <v>76</v>
      </c>
      <c r="N96" t="s">
        <v>114</v>
      </c>
      <c r="O96">
        <v>294</v>
      </c>
      <c r="P96">
        <v>720</v>
      </c>
      <c r="Q96">
        <v>1480</v>
      </c>
      <c r="R96" s="1" t="s">
        <v>77</v>
      </c>
      <c r="S96" s="1" t="s">
        <v>77</v>
      </c>
      <c r="T96" t="s">
        <v>74</v>
      </c>
      <c r="U96">
        <v>8</v>
      </c>
      <c r="V96">
        <v>46</v>
      </c>
      <c r="W96">
        <v>1.6</v>
      </c>
      <c r="X96">
        <v>3</v>
      </c>
      <c r="Y96">
        <v>32</v>
      </c>
      <c r="Z96" t="s">
        <v>104</v>
      </c>
      <c r="AA96">
        <v>3000</v>
      </c>
      <c r="AF96" t="s">
        <v>74</v>
      </c>
      <c r="AG96">
        <v>13</v>
      </c>
      <c r="AH96">
        <v>1.9</v>
      </c>
      <c r="AI96">
        <v>8</v>
      </c>
      <c r="AJ96">
        <v>1.9</v>
      </c>
      <c r="AK96" t="s">
        <v>78</v>
      </c>
      <c r="AL96" t="s">
        <v>78</v>
      </c>
      <c r="AM96" t="s">
        <v>78</v>
      </c>
      <c r="AN96" t="s">
        <v>74</v>
      </c>
      <c r="AO96" t="s">
        <v>74</v>
      </c>
      <c r="AP96" t="s">
        <v>74</v>
      </c>
      <c r="AQ96" t="s">
        <v>74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74</v>
      </c>
      <c r="AX96" t="s">
        <v>78</v>
      </c>
      <c r="AY96">
        <v>4.2</v>
      </c>
      <c r="AZ96">
        <v>1</v>
      </c>
      <c r="BA96">
        <v>1</v>
      </c>
      <c r="BB96">
        <v>0.8</v>
      </c>
      <c r="BC96">
        <v>0</v>
      </c>
      <c r="BD96">
        <v>0.428571429</v>
      </c>
      <c r="BE96">
        <v>1</v>
      </c>
      <c r="BF96">
        <v>0.5</v>
      </c>
      <c r="BG96">
        <v>0</v>
      </c>
      <c r="BH96">
        <v>0</v>
      </c>
      <c r="BI96">
        <v>0.4</v>
      </c>
      <c r="BJ96">
        <v>0.36363636399999999</v>
      </c>
      <c r="BK96">
        <v>0</v>
      </c>
      <c r="BL96">
        <v>0.5</v>
      </c>
      <c r="BM96">
        <v>0.5</v>
      </c>
      <c r="BN96">
        <v>0.83333333300000001</v>
      </c>
      <c r="BO96">
        <v>0</v>
      </c>
      <c r="BP96">
        <v>82</v>
      </c>
      <c r="BQ96">
        <v>7.4</v>
      </c>
      <c r="BR96">
        <v>7.2</v>
      </c>
      <c r="BS96">
        <v>8.3000000000000007</v>
      </c>
      <c r="BT96">
        <v>8.6</v>
      </c>
      <c r="BU96">
        <v>7.4</v>
      </c>
      <c r="BV96">
        <v>7.2</v>
      </c>
      <c r="BW96">
        <v>6.8</v>
      </c>
      <c r="BX96">
        <v>5.9</v>
      </c>
      <c r="BY96">
        <v>7.6</v>
      </c>
      <c r="BZ96">
        <v>5.8</v>
      </c>
      <c r="CA96">
        <v>7.3</v>
      </c>
      <c r="CB96">
        <v>8.3000000000000007</v>
      </c>
      <c r="CC96">
        <v>8.6999999999999993</v>
      </c>
      <c r="CD96">
        <v>8.3000000000000007</v>
      </c>
      <c r="CE96">
        <v>8.5</v>
      </c>
      <c r="CF96">
        <v>645.33642480000003</v>
      </c>
      <c r="CG96">
        <f>IF(CJ96&lt;$CH$1,CJ96,)</f>
        <v>0</v>
      </c>
      <c r="CH96">
        <v>1</v>
      </c>
      <c r="CI96">
        <v>96</v>
      </c>
      <c r="CJ96">
        <v>14999.999959999999</v>
      </c>
      <c r="CK96">
        <f t="shared" si="4"/>
        <v>1290.6728496000001</v>
      </c>
      <c r="CL96">
        <f t="shared" si="5"/>
        <v>0</v>
      </c>
    </row>
    <row r="97" spans="1:90" x14ac:dyDescent="0.25">
      <c r="A97" s="5" t="s">
        <v>101</v>
      </c>
      <c r="B97" s="2" t="s">
        <v>195</v>
      </c>
      <c r="C97" s="10">
        <v>43221</v>
      </c>
      <c r="E97" s="14" t="e">
        <f t="shared" si="3"/>
        <v>#NUM!</v>
      </c>
      <c r="H97">
        <v>104</v>
      </c>
      <c r="I97">
        <v>77.2</v>
      </c>
      <c r="J97">
        <v>151.69999999999999</v>
      </c>
      <c r="K97">
        <v>8.1</v>
      </c>
      <c r="L97">
        <v>175</v>
      </c>
      <c r="M97">
        <v>71</v>
      </c>
      <c r="N97" t="s">
        <v>111</v>
      </c>
      <c r="O97">
        <v>267</v>
      </c>
      <c r="P97">
        <v>720</v>
      </c>
      <c r="Q97">
        <v>1280</v>
      </c>
      <c r="R97" s="1" t="s">
        <v>77</v>
      </c>
      <c r="S97" s="1" t="s">
        <v>77</v>
      </c>
      <c r="T97" t="s">
        <v>74</v>
      </c>
      <c r="U97">
        <v>4</v>
      </c>
      <c r="V97">
        <v>37.034999999999997</v>
      </c>
      <c r="W97">
        <v>1.4</v>
      </c>
      <c r="X97">
        <v>2</v>
      </c>
      <c r="Y97">
        <v>32</v>
      </c>
      <c r="Z97" t="s">
        <v>107</v>
      </c>
      <c r="AA97">
        <v>3000</v>
      </c>
      <c r="AF97" t="s">
        <v>74</v>
      </c>
      <c r="AG97">
        <v>13</v>
      </c>
      <c r="AH97">
        <v>1.9</v>
      </c>
      <c r="AI97">
        <v>5</v>
      </c>
      <c r="AJ97">
        <v>2.2000000000000002</v>
      </c>
      <c r="AK97" t="s">
        <v>77</v>
      </c>
      <c r="AL97" t="s">
        <v>78</v>
      </c>
      <c r="AM97" t="s">
        <v>78</v>
      </c>
      <c r="AN97" t="s">
        <v>78</v>
      </c>
      <c r="AO97" t="s">
        <v>74</v>
      </c>
      <c r="AP97" t="s">
        <v>74</v>
      </c>
      <c r="AQ97" t="s">
        <v>74</v>
      </c>
      <c r="AR97" t="s">
        <v>77</v>
      </c>
      <c r="AS97" t="s">
        <v>78</v>
      </c>
      <c r="AT97" t="s">
        <v>78</v>
      </c>
      <c r="AU97" t="s">
        <v>78</v>
      </c>
      <c r="AV97" t="s">
        <v>78</v>
      </c>
      <c r="AW97" t="s">
        <v>74</v>
      </c>
      <c r="AX97" t="s">
        <v>78</v>
      </c>
      <c r="AY97">
        <v>4.2</v>
      </c>
      <c r="AZ97">
        <v>1</v>
      </c>
      <c r="BA97">
        <v>1</v>
      </c>
      <c r="BB97">
        <v>0.8</v>
      </c>
      <c r="BC97">
        <v>0</v>
      </c>
      <c r="BD97">
        <v>0.428571429</v>
      </c>
      <c r="BE97">
        <v>0.33333333300000001</v>
      </c>
      <c r="BF97">
        <v>0.125</v>
      </c>
      <c r="BG97">
        <v>0</v>
      </c>
      <c r="BH97">
        <v>0</v>
      </c>
      <c r="BI97">
        <v>0.4</v>
      </c>
      <c r="BJ97">
        <v>0.27272727299999999</v>
      </c>
      <c r="BK97">
        <v>0</v>
      </c>
      <c r="BL97">
        <v>0.5</v>
      </c>
      <c r="BM97">
        <v>0.5</v>
      </c>
      <c r="BN97">
        <v>0.66666666699999999</v>
      </c>
      <c r="BO97">
        <v>0</v>
      </c>
      <c r="BP97">
        <v>32</v>
      </c>
      <c r="BQ97">
        <v>6.6</v>
      </c>
      <c r="BR97">
        <v>6.6</v>
      </c>
      <c r="BS97">
        <v>7.8</v>
      </c>
      <c r="BT97">
        <v>7.2</v>
      </c>
      <c r="BU97">
        <v>6.4</v>
      </c>
      <c r="BV97">
        <v>7.3</v>
      </c>
      <c r="BW97">
        <v>5.8</v>
      </c>
      <c r="BX97">
        <v>4.5999999999999996</v>
      </c>
      <c r="BY97">
        <v>7.3</v>
      </c>
      <c r="BZ97">
        <v>6</v>
      </c>
      <c r="CA97">
        <v>6.3</v>
      </c>
      <c r="CB97">
        <v>8.4</v>
      </c>
      <c r="CC97">
        <v>8.1999999999999993</v>
      </c>
      <c r="CD97">
        <v>7.4</v>
      </c>
      <c r="CE97">
        <v>8</v>
      </c>
      <c r="CF97">
        <v>645.33642480000003</v>
      </c>
      <c r="CG97">
        <f>IF(CJ97&lt;$CH$1,CJ97,)</f>
        <v>0</v>
      </c>
      <c r="CH97">
        <v>1</v>
      </c>
      <c r="CI97">
        <v>97</v>
      </c>
      <c r="CJ97">
        <v>14999.99958</v>
      </c>
      <c r="CK97">
        <f t="shared" si="4"/>
        <v>1290.6728496000001</v>
      </c>
      <c r="CL97">
        <f t="shared" si="5"/>
        <v>0</v>
      </c>
    </row>
    <row r="98" spans="1:90" x14ac:dyDescent="0.25">
      <c r="A98" s="5" t="s">
        <v>101</v>
      </c>
      <c r="B98" s="2" t="s">
        <v>178</v>
      </c>
      <c r="C98" s="10">
        <v>43221</v>
      </c>
      <c r="D98" s="10">
        <v>43435</v>
      </c>
      <c r="E98" s="14">
        <f t="shared" si="3"/>
        <v>7</v>
      </c>
      <c r="G98" s="3" t="s">
        <v>177</v>
      </c>
      <c r="H98">
        <v>309</v>
      </c>
      <c r="I98">
        <v>70.900000000000006</v>
      </c>
      <c r="J98">
        <v>149.9</v>
      </c>
      <c r="K98">
        <v>7.7</v>
      </c>
      <c r="L98">
        <v>162</v>
      </c>
      <c r="M98">
        <v>74</v>
      </c>
      <c r="N98" t="s">
        <v>111</v>
      </c>
      <c r="O98">
        <v>294</v>
      </c>
      <c r="P98">
        <v>720</v>
      </c>
      <c r="Q98">
        <v>1480</v>
      </c>
      <c r="R98" s="1" t="s">
        <v>78</v>
      </c>
      <c r="S98" s="1" t="s">
        <v>77</v>
      </c>
      <c r="T98" t="s">
        <v>74</v>
      </c>
      <c r="U98">
        <v>8</v>
      </c>
      <c r="V98">
        <v>46</v>
      </c>
      <c r="W98">
        <v>1.6</v>
      </c>
      <c r="X98">
        <v>3</v>
      </c>
      <c r="Y98">
        <v>64</v>
      </c>
      <c r="Z98" t="s">
        <v>104</v>
      </c>
      <c r="AA98">
        <v>3000</v>
      </c>
      <c r="AB98">
        <v>83</v>
      </c>
      <c r="AC98">
        <v>20.47</v>
      </c>
      <c r="AD98">
        <v>9.5299999999999994</v>
      </c>
      <c r="AE98">
        <v>13.55</v>
      </c>
      <c r="AF98" t="s">
        <v>74</v>
      </c>
      <c r="AG98">
        <v>16</v>
      </c>
      <c r="AH98">
        <v>1.7</v>
      </c>
      <c r="AI98">
        <v>16</v>
      </c>
      <c r="AJ98">
        <v>1.8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74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74</v>
      </c>
      <c r="AX98" t="s">
        <v>78</v>
      </c>
      <c r="AY98">
        <v>4.2</v>
      </c>
      <c r="AZ98">
        <v>1</v>
      </c>
      <c r="BA98">
        <v>1</v>
      </c>
      <c r="BB98">
        <v>0.8</v>
      </c>
      <c r="BC98">
        <v>0</v>
      </c>
      <c r="BD98">
        <v>0.428571429</v>
      </c>
      <c r="BE98">
        <v>0.66666666699999999</v>
      </c>
      <c r="BF98">
        <v>0.125</v>
      </c>
      <c r="BG98">
        <v>0</v>
      </c>
      <c r="BH98">
        <v>0</v>
      </c>
      <c r="BI98">
        <v>0.4</v>
      </c>
      <c r="BJ98">
        <v>0.27272727299999999</v>
      </c>
      <c r="BK98">
        <v>0</v>
      </c>
      <c r="BL98">
        <v>0.5</v>
      </c>
      <c r="BM98">
        <v>0.5</v>
      </c>
      <c r="BN98">
        <v>0.66666666699999999</v>
      </c>
      <c r="BO98">
        <v>0</v>
      </c>
      <c r="BP98">
        <v>4</v>
      </c>
      <c r="BQ98" t="s">
        <v>74</v>
      </c>
      <c r="BR98" t="s">
        <v>74</v>
      </c>
      <c r="BS98" t="s">
        <v>74</v>
      </c>
      <c r="BT98" t="s">
        <v>74</v>
      </c>
      <c r="BU98" t="s">
        <v>74</v>
      </c>
      <c r="BV98" t="s">
        <v>74</v>
      </c>
      <c r="BW98" t="s">
        <v>74</v>
      </c>
      <c r="BX98" t="s">
        <v>74</v>
      </c>
      <c r="BY98" t="s">
        <v>74</v>
      </c>
      <c r="BZ98" t="s">
        <v>74</v>
      </c>
      <c r="CA98" t="s">
        <v>74</v>
      </c>
      <c r="CB98" t="s">
        <v>74</v>
      </c>
      <c r="CC98" t="s">
        <v>74</v>
      </c>
      <c r="CD98" t="s">
        <v>74</v>
      </c>
      <c r="CE98" t="s">
        <v>74</v>
      </c>
      <c r="CF98">
        <v>645.33642480000003</v>
      </c>
      <c r="CG98">
        <f>IF(CJ98&lt;$CH$1,CJ98,)</f>
        <v>0</v>
      </c>
      <c r="CH98">
        <v>1</v>
      </c>
      <c r="CI98">
        <v>98</v>
      </c>
      <c r="CJ98">
        <v>14999.99958</v>
      </c>
      <c r="CK98">
        <f t="shared" si="4"/>
        <v>1290.6728496000001</v>
      </c>
      <c r="CL98">
        <f t="shared" si="5"/>
        <v>0</v>
      </c>
    </row>
    <row r="99" spans="1:90" x14ac:dyDescent="0.25">
      <c r="A99" s="5" t="s">
        <v>101</v>
      </c>
      <c r="B99" s="2" t="s">
        <v>196</v>
      </c>
      <c r="C99" s="10">
        <v>43221</v>
      </c>
      <c r="E99" s="14" t="e">
        <f t="shared" si="3"/>
        <v>#NUM!</v>
      </c>
      <c r="H99">
        <v>254</v>
      </c>
      <c r="I99">
        <v>75.7</v>
      </c>
      <c r="J99">
        <v>160.1</v>
      </c>
      <c r="K99">
        <v>7.9</v>
      </c>
      <c r="L99">
        <v>191</v>
      </c>
      <c r="M99">
        <v>75</v>
      </c>
      <c r="N99" t="s">
        <v>111</v>
      </c>
      <c r="O99">
        <v>411</v>
      </c>
      <c r="P99">
        <v>1080</v>
      </c>
      <c r="Q99">
        <v>2220</v>
      </c>
      <c r="R99" s="1" t="s">
        <v>78</v>
      </c>
      <c r="S99" s="1" t="s">
        <v>78</v>
      </c>
      <c r="T99" t="s">
        <v>74</v>
      </c>
      <c r="U99">
        <v>8</v>
      </c>
      <c r="V99">
        <v>57</v>
      </c>
      <c r="W99">
        <v>1.8</v>
      </c>
      <c r="X99">
        <v>3</v>
      </c>
      <c r="Y99">
        <v>64</v>
      </c>
      <c r="Z99" t="s">
        <v>104</v>
      </c>
      <c r="AA99">
        <v>3500</v>
      </c>
      <c r="AB99">
        <v>106</v>
      </c>
      <c r="AC99">
        <v>34.299999999999997</v>
      </c>
      <c r="AD99">
        <v>12.22</v>
      </c>
      <c r="AE99">
        <v>17.350000000000001</v>
      </c>
      <c r="AF99" t="s">
        <v>74</v>
      </c>
      <c r="AG99">
        <v>16</v>
      </c>
      <c r="AH99">
        <v>1.7</v>
      </c>
      <c r="AI99">
        <v>24</v>
      </c>
      <c r="AJ99">
        <v>1.9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74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74</v>
      </c>
      <c r="AX99" t="s">
        <v>78</v>
      </c>
      <c r="AY99">
        <v>4.2</v>
      </c>
      <c r="AZ99">
        <v>1</v>
      </c>
      <c r="BA99">
        <v>1</v>
      </c>
      <c r="BB99">
        <v>0.8</v>
      </c>
      <c r="BC99">
        <v>0</v>
      </c>
      <c r="BD99">
        <v>0.428571429</v>
      </c>
      <c r="BE99">
        <v>1</v>
      </c>
      <c r="BF99">
        <v>0.125</v>
      </c>
      <c r="BG99">
        <v>0</v>
      </c>
      <c r="BH99">
        <v>0</v>
      </c>
      <c r="BI99">
        <v>0.4</v>
      </c>
      <c r="BJ99">
        <v>0.27272727299999999</v>
      </c>
      <c r="BK99">
        <v>0</v>
      </c>
      <c r="BL99">
        <v>0.5</v>
      </c>
      <c r="BM99">
        <v>0.5</v>
      </c>
      <c r="BN99">
        <v>0.5</v>
      </c>
      <c r="BO99">
        <v>0</v>
      </c>
      <c r="BP99">
        <v>11</v>
      </c>
      <c r="BQ99">
        <v>7.2</v>
      </c>
      <c r="BR99">
        <v>7</v>
      </c>
      <c r="BS99">
        <v>7.6</v>
      </c>
      <c r="BT99">
        <v>7.8</v>
      </c>
      <c r="BU99">
        <v>6.8</v>
      </c>
      <c r="BV99">
        <v>7.9</v>
      </c>
      <c r="BW99">
        <v>7</v>
      </c>
      <c r="BX99">
        <v>5.4</v>
      </c>
      <c r="BY99">
        <v>8.4</v>
      </c>
      <c r="BZ99">
        <v>5.3</v>
      </c>
      <c r="CA99">
        <v>7.9</v>
      </c>
      <c r="CB99">
        <v>8.1</v>
      </c>
      <c r="CC99">
        <v>8.6</v>
      </c>
      <c r="CD99">
        <v>8.6999999999999993</v>
      </c>
      <c r="CE99">
        <v>7</v>
      </c>
      <c r="CF99">
        <v>645.33642480000003</v>
      </c>
      <c r="CG99">
        <f>IF(CJ99&lt;$CH$1,CJ99,)</f>
        <v>0</v>
      </c>
      <c r="CH99">
        <v>1</v>
      </c>
      <c r="CI99">
        <v>99</v>
      </c>
      <c r="CJ99">
        <v>14999.99958</v>
      </c>
      <c r="CK99">
        <f t="shared" si="4"/>
        <v>1290.6728496000001</v>
      </c>
      <c r="CL99">
        <f t="shared" si="5"/>
        <v>0</v>
      </c>
    </row>
    <row r="100" spans="1:90" x14ac:dyDescent="0.25">
      <c r="A100" s="5" t="s">
        <v>101</v>
      </c>
      <c r="B100" s="2" t="s">
        <v>197</v>
      </c>
      <c r="C100" s="10">
        <v>43191</v>
      </c>
      <c r="E100" s="14" t="e">
        <f t="shared" si="3"/>
        <v>#NUM!</v>
      </c>
      <c r="H100">
        <v>75</v>
      </c>
      <c r="I100">
        <v>72.099999999999994</v>
      </c>
      <c r="J100">
        <v>143.4</v>
      </c>
      <c r="K100">
        <v>8.9</v>
      </c>
      <c r="L100">
        <v>154</v>
      </c>
      <c r="M100">
        <v>66</v>
      </c>
      <c r="N100" t="s">
        <v>76</v>
      </c>
      <c r="O100">
        <v>220</v>
      </c>
      <c r="P100">
        <v>540</v>
      </c>
      <c r="Q100">
        <v>960</v>
      </c>
      <c r="R100" s="1" t="s">
        <v>78</v>
      </c>
      <c r="S100" s="1" t="s">
        <v>77</v>
      </c>
      <c r="T100" t="s">
        <v>74</v>
      </c>
      <c r="U100">
        <v>4</v>
      </c>
      <c r="V100">
        <v>37</v>
      </c>
      <c r="W100">
        <v>1.4</v>
      </c>
      <c r="X100">
        <v>1</v>
      </c>
      <c r="Y100">
        <v>8</v>
      </c>
      <c r="Z100" t="s">
        <v>104</v>
      </c>
      <c r="AA100">
        <v>2600</v>
      </c>
      <c r="AF100" t="s">
        <v>74</v>
      </c>
      <c r="AG100">
        <v>8</v>
      </c>
      <c r="AH100">
        <v>2.2000000000000002</v>
      </c>
      <c r="AI100">
        <v>5</v>
      </c>
      <c r="AJ100">
        <v>2.2000000000000002</v>
      </c>
      <c r="AK100" t="s">
        <v>77</v>
      </c>
      <c r="AL100" t="s">
        <v>78</v>
      </c>
      <c r="AM100" t="s">
        <v>78</v>
      </c>
      <c r="AN100" t="s">
        <v>78</v>
      </c>
      <c r="AO100" t="s">
        <v>74</v>
      </c>
      <c r="AP100" t="s">
        <v>74</v>
      </c>
      <c r="AQ100" t="s">
        <v>74</v>
      </c>
      <c r="AR100" t="s">
        <v>77</v>
      </c>
      <c r="AS100" t="s">
        <v>78</v>
      </c>
      <c r="AT100" t="s">
        <v>78</v>
      </c>
      <c r="AU100" t="s">
        <v>78</v>
      </c>
      <c r="AV100" t="s">
        <v>78</v>
      </c>
      <c r="AW100" t="s">
        <v>74</v>
      </c>
      <c r="AX100" t="s">
        <v>78</v>
      </c>
      <c r="AY100">
        <v>4.2</v>
      </c>
      <c r="AZ100">
        <v>1</v>
      </c>
      <c r="BA100">
        <v>1</v>
      </c>
      <c r="BB100">
        <v>0.8</v>
      </c>
      <c r="BC100">
        <v>0</v>
      </c>
      <c r="BD100">
        <v>0.428571429</v>
      </c>
      <c r="BE100">
        <v>0.33333333300000001</v>
      </c>
      <c r="BF100">
        <v>0.125</v>
      </c>
      <c r="BG100">
        <v>0</v>
      </c>
      <c r="BH100">
        <v>0</v>
      </c>
      <c r="BI100">
        <v>0.4</v>
      </c>
      <c r="BJ100">
        <v>0.27272727299999999</v>
      </c>
      <c r="BK100">
        <v>0</v>
      </c>
      <c r="BL100">
        <v>0.5</v>
      </c>
      <c r="BM100">
        <v>0.5</v>
      </c>
      <c r="BN100">
        <v>0.66666666699999999</v>
      </c>
      <c r="BO100">
        <v>0</v>
      </c>
      <c r="BP100">
        <v>22</v>
      </c>
      <c r="BQ100">
        <v>4.2</v>
      </c>
      <c r="BR100">
        <v>5.2</v>
      </c>
      <c r="BS100">
        <v>5.6</v>
      </c>
      <c r="BT100">
        <v>6.1</v>
      </c>
      <c r="BU100">
        <v>4.3</v>
      </c>
      <c r="BV100">
        <v>5</v>
      </c>
      <c r="BW100">
        <v>4.5</v>
      </c>
      <c r="BX100">
        <v>2.8</v>
      </c>
      <c r="BY100">
        <v>5.2</v>
      </c>
      <c r="BZ100">
        <v>2.7</v>
      </c>
      <c r="CA100">
        <v>5.2</v>
      </c>
      <c r="CB100">
        <v>5.6</v>
      </c>
      <c r="CC100">
        <v>7</v>
      </c>
      <c r="CD100">
        <v>6.3</v>
      </c>
      <c r="CE100">
        <v>5.4</v>
      </c>
      <c r="CF100">
        <v>699.5477042</v>
      </c>
      <c r="CG100">
        <f>IF(CJ100&lt;$CH$1,CJ100,)</f>
        <v>0</v>
      </c>
      <c r="CH100">
        <v>1</v>
      </c>
      <c r="CI100">
        <v>100</v>
      </c>
      <c r="CJ100">
        <v>14999.18815</v>
      </c>
      <c r="CK100">
        <f t="shared" si="4"/>
        <v>1399.0954084</v>
      </c>
      <c r="CL100">
        <f t="shared" si="5"/>
        <v>0</v>
      </c>
    </row>
    <row r="101" spans="1:90" x14ac:dyDescent="0.25">
      <c r="A101" s="5" t="s">
        <v>101</v>
      </c>
      <c r="B101" s="2" t="s">
        <v>198</v>
      </c>
      <c r="C101" s="10">
        <v>43160</v>
      </c>
      <c r="E101" s="14" t="e">
        <f t="shared" si="3"/>
        <v>#NUM!</v>
      </c>
      <c r="F101" s="3" t="s">
        <v>199</v>
      </c>
      <c r="H101">
        <v>175</v>
      </c>
      <c r="I101">
        <v>75</v>
      </c>
      <c r="J101">
        <v>151.69999999999999</v>
      </c>
      <c r="K101">
        <v>8</v>
      </c>
      <c r="L101">
        <v>170</v>
      </c>
      <c r="M101">
        <v>73</v>
      </c>
      <c r="N101" t="s">
        <v>76</v>
      </c>
      <c r="O101">
        <v>401</v>
      </c>
      <c r="P101">
        <v>1080</v>
      </c>
      <c r="Q101">
        <v>1920</v>
      </c>
      <c r="R101" s="1" t="s">
        <v>78</v>
      </c>
      <c r="S101" s="1" t="s">
        <v>78</v>
      </c>
      <c r="T101" t="s">
        <v>74</v>
      </c>
      <c r="U101">
        <v>8</v>
      </c>
      <c r="V101">
        <v>46.323999999999998</v>
      </c>
      <c r="W101">
        <v>1.6</v>
      </c>
      <c r="X101">
        <v>3</v>
      </c>
      <c r="Y101">
        <v>32</v>
      </c>
      <c r="Z101" t="s">
        <v>104</v>
      </c>
      <c r="AA101">
        <v>3300</v>
      </c>
      <c r="AF101" t="s">
        <v>74</v>
      </c>
      <c r="AG101">
        <v>13</v>
      </c>
      <c r="AH101">
        <v>1.9</v>
      </c>
      <c r="AI101">
        <v>13</v>
      </c>
      <c r="AJ101">
        <v>1.9</v>
      </c>
      <c r="AK101" t="s">
        <v>78</v>
      </c>
      <c r="AL101" t="s">
        <v>78</v>
      </c>
      <c r="AM101" t="s">
        <v>78</v>
      </c>
      <c r="AN101" t="s">
        <v>78</v>
      </c>
      <c r="AO101" t="s">
        <v>74</v>
      </c>
      <c r="AP101" t="s">
        <v>74</v>
      </c>
      <c r="AQ101" t="s">
        <v>74</v>
      </c>
      <c r="AR101" t="s">
        <v>77</v>
      </c>
      <c r="AS101" t="s">
        <v>78</v>
      </c>
      <c r="AT101" t="s">
        <v>78</v>
      </c>
      <c r="AU101" t="s">
        <v>78</v>
      </c>
      <c r="AV101" t="s">
        <v>78</v>
      </c>
      <c r="AW101" t="s">
        <v>74</v>
      </c>
      <c r="AX101" t="s">
        <v>78</v>
      </c>
      <c r="AY101">
        <v>4.0999999999999996</v>
      </c>
      <c r="AZ101">
        <v>1</v>
      </c>
      <c r="BA101">
        <v>1</v>
      </c>
      <c r="BB101">
        <v>0.8</v>
      </c>
      <c r="BC101">
        <v>0</v>
      </c>
      <c r="BD101">
        <v>0.428571429</v>
      </c>
      <c r="BE101">
        <v>0.66666666699999999</v>
      </c>
      <c r="BF101">
        <v>0.125</v>
      </c>
      <c r="BG101">
        <v>0</v>
      </c>
      <c r="BH101">
        <v>0</v>
      </c>
      <c r="BI101">
        <v>0.4</v>
      </c>
      <c r="BJ101">
        <v>0.27272727299999999</v>
      </c>
      <c r="BK101">
        <v>0</v>
      </c>
      <c r="BL101">
        <v>0.5</v>
      </c>
      <c r="BM101">
        <v>0.5</v>
      </c>
      <c r="BN101">
        <v>0.66666666699999999</v>
      </c>
      <c r="BO101">
        <v>0</v>
      </c>
      <c r="BP101">
        <v>5</v>
      </c>
      <c r="BQ101">
        <v>7.7</v>
      </c>
      <c r="BR101">
        <v>6.8</v>
      </c>
      <c r="BS101">
        <v>6.8</v>
      </c>
      <c r="BT101">
        <v>9</v>
      </c>
      <c r="BU101">
        <v>6.6</v>
      </c>
      <c r="BV101">
        <v>8.6</v>
      </c>
      <c r="BW101">
        <v>8.4</v>
      </c>
      <c r="BX101">
        <v>5.4</v>
      </c>
      <c r="BY101">
        <v>8</v>
      </c>
      <c r="BZ101">
        <v>5</v>
      </c>
      <c r="CA101">
        <v>9</v>
      </c>
      <c r="CB101">
        <v>9</v>
      </c>
      <c r="CC101">
        <v>8.6</v>
      </c>
      <c r="CD101">
        <v>7.2</v>
      </c>
      <c r="CE101">
        <v>9</v>
      </c>
      <c r="CF101">
        <v>514.91058250000003</v>
      </c>
      <c r="CG101">
        <f>IF(CJ101&lt;$CH$1,CJ101,)</f>
        <v>0</v>
      </c>
      <c r="CH101">
        <v>1</v>
      </c>
      <c r="CI101">
        <v>101</v>
      </c>
      <c r="CJ101">
        <v>14999.40704</v>
      </c>
      <c r="CK101">
        <f t="shared" si="4"/>
        <v>1029.8211650000001</v>
      </c>
      <c r="CL101">
        <f t="shared" si="5"/>
        <v>0</v>
      </c>
    </row>
    <row r="102" spans="1:90" x14ac:dyDescent="0.25">
      <c r="A102" s="5" t="s">
        <v>101</v>
      </c>
      <c r="B102" s="2" t="s">
        <v>170</v>
      </c>
      <c r="C102" s="10">
        <v>43132</v>
      </c>
      <c r="D102" s="10">
        <v>43497</v>
      </c>
      <c r="E102" s="14">
        <f t="shared" si="3"/>
        <v>12</v>
      </c>
      <c r="F102" s="3" t="s">
        <v>200</v>
      </c>
      <c r="G102" s="3" t="s">
        <v>132</v>
      </c>
      <c r="H102">
        <v>859</v>
      </c>
      <c r="I102">
        <v>68.7</v>
      </c>
      <c r="J102">
        <v>147.69999999999999</v>
      </c>
      <c r="K102">
        <v>8.5</v>
      </c>
      <c r="L102">
        <v>163</v>
      </c>
      <c r="M102">
        <v>84</v>
      </c>
      <c r="N102" t="s">
        <v>111</v>
      </c>
      <c r="O102">
        <v>568</v>
      </c>
      <c r="P102">
        <v>1440</v>
      </c>
      <c r="Q102">
        <v>2960</v>
      </c>
      <c r="R102" s="1" t="s">
        <v>78</v>
      </c>
      <c r="S102" s="1" t="s">
        <v>78</v>
      </c>
      <c r="T102" t="s">
        <v>81</v>
      </c>
      <c r="U102">
        <v>8</v>
      </c>
      <c r="V102">
        <v>315.82799999999997</v>
      </c>
      <c r="W102">
        <v>2.7</v>
      </c>
      <c r="X102">
        <v>4</v>
      </c>
      <c r="Y102">
        <v>64</v>
      </c>
      <c r="Z102" t="s">
        <v>104</v>
      </c>
      <c r="AA102">
        <v>3000</v>
      </c>
      <c r="AB102">
        <v>78</v>
      </c>
      <c r="AC102">
        <v>22.63</v>
      </c>
      <c r="AD102">
        <v>10.220000000000001</v>
      </c>
      <c r="AE102">
        <v>15.42</v>
      </c>
      <c r="AF102" t="s">
        <v>74</v>
      </c>
      <c r="AG102">
        <v>12.2</v>
      </c>
      <c r="AH102">
        <v>1.5</v>
      </c>
      <c r="AI102">
        <v>8</v>
      </c>
      <c r="AJ102">
        <v>1.7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77</v>
      </c>
      <c r="AU102" t="s">
        <v>78</v>
      </c>
      <c r="AV102" t="s">
        <v>78</v>
      </c>
      <c r="AW102" t="s">
        <v>74</v>
      </c>
      <c r="AX102" t="s">
        <v>78</v>
      </c>
      <c r="AY102">
        <v>5</v>
      </c>
      <c r="AZ102">
        <v>1</v>
      </c>
      <c r="BA102">
        <v>1</v>
      </c>
      <c r="BB102">
        <v>1</v>
      </c>
      <c r="BC102">
        <v>0</v>
      </c>
      <c r="BD102">
        <v>0.428571429</v>
      </c>
      <c r="BE102">
        <v>1</v>
      </c>
      <c r="BF102">
        <v>0.8125</v>
      </c>
      <c r="BG102">
        <v>0</v>
      </c>
      <c r="BH102">
        <v>0</v>
      </c>
      <c r="BI102">
        <v>0.4</v>
      </c>
      <c r="BJ102">
        <v>0.63636363600000001</v>
      </c>
      <c r="BK102">
        <v>0</v>
      </c>
      <c r="BL102">
        <v>0.5</v>
      </c>
      <c r="BM102">
        <v>1</v>
      </c>
      <c r="BN102">
        <v>1</v>
      </c>
      <c r="BO102">
        <v>0</v>
      </c>
      <c r="BP102">
        <v>70</v>
      </c>
      <c r="BQ102">
        <v>8.6999999999999993</v>
      </c>
      <c r="BR102">
        <v>8.4</v>
      </c>
      <c r="BS102">
        <v>9.3000000000000007</v>
      </c>
      <c r="BT102">
        <v>9.1999999999999993</v>
      </c>
      <c r="BU102">
        <v>9.3000000000000007</v>
      </c>
      <c r="BV102">
        <v>9.5</v>
      </c>
      <c r="BW102">
        <v>9.1999999999999993</v>
      </c>
      <c r="BX102">
        <v>9.4</v>
      </c>
      <c r="BY102">
        <v>9.4</v>
      </c>
      <c r="BZ102">
        <v>8.6</v>
      </c>
      <c r="CA102">
        <v>8.5</v>
      </c>
      <c r="CB102">
        <v>8.5</v>
      </c>
      <c r="CC102">
        <v>9.3000000000000007</v>
      </c>
      <c r="CD102">
        <v>9.3000000000000007</v>
      </c>
      <c r="CE102">
        <v>9.1999999999999993</v>
      </c>
      <c r="CF102">
        <v>421.38187240000002</v>
      </c>
      <c r="CG102">
        <f>IF(CJ102&lt;$CH$1,CJ102,)</f>
        <v>0</v>
      </c>
      <c r="CH102">
        <v>1</v>
      </c>
      <c r="CI102">
        <v>102</v>
      </c>
      <c r="CJ102">
        <v>13488.25013</v>
      </c>
      <c r="CK102">
        <f t="shared" si="4"/>
        <v>842.76374480000004</v>
      </c>
      <c r="CL102">
        <f t="shared" si="5"/>
        <v>0</v>
      </c>
    </row>
    <row r="103" spans="1:90" x14ac:dyDescent="0.25">
      <c r="A103" s="5" t="s">
        <v>101</v>
      </c>
      <c r="B103" s="2" t="s">
        <v>171</v>
      </c>
      <c r="C103" s="10">
        <v>43132</v>
      </c>
      <c r="D103" s="10">
        <v>43497</v>
      </c>
      <c r="E103" s="14">
        <f t="shared" si="3"/>
        <v>12</v>
      </c>
      <c r="F103" s="3" t="s">
        <v>201</v>
      </c>
      <c r="G103" s="3" t="s">
        <v>134</v>
      </c>
      <c r="H103">
        <v>959</v>
      </c>
      <c r="I103">
        <v>73.8</v>
      </c>
      <c r="J103">
        <v>158</v>
      </c>
      <c r="K103">
        <v>8.5</v>
      </c>
      <c r="L103">
        <v>189</v>
      </c>
      <c r="M103">
        <v>83</v>
      </c>
      <c r="N103" t="s">
        <v>111</v>
      </c>
      <c r="O103">
        <v>531</v>
      </c>
      <c r="P103">
        <v>1440</v>
      </c>
      <c r="Q103">
        <v>2960</v>
      </c>
      <c r="R103" s="1" t="s">
        <v>78</v>
      </c>
      <c r="S103" s="1" t="s">
        <v>78</v>
      </c>
      <c r="T103" t="s">
        <v>81</v>
      </c>
      <c r="U103">
        <v>8</v>
      </c>
      <c r="V103">
        <v>315.82799999999997</v>
      </c>
      <c r="W103">
        <v>2.7</v>
      </c>
      <c r="X103">
        <v>6</v>
      </c>
      <c r="Y103">
        <v>64</v>
      </c>
      <c r="Z103" t="s">
        <v>104</v>
      </c>
      <c r="AA103">
        <v>3500</v>
      </c>
      <c r="AB103">
        <v>86</v>
      </c>
      <c r="AC103">
        <v>25.38</v>
      </c>
      <c r="AD103">
        <v>11.25</v>
      </c>
      <c r="AE103">
        <v>16.75</v>
      </c>
      <c r="AF103">
        <v>100</v>
      </c>
      <c r="AG103">
        <v>12.2</v>
      </c>
      <c r="AH103">
        <v>1.5</v>
      </c>
      <c r="AI103">
        <v>8</v>
      </c>
      <c r="AJ103">
        <v>1.7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77</v>
      </c>
      <c r="AU103" t="s">
        <v>78</v>
      </c>
      <c r="AV103" t="s">
        <v>78</v>
      </c>
      <c r="AW103" t="s">
        <v>74</v>
      </c>
      <c r="AX103" t="s">
        <v>78</v>
      </c>
      <c r="AY103">
        <v>5</v>
      </c>
      <c r="AZ103">
        <v>1</v>
      </c>
      <c r="BA103">
        <v>1</v>
      </c>
      <c r="BB103">
        <v>1</v>
      </c>
      <c r="BC103">
        <v>0</v>
      </c>
      <c r="BD103">
        <v>0.428571429</v>
      </c>
      <c r="BE103">
        <v>1</v>
      </c>
      <c r="BF103">
        <v>0.9375</v>
      </c>
      <c r="BG103">
        <v>0</v>
      </c>
      <c r="BH103">
        <v>0</v>
      </c>
      <c r="BI103">
        <v>0.4</v>
      </c>
      <c r="BJ103">
        <v>0.63636363600000001</v>
      </c>
      <c r="BK103">
        <v>0</v>
      </c>
      <c r="BL103">
        <v>0.5</v>
      </c>
      <c r="BM103">
        <v>1</v>
      </c>
      <c r="BN103">
        <v>1</v>
      </c>
      <c r="BO103">
        <v>0</v>
      </c>
      <c r="BP103">
        <v>72</v>
      </c>
      <c r="BQ103">
        <v>9.3000000000000007</v>
      </c>
      <c r="BR103">
        <v>8.1999999999999993</v>
      </c>
      <c r="BS103">
        <v>9.8000000000000007</v>
      </c>
      <c r="BT103">
        <v>9.5</v>
      </c>
      <c r="BU103">
        <v>9.4</v>
      </c>
      <c r="BV103">
        <v>9.6999999999999993</v>
      </c>
      <c r="BW103">
        <v>9.4</v>
      </c>
      <c r="BX103">
        <v>9.3000000000000007</v>
      </c>
      <c r="BY103">
        <v>9.6999999999999993</v>
      </c>
      <c r="BZ103">
        <v>9</v>
      </c>
      <c r="CA103">
        <v>9</v>
      </c>
      <c r="CB103">
        <v>9.5</v>
      </c>
      <c r="CC103">
        <v>9.4</v>
      </c>
      <c r="CD103">
        <v>9.6</v>
      </c>
      <c r="CE103">
        <v>9.6</v>
      </c>
      <c r="CF103">
        <v>421.38187240000002</v>
      </c>
      <c r="CG103">
        <f>IF(CJ103&lt;$CH$1,CJ103,)</f>
        <v>0</v>
      </c>
      <c r="CH103">
        <v>1</v>
      </c>
      <c r="CI103">
        <v>103</v>
      </c>
      <c r="CJ103">
        <v>14843.581749999999</v>
      </c>
      <c r="CK103">
        <f t="shared" si="4"/>
        <v>842.76374480000004</v>
      </c>
      <c r="CL103">
        <f t="shared" si="5"/>
        <v>0</v>
      </c>
    </row>
    <row r="104" spans="1:90" x14ac:dyDescent="0.25">
      <c r="A104" s="5" t="s">
        <v>101</v>
      </c>
      <c r="B104" s="2" t="s">
        <v>202</v>
      </c>
      <c r="C104" s="10">
        <v>43101</v>
      </c>
      <c r="E104" s="14" t="e">
        <f t="shared" si="3"/>
        <v>#NUM!</v>
      </c>
      <c r="H104">
        <v>120</v>
      </c>
      <c r="I104">
        <v>71.099999999999994</v>
      </c>
      <c r="J104">
        <v>142.4</v>
      </c>
      <c r="K104">
        <v>8</v>
      </c>
      <c r="L104">
        <v>138</v>
      </c>
      <c r="M104">
        <v>68</v>
      </c>
      <c r="N104" t="s">
        <v>111</v>
      </c>
      <c r="O104">
        <v>294</v>
      </c>
      <c r="P104">
        <v>720</v>
      </c>
      <c r="Q104">
        <v>1280</v>
      </c>
      <c r="R104" s="1" t="s">
        <v>78</v>
      </c>
      <c r="S104" s="1" t="s">
        <v>77</v>
      </c>
      <c r="T104" t="s">
        <v>74</v>
      </c>
      <c r="U104">
        <v>4</v>
      </c>
      <c r="V104">
        <v>16.5</v>
      </c>
      <c r="W104">
        <v>1.2</v>
      </c>
      <c r="X104">
        <v>2</v>
      </c>
      <c r="Y104">
        <v>16</v>
      </c>
      <c r="Z104" t="s">
        <v>104</v>
      </c>
      <c r="AA104">
        <v>2600</v>
      </c>
      <c r="AF104" t="s">
        <v>74</v>
      </c>
      <c r="AG104">
        <v>8</v>
      </c>
      <c r="AH104">
        <v>2.2000000000000002</v>
      </c>
      <c r="AI104">
        <v>5</v>
      </c>
      <c r="AJ104" t="s">
        <v>74</v>
      </c>
      <c r="AK104" t="s">
        <v>77</v>
      </c>
      <c r="AL104" t="s">
        <v>78</v>
      </c>
      <c r="AM104" t="s">
        <v>78</v>
      </c>
      <c r="AN104" t="s">
        <v>74</v>
      </c>
      <c r="AO104" t="s">
        <v>74</v>
      </c>
      <c r="AP104" t="s">
        <v>74</v>
      </c>
      <c r="AQ104" t="s">
        <v>74</v>
      </c>
      <c r="AR104" t="s">
        <v>77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  <c r="AX104" t="s">
        <v>78</v>
      </c>
      <c r="AY104">
        <v>4</v>
      </c>
      <c r="AZ104">
        <v>1</v>
      </c>
      <c r="BA104">
        <v>1</v>
      </c>
      <c r="BB104">
        <v>0.6</v>
      </c>
      <c r="BC104">
        <v>0</v>
      </c>
      <c r="BD104">
        <v>0.428571429</v>
      </c>
      <c r="BE104">
        <v>0.66666666699999999</v>
      </c>
      <c r="BF104">
        <v>0.125</v>
      </c>
      <c r="BG104">
        <v>0</v>
      </c>
      <c r="BH104">
        <v>0</v>
      </c>
      <c r="BI104">
        <v>0.4</v>
      </c>
      <c r="BJ104">
        <v>0.27272727299999999</v>
      </c>
      <c r="BK104">
        <v>0</v>
      </c>
      <c r="BL104">
        <v>0.5</v>
      </c>
      <c r="BM104">
        <v>0.5</v>
      </c>
      <c r="BN104">
        <v>0.66666666699999999</v>
      </c>
      <c r="BO104">
        <v>0</v>
      </c>
      <c r="BP104">
        <v>10</v>
      </c>
      <c r="BQ104">
        <v>3.7</v>
      </c>
      <c r="BR104">
        <v>6.2</v>
      </c>
      <c r="BS104">
        <v>5.9</v>
      </c>
      <c r="BT104">
        <v>6.1</v>
      </c>
      <c r="BU104">
        <v>5.6</v>
      </c>
      <c r="BV104">
        <v>5.6</v>
      </c>
      <c r="BW104">
        <v>4.8</v>
      </c>
      <c r="BX104">
        <v>3.3</v>
      </c>
      <c r="BY104">
        <v>5.6</v>
      </c>
      <c r="BZ104">
        <v>2.5</v>
      </c>
      <c r="CA104">
        <v>3.9</v>
      </c>
      <c r="CB104">
        <v>5.7</v>
      </c>
      <c r="CC104">
        <v>6.4</v>
      </c>
      <c r="CD104">
        <v>5.4</v>
      </c>
      <c r="CE104">
        <v>5.9</v>
      </c>
      <c r="CF104">
        <v>213.15658429999999</v>
      </c>
      <c r="CG104">
        <f>IF(CJ104&lt;$CH$1,CJ104,)</f>
        <v>0</v>
      </c>
      <c r="CH104">
        <v>1</v>
      </c>
      <c r="CI104">
        <v>104</v>
      </c>
      <c r="CJ104">
        <v>14999.35778</v>
      </c>
      <c r="CK104">
        <f t="shared" si="4"/>
        <v>426.31316859999998</v>
      </c>
      <c r="CL104">
        <f t="shared" si="5"/>
        <v>0</v>
      </c>
    </row>
    <row r="105" spans="1:90" x14ac:dyDescent="0.25">
      <c r="A105" s="5" t="s">
        <v>101</v>
      </c>
      <c r="B105" s="2" t="s">
        <v>203</v>
      </c>
      <c r="C105" s="10">
        <v>43101</v>
      </c>
      <c r="E105" s="14" t="e">
        <f t="shared" si="3"/>
        <v>#NUM!</v>
      </c>
      <c r="H105">
        <v>160</v>
      </c>
      <c r="I105">
        <v>75</v>
      </c>
      <c r="J105">
        <v>151.69999999999999</v>
      </c>
      <c r="K105">
        <v>8.1</v>
      </c>
      <c r="L105">
        <v>166</v>
      </c>
      <c r="M105">
        <v>73</v>
      </c>
      <c r="N105" t="s">
        <v>76</v>
      </c>
      <c r="O105">
        <v>401</v>
      </c>
      <c r="P105">
        <v>1080</v>
      </c>
      <c r="Q105">
        <v>1920</v>
      </c>
      <c r="R105" s="1" t="s">
        <v>78</v>
      </c>
      <c r="S105" s="1" t="s">
        <v>78</v>
      </c>
      <c r="T105" t="s">
        <v>74</v>
      </c>
      <c r="U105">
        <v>8</v>
      </c>
      <c r="V105">
        <v>46</v>
      </c>
      <c r="W105">
        <v>1.6</v>
      </c>
      <c r="X105">
        <v>3</v>
      </c>
      <c r="Y105">
        <v>64</v>
      </c>
      <c r="Z105" t="s">
        <v>104</v>
      </c>
      <c r="AA105">
        <v>3300</v>
      </c>
      <c r="AF105" t="s">
        <v>74</v>
      </c>
      <c r="AG105">
        <v>13</v>
      </c>
      <c r="AH105">
        <v>1.9</v>
      </c>
      <c r="AI105">
        <v>13</v>
      </c>
      <c r="AJ105">
        <v>1.9</v>
      </c>
      <c r="AK105" t="s">
        <v>78</v>
      </c>
      <c r="AL105" t="s">
        <v>78</v>
      </c>
      <c r="AM105" t="s">
        <v>78</v>
      </c>
      <c r="AN105" t="s">
        <v>78</v>
      </c>
      <c r="AO105" t="s">
        <v>74</v>
      </c>
      <c r="AP105" t="s">
        <v>74</v>
      </c>
      <c r="AQ105" t="s">
        <v>74</v>
      </c>
      <c r="AR105" t="s">
        <v>77</v>
      </c>
      <c r="AS105" t="s">
        <v>78</v>
      </c>
      <c r="AT105" t="s">
        <v>78</v>
      </c>
      <c r="AU105" t="s">
        <v>78</v>
      </c>
      <c r="AV105" t="s">
        <v>78</v>
      </c>
      <c r="AW105" t="s">
        <v>74</v>
      </c>
      <c r="AX105" t="s">
        <v>78</v>
      </c>
      <c r="AY105">
        <v>4.0999999999999996</v>
      </c>
      <c r="AZ105">
        <v>1</v>
      </c>
      <c r="BA105">
        <v>1</v>
      </c>
      <c r="BB105">
        <v>0.8</v>
      </c>
      <c r="BC105">
        <v>0</v>
      </c>
      <c r="BD105">
        <v>0.428571429</v>
      </c>
      <c r="BE105">
        <v>0.66666666699999999</v>
      </c>
      <c r="BF105">
        <v>0.125</v>
      </c>
      <c r="BG105">
        <v>0</v>
      </c>
      <c r="BH105">
        <v>0</v>
      </c>
      <c r="BI105">
        <v>0.4</v>
      </c>
      <c r="BJ105">
        <v>0.27272727299999999</v>
      </c>
      <c r="BK105">
        <v>0</v>
      </c>
      <c r="BL105">
        <v>0.5</v>
      </c>
      <c r="BM105">
        <v>0.5</v>
      </c>
      <c r="BN105">
        <v>0.66666666699999999</v>
      </c>
      <c r="BO105">
        <v>0</v>
      </c>
      <c r="BP105">
        <v>0</v>
      </c>
      <c r="BQ105" t="s">
        <v>74</v>
      </c>
      <c r="BR105" t="s">
        <v>74</v>
      </c>
      <c r="BS105" t="s">
        <v>74</v>
      </c>
      <c r="BT105" t="s">
        <v>74</v>
      </c>
      <c r="BU105" t="s">
        <v>74</v>
      </c>
      <c r="BV105" t="s">
        <v>74</v>
      </c>
      <c r="BW105" t="s">
        <v>74</v>
      </c>
      <c r="BX105" t="s">
        <v>74</v>
      </c>
      <c r="BY105" t="s">
        <v>74</v>
      </c>
      <c r="BZ105" t="s">
        <v>74</v>
      </c>
      <c r="CA105" t="s">
        <v>74</v>
      </c>
      <c r="CB105" t="s">
        <v>74</v>
      </c>
      <c r="CC105" t="s">
        <v>74</v>
      </c>
      <c r="CD105" t="s">
        <v>74</v>
      </c>
      <c r="CE105" t="s">
        <v>74</v>
      </c>
      <c r="CF105">
        <v>213.15658429999999</v>
      </c>
      <c r="CG105">
        <f>IF(CJ105&lt;$CH$1,CJ105,)</f>
        <v>0</v>
      </c>
      <c r="CH105">
        <v>1</v>
      </c>
      <c r="CI105">
        <v>105</v>
      </c>
      <c r="CJ105">
        <v>14999.99958</v>
      </c>
      <c r="CK105">
        <f t="shared" si="4"/>
        <v>426.31316859999998</v>
      </c>
      <c r="CL105">
        <f t="shared" si="5"/>
        <v>0</v>
      </c>
    </row>
    <row r="106" spans="1:90" x14ac:dyDescent="0.25">
      <c r="A106" s="5" t="s">
        <v>101</v>
      </c>
      <c r="B106" s="2" t="s">
        <v>192</v>
      </c>
      <c r="C106" s="10">
        <v>43101</v>
      </c>
      <c r="D106" s="10">
        <v>43252</v>
      </c>
      <c r="E106" s="14">
        <f t="shared" si="3"/>
        <v>5</v>
      </c>
      <c r="F106" s="3" t="s">
        <v>182</v>
      </c>
      <c r="G106" s="3" t="s">
        <v>191</v>
      </c>
      <c r="H106">
        <v>499</v>
      </c>
      <c r="I106">
        <v>70.599999999999994</v>
      </c>
      <c r="J106">
        <v>149.19999999999999</v>
      </c>
      <c r="K106">
        <v>8.4</v>
      </c>
      <c r="L106">
        <v>172</v>
      </c>
      <c r="M106">
        <v>75</v>
      </c>
      <c r="N106" t="s">
        <v>111</v>
      </c>
      <c r="O106">
        <v>441</v>
      </c>
      <c r="P106">
        <v>1080</v>
      </c>
      <c r="Q106">
        <v>2220</v>
      </c>
      <c r="R106" s="1" t="s">
        <v>78</v>
      </c>
      <c r="S106" s="1" t="s">
        <v>78</v>
      </c>
      <c r="T106" t="s">
        <v>81</v>
      </c>
      <c r="U106">
        <v>8</v>
      </c>
      <c r="V106">
        <v>116.643</v>
      </c>
      <c r="W106">
        <v>2.2000000000000002</v>
      </c>
      <c r="X106">
        <v>3</v>
      </c>
      <c r="Y106">
        <v>32</v>
      </c>
      <c r="Z106" t="s">
        <v>104</v>
      </c>
      <c r="AA106">
        <v>3000</v>
      </c>
      <c r="AB106">
        <v>92</v>
      </c>
      <c r="AC106">
        <v>22.77</v>
      </c>
      <c r="AD106">
        <v>11.42</v>
      </c>
      <c r="AE106">
        <v>16.98</v>
      </c>
      <c r="AF106" t="s">
        <v>74</v>
      </c>
      <c r="AG106">
        <v>16</v>
      </c>
      <c r="AH106">
        <v>1.7</v>
      </c>
      <c r="AI106">
        <v>16</v>
      </c>
      <c r="AJ106">
        <v>1.9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74</v>
      </c>
      <c r="AX106" t="s">
        <v>78</v>
      </c>
      <c r="AY106">
        <v>5</v>
      </c>
      <c r="AZ106">
        <v>1</v>
      </c>
      <c r="BA106">
        <v>1</v>
      </c>
      <c r="BB106">
        <v>1</v>
      </c>
      <c r="BC106">
        <v>0</v>
      </c>
      <c r="BD106">
        <v>0.428571429</v>
      </c>
      <c r="BE106">
        <v>1</v>
      </c>
      <c r="BF106">
        <v>0.625</v>
      </c>
      <c r="BG106">
        <v>0</v>
      </c>
      <c r="BH106">
        <v>0</v>
      </c>
      <c r="BI106">
        <v>0.4</v>
      </c>
      <c r="BJ106">
        <v>0.63636363600000001</v>
      </c>
      <c r="BK106">
        <v>0</v>
      </c>
      <c r="BL106">
        <v>0.5</v>
      </c>
      <c r="BM106">
        <v>0.5</v>
      </c>
      <c r="BN106">
        <v>0.83333333300000001</v>
      </c>
      <c r="BO106">
        <v>0</v>
      </c>
      <c r="BP106">
        <v>43</v>
      </c>
      <c r="BQ106">
        <v>8.5</v>
      </c>
      <c r="BR106">
        <v>7.5</v>
      </c>
      <c r="BS106">
        <v>8.8000000000000007</v>
      </c>
      <c r="BT106">
        <v>8.9</v>
      </c>
      <c r="BU106">
        <v>8.9</v>
      </c>
      <c r="BV106">
        <v>8.6999999999999993</v>
      </c>
      <c r="BW106">
        <v>9</v>
      </c>
      <c r="BX106">
        <v>8.1999999999999993</v>
      </c>
      <c r="BY106">
        <v>8.8000000000000007</v>
      </c>
      <c r="BZ106">
        <v>7.6</v>
      </c>
      <c r="CA106">
        <v>8.6999999999999993</v>
      </c>
      <c r="CB106">
        <v>8.1999999999999993</v>
      </c>
      <c r="CC106">
        <v>9</v>
      </c>
      <c r="CD106">
        <v>8.8000000000000007</v>
      </c>
      <c r="CE106">
        <v>8.8000000000000007</v>
      </c>
      <c r="CF106">
        <v>213.15658429999999</v>
      </c>
      <c r="CG106">
        <f>IF(CJ106&lt;$CH$1,CJ106,)</f>
        <v>0</v>
      </c>
      <c r="CH106">
        <v>1</v>
      </c>
      <c r="CI106">
        <v>106</v>
      </c>
      <c r="CJ106">
        <v>14697.503339999999</v>
      </c>
      <c r="CK106">
        <f t="shared" si="4"/>
        <v>426.31316859999998</v>
      </c>
      <c r="CL106">
        <f t="shared" si="5"/>
        <v>0</v>
      </c>
    </row>
    <row r="107" spans="1:90" x14ac:dyDescent="0.25">
      <c r="A107" s="5" t="s">
        <v>101</v>
      </c>
      <c r="B107" s="2" t="s">
        <v>204</v>
      </c>
      <c r="C107" s="10">
        <v>43101</v>
      </c>
      <c r="E107" s="14" t="e">
        <f t="shared" si="3"/>
        <v>#NUM!</v>
      </c>
      <c r="H107">
        <v>130</v>
      </c>
      <c r="I107">
        <v>72.3</v>
      </c>
      <c r="J107">
        <v>143.80000000000001</v>
      </c>
      <c r="K107">
        <v>8.4</v>
      </c>
      <c r="L107">
        <v>153</v>
      </c>
      <c r="M107">
        <v>66</v>
      </c>
      <c r="N107" t="s">
        <v>111</v>
      </c>
      <c r="O107">
        <v>220</v>
      </c>
      <c r="P107">
        <v>540</v>
      </c>
      <c r="Q107">
        <v>960</v>
      </c>
      <c r="R107" s="1" t="s">
        <v>77</v>
      </c>
      <c r="S107" s="1" t="s">
        <v>77</v>
      </c>
      <c r="T107" t="s">
        <v>74</v>
      </c>
      <c r="U107">
        <v>4</v>
      </c>
      <c r="V107">
        <v>31</v>
      </c>
      <c r="W107">
        <v>1.4</v>
      </c>
      <c r="X107">
        <v>1.5</v>
      </c>
      <c r="Y107">
        <v>16</v>
      </c>
      <c r="Z107" t="s">
        <v>104</v>
      </c>
      <c r="AA107">
        <v>2600</v>
      </c>
      <c r="AF107" t="s">
        <v>74</v>
      </c>
      <c r="AG107">
        <v>8</v>
      </c>
      <c r="AH107" t="s">
        <v>74</v>
      </c>
      <c r="AI107">
        <v>5</v>
      </c>
      <c r="AJ107" t="s">
        <v>74</v>
      </c>
      <c r="AK107" t="s">
        <v>77</v>
      </c>
      <c r="AL107" t="s">
        <v>78</v>
      </c>
      <c r="AM107" t="s">
        <v>78</v>
      </c>
      <c r="AN107" t="s">
        <v>78</v>
      </c>
      <c r="AO107" t="s">
        <v>74</v>
      </c>
      <c r="AP107" t="s">
        <v>74</v>
      </c>
      <c r="AQ107" t="s">
        <v>74</v>
      </c>
      <c r="AR107" t="s">
        <v>77</v>
      </c>
      <c r="AS107" t="s">
        <v>78</v>
      </c>
      <c r="AT107" t="s">
        <v>78</v>
      </c>
      <c r="AU107" t="s">
        <v>78</v>
      </c>
      <c r="AV107" t="s">
        <v>78</v>
      </c>
      <c r="AW107" t="s">
        <v>74</v>
      </c>
      <c r="AX107" t="s">
        <v>78</v>
      </c>
      <c r="AY107">
        <v>4.2</v>
      </c>
      <c r="AZ107">
        <v>1</v>
      </c>
      <c r="BA107">
        <v>1</v>
      </c>
      <c r="BB107">
        <v>0.8</v>
      </c>
      <c r="BC107">
        <v>0</v>
      </c>
      <c r="BD107">
        <v>0.428571429</v>
      </c>
      <c r="BE107">
        <v>0.33333333300000001</v>
      </c>
      <c r="BF107">
        <v>0.125</v>
      </c>
      <c r="BG107">
        <v>0</v>
      </c>
      <c r="BH107">
        <v>0</v>
      </c>
      <c r="BI107">
        <v>0.4</v>
      </c>
      <c r="BJ107">
        <v>0.27272727299999999</v>
      </c>
      <c r="BK107">
        <v>0</v>
      </c>
      <c r="BL107">
        <v>0.5</v>
      </c>
      <c r="BM107">
        <v>0.5</v>
      </c>
      <c r="BN107">
        <v>0.66666666699999999</v>
      </c>
      <c r="BO107">
        <v>0</v>
      </c>
      <c r="BP107">
        <v>17</v>
      </c>
      <c r="BQ107">
        <v>4.8</v>
      </c>
      <c r="BR107">
        <v>5.7</v>
      </c>
      <c r="BS107">
        <v>5.9</v>
      </c>
      <c r="BT107">
        <v>6.5</v>
      </c>
      <c r="BU107">
        <v>6.1</v>
      </c>
      <c r="BV107">
        <v>6.5</v>
      </c>
      <c r="BW107">
        <v>4.5999999999999996</v>
      </c>
      <c r="BX107">
        <v>3.4</v>
      </c>
      <c r="BY107">
        <v>6.3</v>
      </c>
      <c r="BZ107">
        <v>3.4</v>
      </c>
      <c r="CA107">
        <v>5.8</v>
      </c>
      <c r="CB107">
        <v>6.7</v>
      </c>
      <c r="CC107">
        <v>7.3</v>
      </c>
      <c r="CD107">
        <v>6.9</v>
      </c>
      <c r="CE107">
        <v>6.5</v>
      </c>
      <c r="CF107">
        <v>213.15658429999999</v>
      </c>
      <c r="CG107">
        <f>IF(CJ107&lt;$CH$1,CJ107,)</f>
        <v>0</v>
      </c>
      <c r="CH107">
        <v>1</v>
      </c>
      <c r="CI107">
        <v>107</v>
      </c>
      <c r="CJ107">
        <v>14999.99994</v>
      </c>
      <c r="CK107">
        <f t="shared" si="4"/>
        <v>426.31316859999998</v>
      </c>
      <c r="CL107">
        <f t="shared" si="5"/>
        <v>0</v>
      </c>
    </row>
    <row r="108" spans="1:90" x14ac:dyDescent="0.25">
      <c r="A108" s="5" t="s">
        <v>101</v>
      </c>
      <c r="B108" s="2" t="s">
        <v>205</v>
      </c>
      <c r="C108" s="10">
        <v>43070</v>
      </c>
      <c r="E108" s="14" t="e">
        <f t="shared" si="3"/>
        <v>#NUM!</v>
      </c>
      <c r="H108">
        <v>599</v>
      </c>
      <c r="I108">
        <v>75.7</v>
      </c>
      <c r="J108">
        <v>159.9</v>
      </c>
      <c r="K108">
        <v>8.3000000000000007</v>
      </c>
      <c r="L108">
        <v>191</v>
      </c>
      <c r="M108">
        <v>75</v>
      </c>
      <c r="N108" t="s">
        <v>111</v>
      </c>
      <c r="O108">
        <v>411</v>
      </c>
      <c r="P108">
        <v>1080</v>
      </c>
      <c r="Q108">
        <v>2220</v>
      </c>
      <c r="R108" s="1" t="s">
        <v>78</v>
      </c>
      <c r="S108" s="1" t="s">
        <v>78</v>
      </c>
      <c r="T108" t="s">
        <v>81</v>
      </c>
      <c r="U108">
        <v>8</v>
      </c>
      <c r="V108">
        <v>116.376</v>
      </c>
      <c r="W108">
        <v>2.2000000000000002</v>
      </c>
      <c r="X108">
        <v>4</v>
      </c>
      <c r="Y108">
        <v>64</v>
      </c>
      <c r="Z108" t="s">
        <v>107</v>
      </c>
      <c r="AA108">
        <v>3500</v>
      </c>
      <c r="AF108" t="s">
        <v>74</v>
      </c>
      <c r="AG108">
        <v>16</v>
      </c>
      <c r="AH108">
        <v>1.7</v>
      </c>
      <c r="AI108">
        <v>16</v>
      </c>
      <c r="AJ108">
        <v>1.9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74</v>
      </c>
      <c r="AX108" t="s">
        <v>78</v>
      </c>
      <c r="AY108">
        <v>5</v>
      </c>
      <c r="AZ108">
        <v>1</v>
      </c>
      <c r="BA108">
        <v>1</v>
      </c>
      <c r="BB108">
        <v>1</v>
      </c>
      <c r="BC108">
        <v>0</v>
      </c>
      <c r="BD108">
        <v>0.428571429</v>
      </c>
      <c r="BE108">
        <v>1</v>
      </c>
      <c r="BF108">
        <v>0.625</v>
      </c>
      <c r="BG108">
        <v>0</v>
      </c>
      <c r="BH108">
        <v>0</v>
      </c>
      <c r="BI108">
        <v>0.4</v>
      </c>
      <c r="BJ108">
        <v>0.63636363600000001</v>
      </c>
      <c r="BK108">
        <v>0</v>
      </c>
      <c r="BL108">
        <v>0.5</v>
      </c>
      <c r="BM108">
        <v>0.5</v>
      </c>
      <c r="BN108">
        <v>0.83333333300000001</v>
      </c>
      <c r="BO108">
        <v>0</v>
      </c>
      <c r="BP108">
        <v>11</v>
      </c>
      <c r="BQ108">
        <v>8.4</v>
      </c>
      <c r="BR108">
        <v>8.3000000000000007</v>
      </c>
      <c r="BS108">
        <v>9.5</v>
      </c>
      <c r="BT108">
        <v>9.4</v>
      </c>
      <c r="BU108">
        <v>8.5</v>
      </c>
      <c r="BV108">
        <v>8.1</v>
      </c>
      <c r="BW108">
        <v>8.3000000000000007</v>
      </c>
      <c r="BX108">
        <v>8.1999999999999993</v>
      </c>
      <c r="BY108">
        <v>8.3000000000000007</v>
      </c>
      <c r="BZ108">
        <v>9.5</v>
      </c>
      <c r="CA108">
        <v>9.4</v>
      </c>
      <c r="CB108">
        <v>8.5</v>
      </c>
      <c r="CC108">
        <v>8.6999999999999993</v>
      </c>
      <c r="CD108">
        <v>9.3000000000000007</v>
      </c>
      <c r="CE108">
        <v>8.9</v>
      </c>
      <c r="CF108">
        <v>531.46368050000001</v>
      </c>
      <c r="CG108">
        <f>IF(CJ108&lt;$CH$1,CJ108,)</f>
        <v>0</v>
      </c>
      <c r="CH108">
        <v>1</v>
      </c>
      <c r="CI108">
        <v>108</v>
      </c>
      <c r="CJ108">
        <v>14999.99994</v>
      </c>
      <c r="CK108">
        <f t="shared" si="4"/>
        <v>1062.927361</v>
      </c>
      <c r="CL108">
        <f t="shared" si="5"/>
        <v>0</v>
      </c>
    </row>
    <row r="109" spans="1:90" x14ac:dyDescent="0.25">
      <c r="A109" s="5" t="s">
        <v>101</v>
      </c>
      <c r="B109" s="2" t="s">
        <v>206</v>
      </c>
      <c r="C109" s="10">
        <v>43009</v>
      </c>
      <c r="E109" s="14" t="e">
        <f t="shared" si="3"/>
        <v>#NUM!</v>
      </c>
      <c r="F109" s="3" t="s">
        <v>208</v>
      </c>
      <c r="H109">
        <v>259</v>
      </c>
      <c r="I109">
        <v>74.7</v>
      </c>
      <c r="J109">
        <v>152.4</v>
      </c>
      <c r="K109">
        <v>7.9</v>
      </c>
      <c r="L109">
        <v>180</v>
      </c>
      <c r="M109">
        <v>73</v>
      </c>
      <c r="N109" t="s">
        <v>111</v>
      </c>
      <c r="O109">
        <v>401</v>
      </c>
      <c r="P109">
        <v>1080</v>
      </c>
      <c r="Q109">
        <v>1920</v>
      </c>
      <c r="R109" s="1" t="s">
        <v>77</v>
      </c>
      <c r="S109" s="1" t="s">
        <v>77</v>
      </c>
      <c r="T109" t="s">
        <v>74</v>
      </c>
      <c r="U109">
        <v>8</v>
      </c>
      <c r="V109">
        <v>60</v>
      </c>
      <c r="W109">
        <v>2.39</v>
      </c>
      <c r="X109">
        <v>3</v>
      </c>
      <c r="Y109">
        <v>32</v>
      </c>
      <c r="Z109" t="s">
        <v>104</v>
      </c>
      <c r="AA109">
        <v>3000</v>
      </c>
      <c r="AF109" t="s">
        <v>74</v>
      </c>
      <c r="AG109">
        <v>13</v>
      </c>
      <c r="AH109">
        <v>1.7</v>
      </c>
      <c r="AI109">
        <v>16</v>
      </c>
      <c r="AJ109">
        <v>1.9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74</v>
      </c>
      <c r="AR109" t="s">
        <v>77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  <c r="AX109" t="s">
        <v>78</v>
      </c>
      <c r="AY109">
        <v>4.2</v>
      </c>
      <c r="AZ109">
        <v>1</v>
      </c>
      <c r="BA109">
        <v>1</v>
      </c>
      <c r="BB109">
        <v>0.6</v>
      </c>
      <c r="BC109">
        <v>0</v>
      </c>
      <c r="BD109">
        <v>0.571428571</v>
      </c>
      <c r="BE109">
        <v>0.66666666699999999</v>
      </c>
      <c r="BF109">
        <v>0.125</v>
      </c>
      <c r="BG109">
        <v>0</v>
      </c>
      <c r="BH109">
        <v>0.5</v>
      </c>
      <c r="BI109">
        <v>0.4</v>
      </c>
      <c r="BJ109">
        <v>0.36363636399999999</v>
      </c>
      <c r="BK109">
        <v>0</v>
      </c>
      <c r="BL109">
        <v>0.75</v>
      </c>
      <c r="BM109">
        <v>1</v>
      </c>
      <c r="BN109">
        <v>1</v>
      </c>
      <c r="BO109">
        <v>0</v>
      </c>
      <c r="BP109">
        <v>3</v>
      </c>
      <c r="BQ109" t="s">
        <v>74</v>
      </c>
      <c r="BR109" t="s">
        <v>74</v>
      </c>
      <c r="BS109" t="s">
        <v>74</v>
      </c>
      <c r="BT109" t="s">
        <v>74</v>
      </c>
      <c r="BU109" t="s">
        <v>74</v>
      </c>
      <c r="BV109" t="s">
        <v>74</v>
      </c>
      <c r="BW109" t="s">
        <v>74</v>
      </c>
      <c r="BX109" t="s">
        <v>74</v>
      </c>
      <c r="BY109" t="s">
        <v>74</v>
      </c>
      <c r="BZ109" t="s">
        <v>74</v>
      </c>
      <c r="CA109" t="s">
        <v>74</v>
      </c>
      <c r="CB109" t="s">
        <v>74</v>
      </c>
      <c r="CC109" t="s">
        <v>74</v>
      </c>
      <c r="CD109" t="s">
        <v>74</v>
      </c>
      <c r="CE109" t="s">
        <v>74</v>
      </c>
      <c r="CF109">
        <v>385.72434500000003</v>
      </c>
      <c r="CG109">
        <f>IF(CJ109&lt;$CH$1,CJ109,)</f>
        <v>0</v>
      </c>
      <c r="CH109">
        <v>1</v>
      </c>
      <c r="CI109">
        <v>109</v>
      </c>
      <c r="CJ109">
        <v>14999.999949999999</v>
      </c>
      <c r="CK109">
        <f t="shared" si="4"/>
        <v>771.44869000000006</v>
      </c>
      <c r="CL109">
        <f t="shared" si="5"/>
        <v>0</v>
      </c>
    </row>
    <row r="110" spans="1:90" x14ac:dyDescent="0.25">
      <c r="A110" s="5" t="s">
        <v>101</v>
      </c>
      <c r="B110" s="2" t="s">
        <v>209</v>
      </c>
      <c r="C110" s="10">
        <v>42948</v>
      </c>
      <c r="E110" s="14" t="e">
        <f t="shared" si="3"/>
        <v>#NUM!</v>
      </c>
      <c r="H110">
        <v>339</v>
      </c>
      <c r="I110">
        <v>74.7</v>
      </c>
      <c r="J110">
        <v>152.4</v>
      </c>
      <c r="K110">
        <v>7.9</v>
      </c>
      <c r="L110">
        <v>180</v>
      </c>
      <c r="M110">
        <v>73</v>
      </c>
      <c r="N110" t="s">
        <v>114</v>
      </c>
      <c r="O110">
        <v>401</v>
      </c>
      <c r="P110">
        <v>1080</v>
      </c>
      <c r="Q110">
        <v>1920</v>
      </c>
      <c r="R110" s="1" t="s">
        <v>77</v>
      </c>
      <c r="S110" s="1" t="s">
        <v>77</v>
      </c>
      <c r="T110" t="s">
        <v>74</v>
      </c>
      <c r="U110">
        <v>8</v>
      </c>
      <c r="V110">
        <v>60</v>
      </c>
      <c r="W110">
        <v>2.39</v>
      </c>
      <c r="X110">
        <v>4</v>
      </c>
      <c r="Y110">
        <v>32</v>
      </c>
      <c r="Z110" t="s">
        <v>107</v>
      </c>
      <c r="AA110">
        <v>3000</v>
      </c>
      <c r="AF110" t="s">
        <v>74</v>
      </c>
      <c r="AG110">
        <v>13</v>
      </c>
      <c r="AH110">
        <v>1.7</v>
      </c>
      <c r="AI110">
        <v>16</v>
      </c>
      <c r="AJ110">
        <v>1.9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74</v>
      </c>
      <c r="AR110" t="s">
        <v>77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  <c r="AX110" t="s">
        <v>78</v>
      </c>
      <c r="AY110">
        <v>4.2</v>
      </c>
      <c r="AZ110">
        <v>1</v>
      </c>
      <c r="BA110">
        <v>1</v>
      </c>
      <c r="BB110">
        <v>0.6</v>
      </c>
      <c r="BC110">
        <v>0</v>
      </c>
      <c r="BD110">
        <v>0.428571429</v>
      </c>
      <c r="BE110">
        <v>0.66666666699999999</v>
      </c>
      <c r="BF110">
        <v>0.125</v>
      </c>
      <c r="BG110">
        <v>0</v>
      </c>
      <c r="BH110">
        <v>0</v>
      </c>
      <c r="BI110">
        <v>0.4</v>
      </c>
      <c r="BJ110">
        <v>0.27272727299999999</v>
      </c>
      <c r="BK110">
        <v>0</v>
      </c>
      <c r="BL110">
        <v>0.5</v>
      </c>
      <c r="BM110">
        <v>0.5</v>
      </c>
      <c r="BN110">
        <v>0.66666666699999999</v>
      </c>
      <c r="BO110">
        <v>0</v>
      </c>
      <c r="BP110">
        <v>2</v>
      </c>
      <c r="BQ110" t="s">
        <v>74</v>
      </c>
      <c r="BR110" t="s">
        <v>74</v>
      </c>
      <c r="BS110" t="s">
        <v>74</v>
      </c>
      <c r="BT110" t="s">
        <v>74</v>
      </c>
      <c r="BU110" t="s">
        <v>74</v>
      </c>
      <c r="BV110" t="s">
        <v>74</v>
      </c>
      <c r="BW110" t="s">
        <v>74</v>
      </c>
      <c r="BX110" t="s">
        <v>74</v>
      </c>
      <c r="BY110" t="s">
        <v>74</v>
      </c>
      <c r="BZ110" t="s">
        <v>74</v>
      </c>
      <c r="CA110" t="s">
        <v>74</v>
      </c>
      <c r="CB110" t="s">
        <v>74</v>
      </c>
      <c r="CC110" t="s">
        <v>74</v>
      </c>
      <c r="CD110" t="s">
        <v>74</v>
      </c>
      <c r="CE110" t="s">
        <v>74</v>
      </c>
      <c r="CF110">
        <v>576.07376339999996</v>
      </c>
      <c r="CG110">
        <f>IF(CJ110&lt;$CH$1,CJ110,)</f>
        <v>0</v>
      </c>
      <c r="CH110">
        <v>1</v>
      </c>
      <c r="CI110">
        <v>110</v>
      </c>
      <c r="CJ110">
        <v>14999.27729</v>
      </c>
      <c r="CK110">
        <f t="shared" si="4"/>
        <v>1152.1475267999999</v>
      </c>
      <c r="CL110">
        <f t="shared" si="5"/>
        <v>0</v>
      </c>
    </row>
    <row r="111" spans="1:90" x14ac:dyDescent="0.25">
      <c r="A111" s="5" t="s">
        <v>101</v>
      </c>
      <c r="B111" s="2" t="s">
        <v>183</v>
      </c>
      <c r="C111" s="10">
        <v>42948</v>
      </c>
      <c r="D111" s="10">
        <v>43313</v>
      </c>
      <c r="E111" s="14">
        <f t="shared" si="3"/>
        <v>12</v>
      </c>
      <c r="F111" s="3" t="s">
        <v>210</v>
      </c>
      <c r="G111" s="3" t="s">
        <v>158</v>
      </c>
      <c r="H111">
        <v>1009</v>
      </c>
      <c r="I111">
        <v>74.8</v>
      </c>
      <c r="J111">
        <v>162.5</v>
      </c>
      <c r="K111">
        <v>8.6</v>
      </c>
      <c r="L111">
        <v>195</v>
      </c>
      <c r="M111">
        <v>82</v>
      </c>
      <c r="N111" t="s">
        <v>111</v>
      </c>
      <c r="O111">
        <v>522</v>
      </c>
      <c r="P111">
        <v>1440</v>
      </c>
      <c r="Q111">
        <v>2960</v>
      </c>
      <c r="R111" s="1" t="s">
        <v>78</v>
      </c>
      <c r="S111" s="1" t="s">
        <v>78</v>
      </c>
      <c r="T111" t="s">
        <v>81</v>
      </c>
      <c r="U111">
        <v>8</v>
      </c>
      <c r="V111">
        <v>199.86799999999999</v>
      </c>
      <c r="W111">
        <v>2.2999999999999998</v>
      </c>
      <c r="X111">
        <v>6</v>
      </c>
      <c r="Y111">
        <v>64</v>
      </c>
      <c r="Z111" t="s">
        <v>104</v>
      </c>
      <c r="AA111">
        <v>3300</v>
      </c>
      <c r="AB111">
        <v>89</v>
      </c>
      <c r="AC111">
        <v>22.27</v>
      </c>
      <c r="AD111">
        <v>10.33</v>
      </c>
      <c r="AE111">
        <v>14.57</v>
      </c>
      <c r="AF111">
        <v>94</v>
      </c>
      <c r="AG111">
        <v>12.2</v>
      </c>
      <c r="AH111">
        <v>1.7</v>
      </c>
      <c r="AI111">
        <v>8</v>
      </c>
      <c r="AJ111">
        <v>1.7</v>
      </c>
      <c r="AK111" t="s">
        <v>78</v>
      </c>
      <c r="AL111" t="s">
        <v>78</v>
      </c>
      <c r="AM111" t="s">
        <v>78</v>
      </c>
      <c r="AN111" t="s">
        <v>78</v>
      </c>
      <c r="AO111" t="s">
        <v>78</v>
      </c>
      <c r="AP111" t="s">
        <v>78</v>
      </c>
      <c r="AQ111" t="s">
        <v>78</v>
      </c>
      <c r="AR111" t="s">
        <v>78</v>
      </c>
      <c r="AS111" t="s">
        <v>78</v>
      </c>
      <c r="AT111" t="s">
        <v>77</v>
      </c>
      <c r="AU111" t="s">
        <v>78</v>
      </c>
      <c r="AV111" t="s">
        <v>78</v>
      </c>
      <c r="AW111" t="s">
        <v>74</v>
      </c>
      <c r="AX111" t="s">
        <v>78</v>
      </c>
      <c r="AY111">
        <v>5</v>
      </c>
      <c r="AZ111">
        <v>1</v>
      </c>
      <c r="BA111">
        <v>1</v>
      </c>
      <c r="BB111">
        <v>1</v>
      </c>
      <c r="BC111">
        <v>0</v>
      </c>
      <c r="BD111">
        <v>0.428571429</v>
      </c>
      <c r="BE111">
        <v>1</v>
      </c>
      <c r="BF111">
        <v>0.6875</v>
      </c>
      <c r="BG111">
        <v>0</v>
      </c>
      <c r="BH111">
        <v>0</v>
      </c>
      <c r="BI111">
        <v>0.4</v>
      </c>
      <c r="BJ111">
        <v>0.63636363600000001</v>
      </c>
      <c r="BK111">
        <v>0</v>
      </c>
      <c r="BL111">
        <v>0.5</v>
      </c>
      <c r="BM111">
        <v>1</v>
      </c>
      <c r="BN111">
        <v>1</v>
      </c>
      <c r="BO111">
        <v>0</v>
      </c>
      <c r="BP111">
        <v>55</v>
      </c>
      <c r="BQ111">
        <v>9</v>
      </c>
      <c r="BR111">
        <v>7.5</v>
      </c>
      <c r="BS111">
        <v>9.4</v>
      </c>
      <c r="BT111">
        <v>8.4</v>
      </c>
      <c r="BU111">
        <v>9.1</v>
      </c>
      <c r="BV111">
        <v>8.3000000000000007</v>
      </c>
      <c r="BW111">
        <v>9.3000000000000007</v>
      </c>
      <c r="BX111">
        <v>9.3000000000000007</v>
      </c>
      <c r="BY111">
        <v>9.6</v>
      </c>
      <c r="BZ111">
        <v>8.4</v>
      </c>
      <c r="CA111">
        <v>8.9</v>
      </c>
      <c r="CB111">
        <v>8.9</v>
      </c>
      <c r="CC111">
        <v>9.3000000000000007</v>
      </c>
      <c r="CD111">
        <v>9.3000000000000007</v>
      </c>
      <c r="CE111">
        <v>9.5</v>
      </c>
      <c r="CF111">
        <v>576.07376339999996</v>
      </c>
      <c r="CG111">
        <f>IF(CJ111&lt;$CH$1,CJ111,)</f>
        <v>0</v>
      </c>
      <c r="CH111">
        <v>1</v>
      </c>
      <c r="CI111">
        <v>111</v>
      </c>
      <c r="CJ111">
        <v>14999.999900000001</v>
      </c>
      <c r="CK111">
        <f t="shared" si="4"/>
        <v>1152.1475267999999</v>
      </c>
      <c r="CL111">
        <f t="shared" si="5"/>
        <v>0</v>
      </c>
    </row>
    <row r="112" spans="1:90" x14ac:dyDescent="0.25">
      <c r="A112" s="5" t="s">
        <v>101</v>
      </c>
      <c r="B112" s="2" t="s">
        <v>211</v>
      </c>
      <c r="C112" s="10">
        <v>42948</v>
      </c>
      <c r="E112" s="14" t="e">
        <f t="shared" si="3"/>
        <v>#NUM!</v>
      </c>
      <c r="F112" s="3" t="s">
        <v>212</v>
      </c>
      <c r="H112">
        <v>745</v>
      </c>
      <c r="I112">
        <v>74.900000000000006</v>
      </c>
      <c r="J112">
        <v>152.1</v>
      </c>
      <c r="K112">
        <v>9.9</v>
      </c>
      <c r="L112">
        <v>207</v>
      </c>
      <c r="M112">
        <v>75</v>
      </c>
      <c r="N112" t="s">
        <v>111</v>
      </c>
      <c r="O112">
        <v>568</v>
      </c>
      <c r="P112">
        <v>1440</v>
      </c>
      <c r="Q112">
        <v>2960</v>
      </c>
      <c r="R112" s="1" t="s">
        <v>78</v>
      </c>
      <c r="S112" s="1" t="s">
        <v>78</v>
      </c>
      <c r="T112" t="s">
        <v>139</v>
      </c>
      <c r="U112">
        <v>8</v>
      </c>
      <c r="V112">
        <v>201.114</v>
      </c>
      <c r="W112">
        <v>2.4500000000000002</v>
      </c>
      <c r="X112">
        <v>4</v>
      </c>
      <c r="Y112">
        <v>64</v>
      </c>
      <c r="Z112" t="s">
        <v>104</v>
      </c>
      <c r="AA112">
        <v>4000</v>
      </c>
      <c r="AB112">
        <v>111</v>
      </c>
      <c r="AC112">
        <v>34.32</v>
      </c>
      <c r="AD112">
        <v>13.85</v>
      </c>
      <c r="AE112">
        <v>18.079999999999998</v>
      </c>
      <c r="AF112">
        <v>88</v>
      </c>
      <c r="AG112">
        <v>12.2</v>
      </c>
      <c r="AH112">
        <v>1.7</v>
      </c>
      <c r="AI112">
        <v>8</v>
      </c>
      <c r="AJ112">
        <v>1.7</v>
      </c>
      <c r="AK112" t="s">
        <v>78</v>
      </c>
      <c r="AL112" t="s">
        <v>78</v>
      </c>
      <c r="AM112" t="s">
        <v>78</v>
      </c>
      <c r="AN112" t="s">
        <v>78</v>
      </c>
      <c r="AO112" t="s">
        <v>78</v>
      </c>
      <c r="AP112" t="s">
        <v>78</v>
      </c>
      <c r="AQ112" t="s">
        <v>78</v>
      </c>
      <c r="AR112" t="s">
        <v>78</v>
      </c>
      <c r="AS112" t="s">
        <v>78</v>
      </c>
      <c r="AT112" t="s">
        <v>78</v>
      </c>
      <c r="AU112" t="s">
        <v>78</v>
      </c>
      <c r="AV112" t="s">
        <v>78</v>
      </c>
      <c r="AW112" t="s">
        <v>74</v>
      </c>
      <c r="AX112" t="s">
        <v>78</v>
      </c>
      <c r="AY112">
        <v>5.0999999999999996</v>
      </c>
      <c r="AZ112">
        <v>1</v>
      </c>
      <c r="BA112">
        <v>0</v>
      </c>
      <c r="BB112">
        <v>1</v>
      </c>
      <c r="BC112">
        <v>0</v>
      </c>
      <c r="BD112">
        <v>0.428571429</v>
      </c>
      <c r="BE112">
        <v>1</v>
      </c>
      <c r="BF112">
        <v>0.875</v>
      </c>
      <c r="BG112">
        <v>0</v>
      </c>
      <c r="BH112">
        <v>0</v>
      </c>
      <c r="BI112">
        <v>0</v>
      </c>
      <c r="BJ112">
        <v>0.45454545499999999</v>
      </c>
      <c r="BK112">
        <v>0</v>
      </c>
      <c r="BL112">
        <v>0.5</v>
      </c>
      <c r="BM112">
        <v>0</v>
      </c>
      <c r="BN112">
        <v>1</v>
      </c>
      <c r="BO112">
        <v>0</v>
      </c>
      <c r="BP112">
        <v>7</v>
      </c>
      <c r="BQ112">
        <v>9.8000000000000007</v>
      </c>
      <c r="BR112">
        <v>9.9</v>
      </c>
      <c r="BS112">
        <v>8.6</v>
      </c>
      <c r="BT112">
        <v>9.3000000000000007</v>
      </c>
      <c r="BU112">
        <v>9.9</v>
      </c>
      <c r="BV112">
        <v>9</v>
      </c>
      <c r="BW112">
        <v>10</v>
      </c>
      <c r="BX112">
        <v>9.8000000000000007</v>
      </c>
      <c r="BY112">
        <v>9.9</v>
      </c>
      <c r="BZ112">
        <v>9.1</v>
      </c>
      <c r="CA112">
        <v>9.3000000000000007</v>
      </c>
      <c r="CB112">
        <v>9.9</v>
      </c>
      <c r="CC112">
        <v>9.6</v>
      </c>
      <c r="CD112">
        <v>9.6999999999999993</v>
      </c>
      <c r="CE112">
        <v>9.6</v>
      </c>
      <c r="CF112">
        <v>576.07376339999996</v>
      </c>
      <c r="CG112">
        <f>IF(CJ112&lt;$CH$1,CJ112,)</f>
        <v>0</v>
      </c>
      <c r="CH112">
        <v>1</v>
      </c>
      <c r="CI112">
        <v>112</v>
      </c>
      <c r="CJ112">
        <v>14999.20896</v>
      </c>
      <c r="CK112">
        <f t="shared" si="4"/>
        <v>1152.1475267999999</v>
      </c>
      <c r="CL112">
        <f t="shared" si="5"/>
        <v>0</v>
      </c>
    </row>
    <row r="113" spans="1:90" x14ac:dyDescent="0.25">
      <c r="A113" s="5" t="s">
        <v>101</v>
      </c>
      <c r="B113" s="2" t="s">
        <v>213</v>
      </c>
      <c r="C113" s="10">
        <v>42917</v>
      </c>
      <c r="E113" s="14" t="e">
        <f t="shared" si="3"/>
        <v>#NUM!</v>
      </c>
      <c r="H113">
        <v>485</v>
      </c>
      <c r="I113">
        <v>73.900000000000006</v>
      </c>
      <c r="J113">
        <v>153.5</v>
      </c>
      <c r="K113">
        <v>7.9</v>
      </c>
      <c r="L113">
        <v>169</v>
      </c>
      <c r="M113">
        <v>79</v>
      </c>
      <c r="N113" t="s">
        <v>111</v>
      </c>
      <c r="O113">
        <v>506</v>
      </c>
      <c r="P113">
        <v>1440</v>
      </c>
      <c r="Q113">
        <v>2560</v>
      </c>
      <c r="R113" s="1" t="s">
        <v>78</v>
      </c>
      <c r="S113" s="1" t="s">
        <v>78</v>
      </c>
      <c r="T113" t="s">
        <v>81</v>
      </c>
      <c r="U113">
        <v>8</v>
      </c>
      <c r="V113">
        <v>176.1</v>
      </c>
      <c r="W113">
        <v>2.2999999999999998</v>
      </c>
      <c r="X113">
        <v>4</v>
      </c>
      <c r="Y113">
        <v>64</v>
      </c>
      <c r="Z113" t="s">
        <v>107</v>
      </c>
      <c r="AA113">
        <v>3200</v>
      </c>
      <c r="AF113" t="s">
        <v>74</v>
      </c>
      <c r="AG113">
        <v>12</v>
      </c>
      <c r="AH113">
        <v>1.7</v>
      </c>
      <c r="AI113">
        <v>5</v>
      </c>
      <c r="AJ113" t="s">
        <v>74</v>
      </c>
      <c r="AK113" t="s">
        <v>78</v>
      </c>
      <c r="AL113" t="s">
        <v>78</v>
      </c>
      <c r="AM113" t="s">
        <v>78</v>
      </c>
      <c r="AN113" t="s">
        <v>78</v>
      </c>
      <c r="AO113" t="s">
        <v>78</v>
      </c>
      <c r="AP113" t="s">
        <v>78</v>
      </c>
      <c r="AQ113" t="s">
        <v>78</v>
      </c>
      <c r="AR113" t="s">
        <v>78</v>
      </c>
      <c r="AS113" t="s">
        <v>78</v>
      </c>
      <c r="AT113" t="s">
        <v>77</v>
      </c>
      <c r="AU113" t="s">
        <v>74</v>
      </c>
      <c r="AV113" t="s">
        <v>74</v>
      </c>
      <c r="AW113" t="s">
        <v>74</v>
      </c>
      <c r="AX113" t="s">
        <v>74</v>
      </c>
      <c r="AY113">
        <v>4.2</v>
      </c>
      <c r="AZ113">
        <v>1</v>
      </c>
      <c r="BA113">
        <v>1</v>
      </c>
      <c r="BB113">
        <v>0.8</v>
      </c>
      <c r="BC113">
        <v>0</v>
      </c>
      <c r="BD113">
        <v>0.71428571399999996</v>
      </c>
      <c r="BE113">
        <v>0.66666666699999999</v>
      </c>
      <c r="BF113">
        <v>0.6875</v>
      </c>
      <c r="BG113">
        <v>0</v>
      </c>
      <c r="BH113">
        <v>0.5</v>
      </c>
      <c r="BI113">
        <v>0.4</v>
      </c>
      <c r="BJ113">
        <v>0.54545454500000001</v>
      </c>
      <c r="BK113">
        <v>0</v>
      </c>
      <c r="BL113">
        <v>0.75</v>
      </c>
      <c r="BM113">
        <v>1</v>
      </c>
      <c r="BN113">
        <v>1</v>
      </c>
      <c r="BO113">
        <v>0</v>
      </c>
      <c r="BP113">
        <v>2</v>
      </c>
      <c r="BQ113" t="s">
        <v>74</v>
      </c>
      <c r="BR113" t="s">
        <v>74</v>
      </c>
      <c r="BS113" t="s">
        <v>74</v>
      </c>
      <c r="BT113" t="s">
        <v>74</v>
      </c>
      <c r="BU113" t="s">
        <v>74</v>
      </c>
      <c r="BV113" t="s">
        <v>74</v>
      </c>
      <c r="BW113" t="s">
        <v>74</v>
      </c>
      <c r="BX113" t="s">
        <v>74</v>
      </c>
      <c r="BY113" t="s">
        <v>74</v>
      </c>
      <c r="BZ113" t="s">
        <v>74</v>
      </c>
      <c r="CA113" t="s">
        <v>74</v>
      </c>
      <c r="CB113" t="s">
        <v>74</v>
      </c>
      <c r="CC113" t="s">
        <v>74</v>
      </c>
      <c r="CD113" t="s">
        <v>74</v>
      </c>
      <c r="CE113" t="s">
        <v>74</v>
      </c>
      <c r="CF113">
        <v>275.72023200000001</v>
      </c>
      <c r="CG113">
        <f>IF(CJ113&lt;$CH$1,CJ113,)</f>
        <v>0</v>
      </c>
      <c r="CH113">
        <v>1</v>
      </c>
      <c r="CI113">
        <v>113</v>
      </c>
      <c r="CJ113">
        <v>14999.99958</v>
      </c>
      <c r="CK113">
        <f t="shared" si="4"/>
        <v>551.44046400000002</v>
      </c>
      <c r="CL113">
        <f t="shared" si="5"/>
        <v>0</v>
      </c>
    </row>
    <row r="114" spans="1:90" x14ac:dyDescent="0.25">
      <c r="A114" s="5" t="s">
        <v>101</v>
      </c>
      <c r="B114" s="2" t="s">
        <v>214</v>
      </c>
      <c r="C114" s="10">
        <v>42917</v>
      </c>
      <c r="E114" s="14" t="e">
        <f t="shared" si="3"/>
        <v>#NUM!</v>
      </c>
      <c r="H114">
        <v>180</v>
      </c>
      <c r="I114">
        <v>78.599999999999994</v>
      </c>
      <c r="J114">
        <v>152.4</v>
      </c>
      <c r="K114">
        <v>7.6</v>
      </c>
      <c r="L114">
        <v>170</v>
      </c>
      <c r="M114">
        <v>69</v>
      </c>
      <c r="N114" t="s">
        <v>76</v>
      </c>
      <c r="O114">
        <v>267</v>
      </c>
      <c r="P114">
        <v>720</v>
      </c>
      <c r="Q114">
        <v>1280</v>
      </c>
      <c r="R114" s="1" t="s">
        <v>77</v>
      </c>
      <c r="S114" s="1" t="s">
        <v>77</v>
      </c>
      <c r="T114" t="s">
        <v>74</v>
      </c>
      <c r="U114">
        <v>8</v>
      </c>
      <c r="V114">
        <v>46.311999999999998</v>
      </c>
      <c r="W114">
        <v>1.6</v>
      </c>
      <c r="X114">
        <v>2</v>
      </c>
      <c r="Y114">
        <v>16</v>
      </c>
      <c r="Z114" t="s">
        <v>104</v>
      </c>
      <c r="AA114">
        <v>3000</v>
      </c>
      <c r="AF114" t="s">
        <v>74</v>
      </c>
      <c r="AG114">
        <v>13</v>
      </c>
      <c r="AH114">
        <v>1.9</v>
      </c>
      <c r="AI114">
        <v>5</v>
      </c>
      <c r="AJ114" t="s">
        <v>74</v>
      </c>
      <c r="AK114" t="s">
        <v>78</v>
      </c>
      <c r="AL114" t="s">
        <v>78</v>
      </c>
      <c r="AM114" t="s">
        <v>78</v>
      </c>
      <c r="AN114" t="s">
        <v>78</v>
      </c>
      <c r="AO114" t="s">
        <v>74</v>
      </c>
      <c r="AP114" t="s">
        <v>74</v>
      </c>
      <c r="AQ114" t="s">
        <v>74</v>
      </c>
      <c r="AR114" t="s">
        <v>77</v>
      </c>
      <c r="AS114" t="s">
        <v>78</v>
      </c>
      <c r="AT114" t="s">
        <v>78</v>
      </c>
      <c r="AU114" t="s">
        <v>78</v>
      </c>
      <c r="AV114" t="s">
        <v>78</v>
      </c>
      <c r="AW114" t="s">
        <v>74</v>
      </c>
      <c r="AX114" t="s">
        <v>78</v>
      </c>
      <c r="AY114">
        <v>4.0999999999999996</v>
      </c>
      <c r="AZ114">
        <v>1</v>
      </c>
      <c r="BA114">
        <v>1</v>
      </c>
      <c r="BB114">
        <v>0.8</v>
      </c>
      <c r="BC114">
        <v>0</v>
      </c>
      <c r="BD114">
        <v>0.428571429</v>
      </c>
      <c r="BE114">
        <v>0.66666666699999999</v>
      </c>
      <c r="BF114">
        <v>0.125</v>
      </c>
      <c r="BG114">
        <v>0</v>
      </c>
      <c r="BH114">
        <v>0</v>
      </c>
      <c r="BI114">
        <v>0.4</v>
      </c>
      <c r="BJ114">
        <v>0.27272727299999999</v>
      </c>
      <c r="BK114">
        <v>0</v>
      </c>
      <c r="BL114">
        <v>0.5</v>
      </c>
      <c r="BM114">
        <v>0.5</v>
      </c>
      <c r="BN114">
        <v>0.66666666699999999</v>
      </c>
      <c r="BO114">
        <v>0</v>
      </c>
      <c r="BP114">
        <v>21</v>
      </c>
      <c r="BQ114">
        <v>6.1</v>
      </c>
      <c r="BR114">
        <v>7.2</v>
      </c>
      <c r="BS114">
        <v>6.1</v>
      </c>
      <c r="BT114">
        <v>7.1</v>
      </c>
      <c r="BU114">
        <v>6.8</v>
      </c>
      <c r="BV114">
        <v>6.3</v>
      </c>
      <c r="BW114">
        <v>6.1</v>
      </c>
      <c r="BX114">
        <v>4.7</v>
      </c>
      <c r="BY114">
        <v>7.5</v>
      </c>
      <c r="BZ114">
        <v>5.5</v>
      </c>
      <c r="CA114">
        <v>6.1</v>
      </c>
      <c r="CB114">
        <v>8.1999999999999993</v>
      </c>
      <c r="CC114">
        <v>8.4</v>
      </c>
      <c r="CD114">
        <v>6.8</v>
      </c>
      <c r="CE114">
        <v>7.6</v>
      </c>
      <c r="CF114">
        <v>275.72023200000001</v>
      </c>
      <c r="CG114">
        <f>IF(CJ114&lt;$CH$1,CJ114,)</f>
        <v>0</v>
      </c>
      <c r="CH114">
        <v>1</v>
      </c>
      <c r="CI114">
        <v>114</v>
      </c>
      <c r="CJ114">
        <v>14515.98467</v>
      </c>
      <c r="CK114">
        <f t="shared" si="4"/>
        <v>551.44046400000002</v>
      </c>
      <c r="CL114">
        <f t="shared" si="5"/>
        <v>0</v>
      </c>
    </row>
    <row r="115" spans="1:90" x14ac:dyDescent="0.25">
      <c r="A115" s="5" t="s">
        <v>101</v>
      </c>
      <c r="B115" s="2" t="s">
        <v>215</v>
      </c>
      <c r="C115" s="10">
        <v>42917</v>
      </c>
      <c r="E115" s="14" t="e">
        <f t="shared" si="3"/>
        <v>#NUM!</v>
      </c>
      <c r="H115">
        <v>249</v>
      </c>
      <c r="I115">
        <v>78.8</v>
      </c>
      <c r="J115">
        <v>156.69999999999999</v>
      </c>
      <c r="K115">
        <v>8.1</v>
      </c>
      <c r="L115">
        <v>179</v>
      </c>
      <c r="M115">
        <v>72</v>
      </c>
      <c r="N115" t="s">
        <v>121</v>
      </c>
      <c r="O115">
        <v>386</v>
      </c>
      <c r="P115">
        <v>1080</v>
      </c>
      <c r="Q115">
        <v>1920</v>
      </c>
      <c r="R115" s="1" t="s">
        <v>77</v>
      </c>
      <c r="S115" s="1" t="s">
        <v>77</v>
      </c>
      <c r="T115" t="s">
        <v>74</v>
      </c>
      <c r="U115">
        <v>8</v>
      </c>
      <c r="V115">
        <v>44.156999999999996</v>
      </c>
      <c r="W115">
        <v>2.2999999999999998</v>
      </c>
      <c r="X115">
        <v>4</v>
      </c>
      <c r="Y115">
        <v>32</v>
      </c>
      <c r="Z115" t="s">
        <v>104</v>
      </c>
      <c r="AA115">
        <v>3300</v>
      </c>
      <c r="AF115" t="s">
        <v>74</v>
      </c>
      <c r="AG115">
        <v>13</v>
      </c>
      <c r="AH115">
        <v>1.7</v>
      </c>
      <c r="AI115">
        <v>13</v>
      </c>
      <c r="AJ115">
        <v>1.9</v>
      </c>
      <c r="AK115" t="s">
        <v>78</v>
      </c>
      <c r="AL115" t="s">
        <v>78</v>
      </c>
      <c r="AM115" t="s">
        <v>78</v>
      </c>
      <c r="AN115" t="s">
        <v>78</v>
      </c>
      <c r="AO115" t="s">
        <v>78</v>
      </c>
      <c r="AP115" t="s">
        <v>78</v>
      </c>
      <c r="AQ115" t="s">
        <v>74</v>
      </c>
      <c r="AR115" t="s">
        <v>77</v>
      </c>
      <c r="AS115" t="s">
        <v>78</v>
      </c>
      <c r="AT115" t="s">
        <v>78</v>
      </c>
      <c r="AU115" t="s">
        <v>78</v>
      </c>
      <c r="AV115" t="s">
        <v>78</v>
      </c>
      <c r="AW115" t="s">
        <v>78</v>
      </c>
      <c r="AX115" t="s">
        <v>78</v>
      </c>
      <c r="AY115">
        <v>4.2</v>
      </c>
      <c r="AZ115">
        <v>1</v>
      </c>
      <c r="BA115">
        <v>1</v>
      </c>
      <c r="BB115">
        <v>0.6</v>
      </c>
      <c r="BC115">
        <v>0</v>
      </c>
      <c r="BD115">
        <v>0.428571429</v>
      </c>
      <c r="BE115">
        <v>0.66666666699999999</v>
      </c>
      <c r="BF115">
        <v>0.125</v>
      </c>
      <c r="BG115">
        <v>0</v>
      </c>
      <c r="BH115">
        <v>0</v>
      </c>
      <c r="BI115">
        <v>0.4</v>
      </c>
      <c r="BJ115">
        <v>0.27272727299999999</v>
      </c>
      <c r="BK115">
        <v>0</v>
      </c>
      <c r="BL115">
        <v>0.5</v>
      </c>
      <c r="BM115">
        <v>0.5</v>
      </c>
      <c r="BN115">
        <v>0.66666666699999999</v>
      </c>
      <c r="BO115">
        <v>0</v>
      </c>
      <c r="BP115">
        <v>0</v>
      </c>
      <c r="BQ115" t="s">
        <v>74</v>
      </c>
      <c r="BR115" t="s">
        <v>74</v>
      </c>
      <c r="BS115" t="s">
        <v>74</v>
      </c>
      <c r="BT115" t="s">
        <v>74</v>
      </c>
      <c r="BU115" t="s">
        <v>74</v>
      </c>
      <c r="BV115" t="s">
        <v>74</v>
      </c>
      <c r="BW115" t="s">
        <v>74</v>
      </c>
      <c r="BX115" t="s">
        <v>74</v>
      </c>
      <c r="BY115" t="s">
        <v>74</v>
      </c>
      <c r="BZ115" t="s">
        <v>74</v>
      </c>
      <c r="CA115" t="s">
        <v>74</v>
      </c>
      <c r="CB115" t="s">
        <v>74</v>
      </c>
      <c r="CC115" t="s">
        <v>74</v>
      </c>
      <c r="CD115" t="s">
        <v>74</v>
      </c>
      <c r="CE115" t="s">
        <v>74</v>
      </c>
      <c r="CF115">
        <v>275.72023200000001</v>
      </c>
      <c r="CG115">
        <f>IF(CJ115&lt;$CH$1,CJ115,)</f>
        <v>0</v>
      </c>
      <c r="CH115">
        <v>1</v>
      </c>
      <c r="CI115">
        <v>115</v>
      </c>
      <c r="CJ115">
        <v>14999.092699999999</v>
      </c>
      <c r="CK115">
        <f t="shared" si="4"/>
        <v>551.44046400000002</v>
      </c>
      <c r="CL115">
        <f t="shared" si="5"/>
        <v>0</v>
      </c>
    </row>
    <row r="116" spans="1:90" x14ac:dyDescent="0.25">
      <c r="A116" s="5" t="s">
        <v>101</v>
      </c>
      <c r="B116" s="2" t="s">
        <v>216</v>
      </c>
      <c r="C116" s="10">
        <v>42917</v>
      </c>
      <c r="E116" s="14" t="e">
        <f t="shared" si="3"/>
        <v>#NUM!</v>
      </c>
      <c r="H116">
        <v>230</v>
      </c>
      <c r="I116">
        <v>78.8</v>
      </c>
      <c r="J116">
        <v>156.69999999999999</v>
      </c>
      <c r="K116">
        <v>8.1</v>
      </c>
      <c r="L116">
        <v>179</v>
      </c>
      <c r="M116">
        <v>72</v>
      </c>
      <c r="N116" t="s">
        <v>121</v>
      </c>
      <c r="O116">
        <v>386</v>
      </c>
      <c r="P116">
        <v>1080</v>
      </c>
      <c r="Q116">
        <v>1920</v>
      </c>
      <c r="R116" s="1" t="s">
        <v>77</v>
      </c>
      <c r="S116" s="1" t="s">
        <v>77</v>
      </c>
      <c r="T116" t="s">
        <v>74</v>
      </c>
      <c r="U116">
        <v>8</v>
      </c>
      <c r="V116">
        <v>60.2</v>
      </c>
      <c r="W116">
        <v>2.39</v>
      </c>
      <c r="X116">
        <v>4</v>
      </c>
      <c r="Y116">
        <v>32</v>
      </c>
      <c r="Z116" t="s">
        <v>104</v>
      </c>
      <c r="AA116">
        <v>3300</v>
      </c>
      <c r="AF116" t="s">
        <v>74</v>
      </c>
      <c r="AG116">
        <v>13</v>
      </c>
      <c r="AH116">
        <v>1.7</v>
      </c>
      <c r="AI116">
        <v>13</v>
      </c>
      <c r="AJ116">
        <v>1.7</v>
      </c>
      <c r="AK116" t="s">
        <v>78</v>
      </c>
      <c r="AL116" t="s">
        <v>78</v>
      </c>
      <c r="AM116" t="s">
        <v>78</v>
      </c>
      <c r="AN116" t="s">
        <v>78</v>
      </c>
      <c r="AO116" t="s">
        <v>78</v>
      </c>
      <c r="AP116" t="s">
        <v>78</v>
      </c>
      <c r="AQ116" t="s">
        <v>74</v>
      </c>
      <c r="AR116" t="s">
        <v>77</v>
      </c>
      <c r="AS116" t="s">
        <v>78</v>
      </c>
      <c r="AT116" t="s">
        <v>78</v>
      </c>
      <c r="AU116" t="s">
        <v>78</v>
      </c>
      <c r="AV116" t="s">
        <v>78</v>
      </c>
      <c r="AW116" t="s">
        <v>78</v>
      </c>
      <c r="AX116" t="s">
        <v>78</v>
      </c>
      <c r="AY116">
        <v>4.2</v>
      </c>
      <c r="AZ116">
        <v>1</v>
      </c>
      <c r="BA116">
        <v>1</v>
      </c>
      <c r="BB116">
        <v>0.6</v>
      </c>
      <c r="BC116">
        <v>0</v>
      </c>
      <c r="BD116">
        <v>0.428571429</v>
      </c>
      <c r="BE116">
        <v>0.66666666699999999</v>
      </c>
      <c r="BF116">
        <v>0.125</v>
      </c>
      <c r="BG116">
        <v>0</v>
      </c>
      <c r="BH116">
        <v>0</v>
      </c>
      <c r="BI116">
        <v>0.4</v>
      </c>
      <c r="BJ116">
        <v>0.27272727299999999</v>
      </c>
      <c r="BK116">
        <v>0</v>
      </c>
      <c r="BL116">
        <v>0.5</v>
      </c>
      <c r="BM116">
        <v>0.5</v>
      </c>
      <c r="BN116">
        <v>0.66666666699999999</v>
      </c>
      <c r="BO116">
        <v>0</v>
      </c>
      <c r="BP116">
        <v>0</v>
      </c>
      <c r="BQ116" t="s">
        <v>74</v>
      </c>
      <c r="BR116" t="s">
        <v>74</v>
      </c>
      <c r="BS116" t="s">
        <v>74</v>
      </c>
      <c r="BT116" t="s">
        <v>74</v>
      </c>
      <c r="BU116" t="s">
        <v>74</v>
      </c>
      <c r="BV116" t="s">
        <v>74</v>
      </c>
      <c r="BW116" t="s">
        <v>74</v>
      </c>
      <c r="BX116" t="s">
        <v>74</v>
      </c>
      <c r="BY116" t="s">
        <v>74</v>
      </c>
      <c r="BZ116" t="s">
        <v>74</v>
      </c>
      <c r="CA116" t="s">
        <v>74</v>
      </c>
      <c r="CB116" t="s">
        <v>74</v>
      </c>
      <c r="CC116" t="s">
        <v>74</v>
      </c>
      <c r="CD116" t="s">
        <v>74</v>
      </c>
      <c r="CE116" t="s">
        <v>74</v>
      </c>
      <c r="CF116">
        <v>275.72023200000001</v>
      </c>
      <c r="CG116">
        <f>IF(CJ116&lt;$CH$1,CJ116,)</f>
        <v>0</v>
      </c>
      <c r="CH116">
        <v>1</v>
      </c>
      <c r="CI116">
        <v>116</v>
      </c>
      <c r="CJ116">
        <v>14999.99994</v>
      </c>
      <c r="CK116">
        <f t="shared" si="4"/>
        <v>551.44046400000002</v>
      </c>
      <c r="CL116">
        <f t="shared" si="5"/>
        <v>0</v>
      </c>
    </row>
    <row r="117" spans="1:90" x14ac:dyDescent="0.25">
      <c r="A117" s="5" t="s">
        <v>101</v>
      </c>
      <c r="B117" s="2" t="s">
        <v>217</v>
      </c>
      <c r="C117" s="10">
        <v>42887</v>
      </c>
      <c r="E117" s="14" t="e">
        <f t="shared" si="3"/>
        <v>#NUM!</v>
      </c>
      <c r="H117">
        <v>225</v>
      </c>
      <c r="I117">
        <v>74.7</v>
      </c>
      <c r="J117">
        <v>152.4</v>
      </c>
      <c r="K117">
        <v>7.5</v>
      </c>
      <c r="L117">
        <v>179</v>
      </c>
      <c r="M117">
        <v>78</v>
      </c>
      <c r="N117" t="s">
        <v>114</v>
      </c>
      <c r="O117">
        <v>386</v>
      </c>
      <c r="P117">
        <v>1080</v>
      </c>
      <c r="Q117">
        <v>1920</v>
      </c>
      <c r="R117" s="1" t="s">
        <v>77</v>
      </c>
      <c r="S117" s="1" t="s">
        <v>77</v>
      </c>
      <c r="T117" t="s">
        <v>74</v>
      </c>
      <c r="U117">
        <v>8</v>
      </c>
      <c r="V117">
        <v>45</v>
      </c>
      <c r="W117">
        <v>2.2999999999999998</v>
      </c>
      <c r="X117">
        <v>4</v>
      </c>
      <c r="Y117">
        <v>32</v>
      </c>
      <c r="Z117" t="s">
        <v>104</v>
      </c>
      <c r="AA117">
        <v>3300</v>
      </c>
      <c r="AF117" t="s">
        <v>74</v>
      </c>
      <c r="AG117">
        <v>13</v>
      </c>
      <c r="AH117" t="s">
        <v>74</v>
      </c>
      <c r="AI117">
        <v>13</v>
      </c>
      <c r="AJ117" t="s">
        <v>74</v>
      </c>
      <c r="AK117" t="s">
        <v>78</v>
      </c>
      <c r="AL117" t="s">
        <v>78</v>
      </c>
      <c r="AM117" t="s">
        <v>78</v>
      </c>
      <c r="AN117" t="s">
        <v>78</v>
      </c>
      <c r="AO117" t="s">
        <v>78</v>
      </c>
      <c r="AP117" t="s">
        <v>78</v>
      </c>
      <c r="AQ117" t="s">
        <v>74</v>
      </c>
      <c r="AR117" t="s">
        <v>77</v>
      </c>
      <c r="AS117" t="s">
        <v>78</v>
      </c>
      <c r="AT117" t="s">
        <v>78</v>
      </c>
      <c r="AU117" t="s">
        <v>78</v>
      </c>
      <c r="AV117" t="s">
        <v>78</v>
      </c>
      <c r="AW117" t="s">
        <v>78</v>
      </c>
      <c r="AX117" t="s">
        <v>78</v>
      </c>
      <c r="AY117">
        <v>4.2</v>
      </c>
      <c r="AZ117">
        <v>1</v>
      </c>
      <c r="BA117">
        <v>1</v>
      </c>
      <c r="BB117">
        <v>1</v>
      </c>
      <c r="BC117">
        <v>0</v>
      </c>
      <c r="BD117">
        <v>0.428571429</v>
      </c>
      <c r="BE117">
        <v>0.66666666699999999</v>
      </c>
      <c r="BF117">
        <v>0.1875</v>
      </c>
      <c r="BG117">
        <v>0</v>
      </c>
      <c r="BH117">
        <v>0</v>
      </c>
      <c r="BI117">
        <v>0.4</v>
      </c>
      <c r="BJ117">
        <v>0.45454545499999999</v>
      </c>
      <c r="BK117">
        <v>0</v>
      </c>
      <c r="BL117">
        <v>0.5</v>
      </c>
      <c r="BM117">
        <v>0.5</v>
      </c>
      <c r="BN117">
        <v>0.83333333300000001</v>
      </c>
      <c r="BO117">
        <v>0</v>
      </c>
      <c r="BP117">
        <v>0</v>
      </c>
      <c r="BQ117" t="s">
        <v>74</v>
      </c>
      <c r="BR117" t="s">
        <v>74</v>
      </c>
      <c r="BS117" t="s">
        <v>74</v>
      </c>
      <c r="BT117" t="s">
        <v>74</v>
      </c>
      <c r="BU117" t="s">
        <v>74</v>
      </c>
      <c r="BV117" t="s">
        <v>74</v>
      </c>
      <c r="BW117" t="s">
        <v>74</v>
      </c>
      <c r="BX117" t="s">
        <v>74</v>
      </c>
      <c r="BY117" t="s">
        <v>74</v>
      </c>
      <c r="BZ117" t="s">
        <v>74</v>
      </c>
      <c r="CA117" t="s">
        <v>74</v>
      </c>
      <c r="CB117" t="s">
        <v>74</v>
      </c>
      <c r="CC117" t="s">
        <v>74</v>
      </c>
      <c r="CD117" t="s">
        <v>74</v>
      </c>
      <c r="CE117" t="s">
        <v>74</v>
      </c>
      <c r="CF117">
        <v>501.49933559999999</v>
      </c>
      <c r="CG117">
        <f>IF(CJ117&lt;$CH$1,CJ117,)</f>
        <v>0</v>
      </c>
      <c r="CH117">
        <v>1</v>
      </c>
      <c r="CI117">
        <v>117</v>
      </c>
      <c r="CJ117">
        <v>14999.99994</v>
      </c>
      <c r="CK117">
        <f t="shared" si="4"/>
        <v>1002.9986712</v>
      </c>
      <c r="CL117">
        <f t="shared" si="5"/>
        <v>0</v>
      </c>
    </row>
    <row r="118" spans="1:90" x14ac:dyDescent="0.25">
      <c r="A118" s="5" t="s">
        <v>101</v>
      </c>
      <c r="B118" s="2" t="s">
        <v>218</v>
      </c>
      <c r="C118" s="10">
        <v>42887</v>
      </c>
      <c r="D118" s="10">
        <v>42948</v>
      </c>
      <c r="E118" s="14">
        <f t="shared" si="3"/>
        <v>2</v>
      </c>
      <c r="G118" s="3" t="s">
        <v>209</v>
      </c>
      <c r="H118">
        <v>339</v>
      </c>
      <c r="I118">
        <v>74.7</v>
      </c>
      <c r="J118">
        <v>152.4</v>
      </c>
      <c r="K118">
        <v>7.9</v>
      </c>
      <c r="L118">
        <v>168</v>
      </c>
      <c r="M118">
        <v>73</v>
      </c>
      <c r="N118" t="s">
        <v>111</v>
      </c>
      <c r="O118">
        <v>401</v>
      </c>
      <c r="P118">
        <v>1080</v>
      </c>
      <c r="Q118">
        <v>1920</v>
      </c>
      <c r="R118" s="1" t="s">
        <v>77</v>
      </c>
      <c r="S118" s="1" t="s">
        <v>77</v>
      </c>
      <c r="T118" t="s">
        <v>74</v>
      </c>
      <c r="U118">
        <v>8</v>
      </c>
      <c r="V118">
        <v>46</v>
      </c>
      <c r="W118">
        <v>1.6</v>
      </c>
      <c r="X118">
        <v>3</v>
      </c>
      <c r="Y118">
        <v>16</v>
      </c>
      <c r="Z118" t="s">
        <v>107</v>
      </c>
      <c r="AA118">
        <v>3600</v>
      </c>
      <c r="AB118">
        <v>108</v>
      </c>
      <c r="AC118">
        <v>26.48</v>
      </c>
      <c r="AD118">
        <v>14.25</v>
      </c>
      <c r="AE118">
        <v>16.38</v>
      </c>
      <c r="AF118" t="s">
        <v>74</v>
      </c>
      <c r="AG118">
        <v>13</v>
      </c>
      <c r="AH118">
        <v>1.7</v>
      </c>
      <c r="AI118">
        <v>13</v>
      </c>
      <c r="AJ118" t="s">
        <v>74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74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74</v>
      </c>
      <c r="AX118" t="s">
        <v>78</v>
      </c>
      <c r="AY118">
        <v>4.2</v>
      </c>
      <c r="AZ118">
        <v>1</v>
      </c>
      <c r="BA118">
        <v>1</v>
      </c>
      <c r="BB118">
        <v>0.8</v>
      </c>
      <c r="BC118">
        <v>0</v>
      </c>
      <c r="BD118">
        <v>0.428571429</v>
      </c>
      <c r="BE118">
        <v>0.66666666699999999</v>
      </c>
      <c r="BF118">
        <v>0.125</v>
      </c>
      <c r="BG118">
        <v>0</v>
      </c>
      <c r="BH118">
        <v>0</v>
      </c>
      <c r="BI118">
        <v>0.4</v>
      </c>
      <c r="BJ118">
        <v>0.27272727299999999</v>
      </c>
      <c r="BK118">
        <v>0</v>
      </c>
      <c r="BL118">
        <v>0.5</v>
      </c>
      <c r="BM118">
        <v>0.5</v>
      </c>
      <c r="BN118">
        <v>0.66666666699999999</v>
      </c>
      <c r="BO118">
        <v>0</v>
      </c>
      <c r="BP118">
        <v>52</v>
      </c>
      <c r="BQ118">
        <v>6.4</v>
      </c>
      <c r="BR118">
        <v>6.1</v>
      </c>
      <c r="BS118">
        <v>7.6</v>
      </c>
      <c r="BT118">
        <v>7.4</v>
      </c>
      <c r="BU118">
        <v>6.9</v>
      </c>
      <c r="BV118">
        <v>7</v>
      </c>
      <c r="BW118">
        <v>6.5</v>
      </c>
      <c r="BX118">
        <v>5.2</v>
      </c>
      <c r="BY118">
        <v>7.5</v>
      </c>
      <c r="BZ118">
        <v>5.4</v>
      </c>
      <c r="CA118">
        <v>6.8</v>
      </c>
      <c r="CB118">
        <v>7.8</v>
      </c>
      <c r="CC118">
        <v>8.4</v>
      </c>
      <c r="CD118">
        <v>8</v>
      </c>
      <c r="CE118">
        <v>8.3000000000000007</v>
      </c>
      <c r="CF118">
        <v>501.49933559999999</v>
      </c>
      <c r="CG118">
        <f>IF(CJ118&lt;$CH$1,CJ118,)</f>
        <v>0</v>
      </c>
      <c r="CH118">
        <v>1</v>
      </c>
      <c r="CI118">
        <v>118</v>
      </c>
      <c r="CJ118">
        <v>14999.99958</v>
      </c>
      <c r="CK118">
        <f t="shared" si="4"/>
        <v>1002.9986712</v>
      </c>
      <c r="CL118">
        <f t="shared" si="5"/>
        <v>0</v>
      </c>
    </row>
    <row r="119" spans="1:90" x14ac:dyDescent="0.25">
      <c r="A119" s="5" t="s">
        <v>101</v>
      </c>
      <c r="B119" s="2" t="s">
        <v>219</v>
      </c>
      <c r="C119" s="10">
        <v>42887</v>
      </c>
      <c r="D119" s="10">
        <v>43221</v>
      </c>
      <c r="E119" s="14">
        <f t="shared" si="3"/>
        <v>11</v>
      </c>
      <c r="F119" s="3" t="s">
        <v>195</v>
      </c>
      <c r="H119">
        <v>279</v>
      </c>
      <c r="I119">
        <v>71.3</v>
      </c>
      <c r="J119">
        <v>146.19999999999999</v>
      </c>
      <c r="K119">
        <v>7.9</v>
      </c>
      <c r="L119">
        <v>158</v>
      </c>
      <c r="M119">
        <v>71</v>
      </c>
      <c r="N119" t="s">
        <v>111</v>
      </c>
      <c r="O119">
        <v>282</v>
      </c>
      <c r="P119">
        <v>720</v>
      </c>
      <c r="Q119">
        <v>1280</v>
      </c>
      <c r="R119" s="1" t="s">
        <v>77</v>
      </c>
      <c r="S119" s="1" t="s">
        <v>77</v>
      </c>
      <c r="T119" t="s">
        <v>74</v>
      </c>
      <c r="U119">
        <v>8</v>
      </c>
      <c r="V119">
        <v>46</v>
      </c>
      <c r="W119">
        <v>1.6</v>
      </c>
      <c r="X119">
        <v>2</v>
      </c>
      <c r="Y119">
        <v>16</v>
      </c>
      <c r="Z119" t="s">
        <v>107</v>
      </c>
      <c r="AA119">
        <v>3000</v>
      </c>
      <c r="AB119">
        <v>97</v>
      </c>
      <c r="AC119">
        <v>21.62</v>
      </c>
      <c r="AD119">
        <v>10.8</v>
      </c>
      <c r="AE119">
        <v>18.579999999999998</v>
      </c>
      <c r="AF119" t="s">
        <v>74</v>
      </c>
      <c r="AG119">
        <v>13</v>
      </c>
      <c r="AH119">
        <v>1.9</v>
      </c>
      <c r="AI119">
        <v>13</v>
      </c>
      <c r="AJ119" t="s">
        <v>74</v>
      </c>
      <c r="AK119" t="s">
        <v>78</v>
      </c>
      <c r="AL119" t="s">
        <v>78</v>
      </c>
      <c r="AM119" t="s">
        <v>78</v>
      </c>
      <c r="AN119" t="s">
        <v>78</v>
      </c>
      <c r="AO119" t="s">
        <v>78</v>
      </c>
      <c r="AP119" t="s">
        <v>78</v>
      </c>
      <c r="AQ119" t="s">
        <v>74</v>
      </c>
      <c r="AR119" t="s">
        <v>78</v>
      </c>
      <c r="AS119" t="s">
        <v>78</v>
      </c>
      <c r="AT119" t="s">
        <v>78</v>
      </c>
      <c r="AU119" t="s">
        <v>78</v>
      </c>
      <c r="AV119" t="s">
        <v>78</v>
      </c>
      <c r="AW119" t="s">
        <v>74</v>
      </c>
      <c r="AX119" t="s">
        <v>78</v>
      </c>
      <c r="AY119">
        <v>4.2</v>
      </c>
      <c r="AZ119">
        <v>1</v>
      </c>
      <c r="BA119">
        <v>1</v>
      </c>
      <c r="BB119">
        <v>0.8</v>
      </c>
      <c r="BC119">
        <v>0</v>
      </c>
      <c r="BD119">
        <v>0.428571429</v>
      </c>
      <c r="BE119">
        <v>1</v>
      </c>
      <c r="BF119">
        <v>0.125</v>
      </c>
      <c r="BG119">
        <v>0</v>
      </c>
      <c r="BH119">
        <v>0</v>
      </c>
      <c r="BI119">
        <v>0.4</v>
      </c>
      <c r="BJ119">
        <v>0.27272727299999999</v>
      </c>
      <c r="BK119">
        <v>0</v>
      </c>
      <c r="BL119">
        <v>0.5</v>
      </c>
      <c r="BM119">
        <v>0.5</v>
      </c>
      <c r="BN119">
        <v>0.5</v>
      </c>
      <c r="BO119">
        <v>0</v>
      </c>
      <c r="BP119">
        <v>47</v>
      </c>
      <c r="BQ119">
        <v>6.6</v>
      </c>
      <c r="BR119">
        <v>6.4</v>
      </c>
      <c r="BS119">
        <v>7.5</v>
      </c>
      <c r="BT119">
        <v>7.9</v>
      </c>
      <c r="BU119">
        <v>7.5</v>
      </c>
      <c r="BV119">
        <v>7.2</v>
      </c>
      <c r="BW119">
        <v>7</v>
      </c>
      <c r="BX119">
        <v>5.6</v>
      </c>
      <c r="BY119">
        <v>7.4</v>
      </c>
      <c r="BZ119">
        <v>6</v>
      </c>
      <c r="CA119">
        <v>6.9</v>
      </c>
      <c r="CB119">
        <v>8</v>
      </c>
      <c r="CC119">
        <v>8</v>
      </c>
      <c r="CD119">
        <v>8</v>
      </c>
      <c r="CE119">
        <v>8</v>
      </c>
      <c r="CF119">
        <v>501.49933559999999</v>
      </c>
      <c r="CG119">
        <f>IF(CJ119&lt;$CH$1,CJ119,)</f>
        <v>0</v>
      </c>
      <c r="CH119">
        <v>1</v>
      </c>
      <c r="CI119">
        <v>119</v>
      </c>
      <c r="CJ119">
        <v>14999.99958</v>
      </c>
      <c r="CK119">
        <f t="shared" si="4"/>
        <v>1002.9986712</v>
      </c>
      <c r="CL119">
        <f t="shared" si="5"/>
        <v>0</v>
      </c>
    </row>
    <row r="120" spans="1:90" x14ac:dyDescent="0.25">
      <c r="A120" s="5" t="s">
        <v>101</v>
      </c>
      <c r="B120" s="2" t="s">
        <v>221</v>
      </c>
      <c r="C120" s="10">
        <v>42887</v>
      </c>
      <c r="E120" s="14" t="e">
        <f t="shared" si="3"/>
        <v>#NUM!</v>
      </c>
      <c r="H120">
        <v>85</v>
      </c>
      <c r="I120">
        <v>63.1</v>
      </c>
      <c r="J120">
        <v>121.6</v>
      </c>
      <c r="K120">
        <v>10.8</v>
      </c>
      <c r="L120">
        <v>126</v>
      </c>
      <c r="M120">
        <v>59</v>
      </c>
      <c r="N120" t="s">
        <v>76</v>
      </c>
      <c r="O120">
        <v>233</v>
      </c>
      <c r="P120">
        <v>480</v>
      </c>
      <c r="Q120">
        <v>800</v>
      </c>
      <c r="R120" s="1" t="s">
        <v>77</v>
      </c>
      <c r="S120" s="1" t="s">
        <v>77</v>
      </c>
      <c r="T120" t="s">
        <v>74</v>
      </c>
      <c r="U120">
        <v>4</v>
      </c>
      <c r="V120">
        <v>11.426</v>
      </c>
      <c r="W120">
        <v>1.5</v>
      </c>
      <c r="X120">
        <v>1</v>
      </c>
      <c r="Y120">
        <v>8</v>
      </c>
      <c r="Z120" t="s">
        <v>104</v>
      </c>
      <c r="AA120">
        <v>1500</v>
      </c>
      <c r="AF120" t="s">
        <v>74</v>
      </c>
      <c r="AG120">
        <v>5</v>
      </c>
      <c r="AH120">
        <v>2.2000000000000002</v>
      </c>
      <c r="AI120">
        <v>0.3</v>
      </c>
      <c r="AJ120" t="s">
        <v>74</v>
      </c>
      <c r="AK120" t="s">
        <v>77</v>
      </c>
      <c r="AL120" t="s">
        <v>74</v>
      </c>
      <c r="AM120" t="s">
        <v>78</v>
      </c>
      <c r="AN120" t="s">
        <v>74</v>
      </c>
      <c r="AO120" t="s">
        <v>74</v>
      </c>
      <c r="AP120" t="s">
        <v>74</v>
      </c>
      <c r="AQ120" t="s">
        <v>74</v>
      </c>
      <c r="AR120" t="s">
        <v>77</v>
      </c>
      <c r="AS120" t="s">
        <v>78</v>
      </c>
      <c r="AT120" t="s">
        <v>78</v>
      </c>
      <c r="AU120" t="s">
        <v>78</v>
      </c>
      <c r="AV120" t="s">
        <v>78</v>
      </c>
      <c r="AW120" t="s">
        <v>74</v>
      </c>
      <c r="AX120" t="s">
        <v>78</v>
      </c>
      <c r="AY120">
        <v>4</v>
      </c>
      <c r="AZ120">
        <v>1</v>
      </c>
      <c r="BA120">
        <v>1</v>
      </c>
      <c r="BB120">
        <v>0.8</v>
      </c>
      <c r="BC120">
        <v>0</v>
      </c>
      <c r="BD120">
        <v>0.428571429</v>
      </c>
      <c r="BE120">
        <v>0.33333333300000001</v>
      </c>
      <c r="BF120">
        <v>0.125</v>
      </c>
      <c r="BG120">
        <v>0</v>
      </c>
      <c r="BH120">
        <v>0</v>
      </c>
      <c r="BI120">
        <v>0.4</v>
      </c>
      <c r="BJ120">
        <v>0.27272727299999999</v>
      </c>
      <c r="BK120">
        <v>0</v>
      </c>
      <c r="BL120">
        <v>0.5</v>
      </c>
      <c r="BM120">
        <v>0.5</v>
      </c>
      <c r="BN120">
        <v>0.66666666699999999</v>
      </c>
      <c r="BO120">
        <v>0</v>
      </c>
      <c r="BP120">
        <v>20</v>
      </c>
      <c r="BQ120">
        <v>3.5</v>
      </c>
      <c r="BR120">
        <v>7.4</v>
      </c>
      <c r="BS120">
        <v>5</v>
      </c>
      <c r="BT120">
        <v>5.8</v>
      </c>
      <c r="BU120">
        <v>3.6</v>
      </c>
      <c r="BV120">
        <v>4.7</v>
      </c>
      <c r="BW120">
        <v>3.9</v>
      </c>
      <c r="BX120">
        <v>2.5</v>
      </c>
      <c r="BY120">
        <v>3.4</v>
      </c>
      <c r="BZ120">
        <v>2.1</v>
      </c>
      <c r="CA120">
        <v>2.7</v>
      </c>
      <c r="CB120">
        <v>4.2</v>
      </c>
      <c r="CC120">
        <v>6.1</v>
      </c>
      <c r="CD120">
        <v>6</v>
      </c>
      <c r="CE120">
        <v>6</v>
      </c>
      <c r="CF120">
        <v>501.49933559999999</v>
      </c>
      <c r="CG120">
        <f>IF(CJ120&lt;$CH$1,CJ120,)</f>
        <v>0</v>
      </c>
      <c r="CH120">
        <v>1</v>
      </c>
      <c r="CI120">
        <v>120</v>
      </c>
      <c r="CJ120">
        <v>14999.99994</v>
      </c>
      <c r="CK120">
        <f t="shared" si="4"/>
        <v>1002.9986712</v>
      </c>
      <c r="CL120">
        <f t="shared" si="5"/>
        <v>0</v>
      </c>
    </row>
    <row r="121" spans="1:90" x14ac:dyDescent="0.25">
      <c r="A121" s="5" t="s">
        <v>101</v>
      </c>
      <c r="B121" s="2" t="s">
        <v>220</v>
      </c>
      <c r="C121" s="10">
        <v>42856</v>
      </c>
      <c r="D121" s="10">
        <v>42887</v>
      </c>
      <c r="E121" s="14">
        <f t="shared" si="3"/>
        <v>1</v>
      </c>
      <c r="G121" s="3" t="s">
        <v>219</v>
      </c>
      <c r="H121">
        <v>219</v>
      </c>
      <c r="I121">
        <v>70.099999999999994</v>
      </c>
      <c r="J121">
        <v>143</v>
      </c>
      <c r="K121">
        <v>8.6999999999999993</v>
      </c>
      <c r="L121">
        <v>147</v>
      </c>
      <c r="M121">
        <v>68</v>
      </c>
      <c r="N121" t="s">
        <v>167</v>
      </c>
      <c r="O121">
        <v>294</v>
      </c>
      <c r="P121">
        <v>720</v>
      </c>
      <c r="Q121">
        <v>1280</v>
      </c>
      <c r="R121" s="1" t="s">
        <v>77</v>
      </c>
      <c r="S121" s="1" t="s">
        <v>77</v>
      </c>
      <c r="T121" t="s">
        <v>74</v>
      </c>
      <c r="U121">
        <v>4</v>
      </c>
      <c r="V121">
        <v>37.034999999999997</v>
      </c>
      <c r="W121">
        <v>1.4</v>
      </c>
      <c r="X121">
        <v>2</v>
      </c>
      <c r="Y121">
        <v>16</v>
      </c>
      <c r="Z121" t="s">
        <v>104</v>
      </c>
      <c r="AA121">
        <v>2400</v>
      </c>
      <c r="AF121" t="s">
        <v>74</v>
      </c>
      <c r="AG121">
        <v>13</v>
      </c>
      <c r="AH121">
        <v>1.9</v>
      </c>
      <c r="AI121">
        <v>5</v>
      </c>
      <c r="AJ121" t="s">
        <v>74</v>
      </c>
      <c r="AK121" t="s">
        <v>77</v>
      </c>
      <c r="AL121" t="s">
        <v>78</v>
      </c>
      <c r="AM121" t="s">
        <v>78</v>
      </c>
      <c r="AN121" t="s">
        <v>78</v>
      </c>
      <c r="AO121" t="s">
        <v>74</v>
      </c>
      <c r="AP121" t="s">
        <v>78</v>
      </c>
      <c r="AQ121" t="s">
        <v>74</v>
      </c>
      <c r="AR121" t="s">
        <v>77</v>
      </c>
      <c r="AS121" t="s">
        <v>78</v>
      </c>
      <c r="AT121" t="s">
        <v>78</v>
      </c>
      <c r="AU121" t="s">
        <v>78</v>
      </c>
      <c r="AV121" t="s">
        <v>78</v>
      </c>
      <c r="AW121" t="s">
        <v>74</v>
      </c>
      <c r="AX121" t="s">
        <v>78</v>
      </c>
      <c r="AY121">
        <v>4.2</v>
      </c>
      <c r="AZ121">
        <v>1</v>
      </c>
      <c r="BA121">
        <v>1</v>
      </c>
      <c r="BB121">
        <v>0.8</v>
      </c>
      <c r="BC121">
        <v>0</v>
      </c>
      <c r="BD121">
        <v>0.428571429</v>
      </c>
      <c r="BE121">
        <v>1</v>
      </c>
      <c r="BF121">
        <v>0.375</v>
      </c>
      <c r="BG121">
        <v>0</v>
      </c>
      <c r="BH121">
        <v>0</v>
      </c>
      <c r="BI121">
        <v>0.4</v>
      </c>
      <c r="BJ121">
        <v>0.27272727299999999</v>
      </c>
      <c r="BK121">
        <v>0</v>
      </c>
      <c r="BL121">
        <v>0.5</v>
      </c>
      <c r="BM121">
        <v>0.5</v>
      </c>
      <c r="BN121">
        <v>0.66666666699999999</v>
      </c>
      <c r="BO121">
        <v>0</v>
      </c>
      <c r="BP121">
        <v>11</v>
      </c>
      <c r="BQ121">
        <v>6.5</v>
      </c>
      <c r="BR121">
        <v>6.6</v>
      </c>
      <c r="BS121">
        <v>6.8</v>
      </c>
      <c r="BT121">
        <v>7.9</v>
      </c>
      <c r="BU121">
        <v>6.2</v>
      </c>
      <c r="BV121">
        <v>7</v>
      </c>
      <c r="BW121">
        <v>6.4</v>
      </c>
      <c r="BX121">
        <v>4.5999999999999996</v>
      </c>
      <c r="BY121">
        <v>6.8</v>
      </c>
      <c r="BZ121">
        <v>5.9</v>
      </c>
      <c r="CA121">
        <v>6.4</v>
      </c>
      <c r="CB121">
        <v>7.5</v>
      </c>
      <c r="CC121">
        <v>7.8</v>
      </c>
      <c r="CD121">
        <v>7.6</v>
      </c>
      <c r="CE121">
        <v>7.8</v>
      </c>
      <c r="CF121">
        <v>471.45306340000002</v>
      </c>
      <c r="CG121">
        <f>IF(CJ121&lt;$CH$1,CJ121,)</f>
        <v>1283.0205880000001</v>
      </c>
      <c r="CH121">
        <v>1</v>
      </c>
      <c r="CI121">
        <v>121</v>
      </c>
      <c r="CJ121">
        <v>1283.0205880000001</v>
      </c>
      <c r="CK121">
        <f t="shared" si="4"/>
        <v>942.90612680000004</v>
      </c>
      <c r="CL121">
        <f t="shared" si="5"/>
        <v>702.79890446817194</v>
      </c>
    </row>
    <row r="122" spans="1:90" x14ac:dyDescent="0.25">
      <c r="A122" s="5" t="s">
        <v>101</v>
      </c>
      <c r="B122" s="2" t="s">
        <v>222</v>
      </c>
      <c r="C122" s="10">
        <v>42856</v>
      </c>
      <c r="E122" s="14" t="e">
        <f t="shared" si="3"/>
        <v>#NUM!</v>
      </c>
      <c r="H122">
        <v>60</v>
      </c>
      <c r="I122">
        <v>69.2</v>
      </c>
      <c r="J122">
        <v>132.9</v>
      </c>
      <c r="K122">
        <v>10.3</v>
      </c>
      <c r="L122">
        <v>143</v>
      </c>
      <c r="M122">
        <v>62</v>
      </c>
      <c r="N122" t="s">
        <v>76</v>
      </c>
      <c r="O122">
        <v>207</v>
      </c>
      <c r="P122">
        <v>480</v>
      </c>
      <c r="Q122">
        <v>800</v>
      </c>
      <c r="R122" s="1" t="s">
        <v>77</v>
      </c>
      <c r="S122" s="1" t="s">
        <v>77</v>
      </c>
      <c r="T122" t="s">
        <v>74</v>
      </c>
      <c r="U122">
        <v>4</v>
      </c>
      <c r="V122">
        <v>17.545999999999999</v>
      </c>
      <c r="W122">
        <v>1.5</v>
      </c>
      <c r="X122">
        <v>1</v>
      </c>
      <c r="Y122">
        <v>8</v>
      </c>
      <c r="Z122" t="s">
        <v>104</v>
      </c>
      <c r="AA122">
        <v>2050</v>
      </c>
      <c r="AF122" t="s">
        <v>74</v>
      </c>
      <c r="AG122">
        <v>5</v>
      </c>
      <c r="AH122">
        <v>2.2000000000000002</v>
      </c>
      <c r="AI122">
        <v>4.9000000000000004</v>
      </c>
      <c r="AJ122" t="s">
        <v>74</v>
      </c>
      <c r="AK122" t="s">
        <v>77</v>
      </c>
      <c r="AL122" t="s">
        <v>78</v>
      </c>
      <c r="AM122" t="s">
        <v>78</v>
      </c>
      <c r="AN122" t="s">
        <v>74</v>
      </c>
      <c r="AO122" t="s">
        <v>74</v>
      </c>
      <c r="AP122" t="s">
        <v>74</v>
      </c>
      <c r="AQ122" t="s">
        <v>74</v>
      </c>
      <c r="AR122" t="s">
        <v>77</v>
      </c>
      <c r="AS122" t="s">
        <v>78</v>
      </c>
      <c r="AT122" t="s">
        <v>78</v>
      </c>
      <c r="AU122" t="s">
        <v>78</v>
      </c>
      <c r="AV122" t="s">
        <v>78</v>
      </c>
      <c r="AW122" t="s">
        <v>74</v>
      </c>
      <c r="AX122" t="s">
        <v>78</v>
      </c>
      <c r="AY122">
        <v>4</v>
      </c>
      <c r="AZ122">
        <v>1</v>
      </c>
      <c r="BA122">
        <v>1</v>
      </c>
      <c r="BB122">
        <v>0.2</v>
      </c>
      <c r="BC122">
        <v>0</v>
      </c>
      <c r="BD122">
        <v>0.428571429</v>
      </c>
      <c r="BE122">
        <v>0</v>
      </c>
      <c r="BF122">
        <v>0</v>
      </c>
      <c r="BG122">
        <v>0</v>
      </c>
      <c r="BH122">
        <v>0</v>
      </c>
      <c r="BI122">
        <v>0.4</v>
      </c>
      <c r="BJ122">
        <v>9.0909090999999997E-2</v>
      </c>
      <c r="BK122">
        <v>0</v>
      </c>
      <c r="BL122">
        <v>0.5</v>
      </c>
      <c r="BM122">
        <v>0.5</v>
      </c>
      <c r="BN122">
        <v>0.33333333300000001</v>
      </c>
      <c r="BO122">
        <v>0</v>
      </c>
      <c r="BP122">
        <v>0</v>
      </c>
      <c r="BQ122" t="s">
        <v>74</v>
      </c>
      <c r="BR122" t="s">
        <v>74</v>
      </c>
      <c r="BS122" t="s">
        <v>74</v>
      </c>
      <c r="BT122" t="s">
        <v>74</v>
      </c>
      <c r="BU122" t="s">
        <v>74</v>
      </c>
      <c r="BV122" t="s">
        <v>74</v>
      </c>
      <c r="BW122" t="s">
        <v>74</v>
      </c>
      <c r="BX122" t="s">
        <v>74</v>
      </c>
      <c r="BY122" t="s">
        <v>74</v>
      </c>
      <c r="BZ122" t="s">
        <v>74</v>
      </c>
      <c r="CA122" t="s">
        <v>74</v>
      </c>
      <c r="CB122" t="s">
        <v>74</v>
      </c>
      <c r="CC122" t="s">
        <v>74</v>
      </c>
      <c r="CD122" t="s">
        <v>74</v>
      </c>
      <c r="CE122" t="s">
        <v>74</v>
      </c>
      <c r="CF122">
        <v>471.45306340000002</v>
      </c>
      <c r="CG122">
        <f>IF(CJ122&lt;$CH$1,CJ122,)</f>
        <v>0</v>
      </c>
      <c r="CH122">
        <v>1</v>
      </c>
      <c r="CI122">
        <v>122</v>
      </c>
      <c r="CJ122">
        <v>14999.999949999999</v>
      </c>
      <c r="CK122">
        <f t="shared" si="4"/>
        <v>942.90612680000004</v>
      </c>
      <c r="CL122">
        <f t="shared" si="5"/>
        <v>0</v>
      </c>
    </row>
    <row r="123" spans="1:90" x14ac:dyDescent="0.25">
      <c r="A123" s="5" t="s">
        <v>101</v>
      </c>
      <c r="B123" s="2" t="s">
        <v>223</v>
      </c>
      <c r="C123" s="10">
        <v>42826</v>
      </c>
      <c r="E123" s="14" t="e">
        <f t="shared" si="3"/>
        <v>#NUM!</v>
      </c>
      <c r="H123">
        <v>277</v>
      </c>
      <c r="I123">
        <v>71.400000000000006</v>
      </c>
      <c r="J123">
        <v>145.69999999999999</v>
      </c>
      <c r="K123">
        <v>7</v>
      </c>
      <c r="L123">
        <v>145</v>
      </c>
      <c r="M123">
        <v>71</v>
      </c>
      <c r="N123" t="s">
        <v>111</v>
      </c>
      <c r="O123">
        <v>424</v>
      </c>
      <c r="P123">
        <v>1080</v>
      </c>
      <c r="Q123">
        <v>1920</v>
      </c>
      <c r="R123" s="1" t="s">
        <v>78</v>
      </c>
      <c r="S123" s="1" t="s">
        <v>78</v>
      </c>
      <c r="T123" t="s">
        <v>74</v>
      </c>
      <c r="U123">
        <v>8</v>
      </c>
      <c r="V123">
        <v>67</v>
      </c>
      <c r="W123">
        <v>2.2000000000000002</v>
      </c>
      <c r="X123">
        <v>4</v>
      </c>
      <c r="Y123">
        <v>64</v>
      </c>
      <c r="Z123" t="s">
        <v>107</v>
      </c>
      <c r="AA123">
        <v>2600</v>
      </c>
      <c r="AF123" t="s">
        <v>74</v>
      </c>
      <c r="AG123">
        <v>16</v>
      </c>
      <c r="AH123">
        <v>1.9</v>
      </c>
      <c r="AI123">
        <v>16</v>
      </c>
      <c r="AJ123" t="s">
        <v>74</v>
      </c>
      <c r="AK123" t="s">
        <v>78</v>
      </c>
      <c r="AL123" t="s">
        <v>78</v>
      </c>
      <c r="AM123" t="s">
        <v>78</v>
      </c>
      <c r="AN123" t="s">
        <v>78</v>
      </c>
      <c r="AO123" t="s">
        <v>78</v>
      </c>
      <c r="AP123" t="s">
        <v>78</v>
      </c>
      <c r="AQ123" t="s">
        <v>74</v>
      </c>
      <c r="AR123" t="s">
        <v>78</v>
      </c>
      <c r="AS123" t="s">
        <v>78</v>
      </c>
      <c r="AT123" t="s">
        <v>78</v>
      </c>
      <c r="AU123" t="s">
        <v>78</v>
      </c>
      <c r="AV123" t="s">
        <v>78</v>
      </c>
      <c r="AW123" t="s">
        <v>74</v>
      </c>
      <c r="AX123" t="s">
        <v>78</v>
      </c>
      <c r="AY123">
        <v>4.2</v>
      </c>
      <c r="AZ123">
        <v>1</v>
      </c>
      <c r="BA123">
        <v>1</v>
      </c>
      <c r="BB123">
        <v>0.6</v>
      </c>
      <c r="BC123">
        <v>0</v>
      </c>
      <c r="BD123">
        <v>0.571428571</v>
      </c>
      <c r="BE123">
        <v>0.66666666699999999</v>
      </c>
      <c r="BF123">
        <v>0.125</v>
      </c>
      <c r="BG123">
        <v>0</v>
      </c>
      <c r="BH123">
        <v>0.5</v>
      </c>
      <c r="BI123">
        <v>0.4</v>
      </c>
      <c r="BJ123">
        <v>0.36363636399999999</v>
      </c>
      <c r="BK123">
        <v>0</v>
      </c>
      <c r="BL123">
        <v>0.75</v>
      </c>
      <c r="BM123">
        <v>1</v>
      </c>
      <c r="BN123">
        <v>1</v>
      </c>
      <c r="BO123">
        <v>0</v>
      </c>
      <c r="BP123">
        <v>2</v>
      </c>
      <c r="BQ123" t="s">
        <v>74</v>
      </c>
      <c r="BR123" t="s">
        <v>74</v>
      </c>
      <c r="BS123" t="s">
        <v>74</v>
      </c>
      <c r="BT123" t="s">
        <v>74</v>
      </c>
      <c r="BU123" t="s">
        <v>74</v>
      </c>
      <c r="BV123" t="s">
        <v>74</v>
      </c>
      <c r="BW123" t="s">
        <v>74</v>
      </c>
      <c r="BX123" t="s">
        <v>74</v>
      </c>
      <c r="BY123" t="s">
        <v>74</v>
      </c>
      <c r="BZ123" t="s">
        <v>74</v>
      </c>
      <c r="CA123" t="s">
        <v>74</v>
      </c>
      <c r="CB123" t="s">
        <v>74</v>
      </c>
      <c r="CC123" t="s">
        <v>74</v>
      </c>
      <c r="CD123" t="s">
        <v>74</v>
      </c>
      <c r="CE123" t="s">
        <v>74</v>
      </c>
      <c r="CF123">
        <v>60.000051679999999</v>
      </c>
      <c r="CG123">
        <f>IF(CJ123&lt;$CH$1,CJ123,)</f>
        <v>0</v>
      </c>
      <c r="CH123">
        <v>1</v>
      </c>
      <c r="CI123">
        <v>123</v>
      </c>
      <c r="CJ123">
        <v>14999.99958</v>
      </c>
      <c r="CK123">
        <f t="shared" si="4"/>
        <v>120.00010336</v>
      </c>
      <c r="CL123">
        <f t="shared" si="5"/>
        <v>0</v>
      </c>
    </row>
    <row r="124" spans="1:90" x14ac:dyDescent="0.25">
      <c r="A124" s="5" t="s">
        <v>101</v>
      </c>
      <c r="B124" s="2" t="s">
        <v>200</v>
      </c>
      <c r="C124" s="10">
        <v>42795</v>
      </c>
      <c r="D124" s="10">
        <v>43132</v>
      </c>
      <c r="E124" s="14">
        <f t="shared" si="3"/>
        <v>11</v>
      </c>
      <c r="F124" s="3" t="s">
        <v>224</v>
      </c>
      <c r="G124" s="3" t="s">
        <v>170</v>
      </c>
      <c r="H124">
        <v>809</v>
      </c>
      <c r="I124">
        <v>68.099999999999994</v>
      </c>
      <c r="J124">
        <v>148.9</v>
      </c>
      <c r="K124">
        <v>8</v>
      </c>
      <c r="L124">
        <v>155</v>
      </c>
      <c r="M124">
        <v>84</v>
      </c>
      <c r="N124" t="s">
        <v>111</v>
      </c>
      <c r="O124">
        <v>570</v>
      </c>
      <c r="P124">
        <v>1440</v>
      </c>
      <c r="Q124">
        <v>2960</v>
      </c>
      <c r="R124" s="1" t="s">
        <v>78</v>
      </c>
      <c r="S124" s="1" t="s">
        <v>78</v>
      </c>
      <c r="T124" t="s">
        <v>81</v>
      </c>
      <c r="U124">
        <v>8</v>
      </c>
      <c r="V124">
        <v>202.256</v>
      </c>
      <c r="W124">
        <v>2.2999999999999998</v>
      </c>
      <c r="X124">
        <v>4</v>
      </c>
      <c r="Y124">
        <v>64</v>
      </c>
      <c r="Z124" t="s">
        <v>104</v>
      </c>
      <c r="AA124">
        <v>3000</v>
      </c>
      <c r="AB124">
        <v>84</v>
      </c>
      <c r="AC124">
        <v>24.5</v>
      </c>
      <c r="AD124">
        <v>10.08</v>
      </c>
      <c r="AE124">
        <v>14.53</v>
      </c>
      <c r="AF124" t="s">
        <v>74</v>
      </c>
      <c r="AG124">
        <v>12.2</v>
      </c>
      <c r="AH124">
        <v>1.7</v>
      </c>
      <c r="AI124">
        <v>8</v>
      </c>
      <c r="AJ124">
        <v>1.7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74</v>
      </c>
      <c r="AR124" t="s">
        <v>78</v>
      </c>
      <c r="AS124" t="s">
        <v>78</v>
      </c>
      <c r="AT124" t="s">
        <v>77</v>
      </c>
      <c r="AU124" t="s">
        <v>74</v>
      </c>
      <c r="AV124" t="s">
        <v>74</v>
      </c>
      <c r="AW124" t="s">
        <v>74</v>
      </c>
      <c r="AX124" t="s">
        <v>74</v>
      </c>
      <c r="AY124">
        <v>5</v>
      </c>
      <c r="AZ124">
        <v>1</v>
      </c>
      <c r="BA124">
        <v>1</v>
      </c>
      <c r="BB124">
        <v>1</v>
      </c>
      <c r="BC124">
        <v>0</v>
      </c>
      <c r="BD124">
        <v>0.428571429</v>
      </c>
      <c r="BE124">
        <v>1</v>
      </c>
      <c r="BF124">
        <v>0.6875</v>
      </c>
      <c r="BG124">
        <v>0</v>
      </c>
      <c r="BH124">
        <v>0</v>
      </c>
      <c r="BI124">
        <v>0.4</v>
      </c>
      <c r="BJ124">
        <v>0.72727272700000001</v>
      </c>
      <c r="BK124">
        <v>0</v>
      </c>
      <c r="BL124">
        <v>0.5</v>
      </c>
      <c r="BM124">
        <v>1</v>
      </c>
      <c r="BN124">
        <v>1</v>
      </c>
      <c r="BO124">
        <v>0</v>
      </c>
      <c r="BP124">
        <v>144</v>
      </c>
      <c r="BQ124">
        <v>8.6999999999999993</v>
      </c>
      <c r="BR124">
        <v>6.6</v>
      </c>
      <c r="BS124">
        <v>9.5</v>
      </c>
      <c r="BT124">
        <v>9.1</v>
      </c>
      <c r="BU124">
        <v>9</v>
      </c>
      <c r="BV124">
        <v>8.6</v>
      </c>
      <c r="BW124">
        <v>8.9</v>
      </c>
      <c r="BX124">
        <v>8.8000000000000007</v>
      </c>
      <c r="BY124">
        <v>9.3000000000000007</v>
      </c>
      <c r="BZ124">
        <v>8.4</v>
      </c>
      <c r="CA124">
        <v>8.6999999999999993</v>
      </c>
      <c r="CB124">
        <v>8.9</v>
      </c>
      <c r="CC124">
        <v>9.1</v>
      </c>
      <c r="CD124">
        <v>9.1</v>
      </c>
      <c r="CE124">
        <v>9.1999999999999993</v>
      </c>
      <c r="CF124">
        <v>604.16326590000006</v>
      </c>
      <c r="CG124">
        <f>IF(CJ124&lt;$CH$1,CJ124,)</f>
        <v>1432.174096</v>
      </c>
      <c r="CH124">
        <v>1</v>
      </c>
      <c r="CI124">
        <v>124</v>
      </c>
      <c r="CJ124">
        <v>1432.174096</v>
      </c>
      <c r="CK124">
        <f t="shared" si="4"/>
        <v>1208.3265318000001</v>
      </c>
      <c r="CL124">
        <f t="shared" si="5"/>
        <v>784.50057239182388</v>
      </c>
    </row>
    <row r="125" spans="1:90" x14ac:dyDescent="0.25">
      <c r="A125" s="5" t="s">
        <v>101</v>
      </c>
      <c r="B125" s="2" t="s">
        <v>201</v>
      </c>
      <c r="C125" s="10">
        <v>42795</v>
      </c>
      <c r="D125" s="10">
        <v>43132</v>
      </c>
      <c r="E125" s="14">
        <f t="shared" si="3"/>
        <v>11</v>
      </c>
      <c r="G125" s="3" t="s">
        <v>171</v>
      </c>
      <c r="H125">
        <v>909</v>
      </c>
      <c r="I125">
        <v>73.400000000000006</v>
      </c>
      <c r="J125">
        <v>159.5</v>
      </c>
      <c r="K125">
        <v>8.1</v>
      </c>
      <c r="L125">
        <v>173</v>
      </c>
      <c r="M125">
        <v>83</v>
      </c>
      <c r="N125" t="s">
        <v>111</v>
      </c>
      <c r="O125">
        <v>529</v>
      </c>
      <c r="P125">
        <v>1440</v>
      </c>
      <c r="Q125">
        <v>2960</v>
      </c>
      <c r="R125" s="1" t="s">
        <v>78</v>
      </c>
      <c r="S125" s="1" t="s">
        <v>78</v>
      </c>
      <c r="T125" t="s">
        <v>81</v>
      </c>
      <c r="U125">
        <v>8</v>
      </c>
      <c r="V125">
        <v>194.971</v>
      </c>
      <c r="W125">
        <v>2.2999999999999998</v>
      </c>
      <c r="X125">
        <v>4</v>
      </c>
      <c r="Y125">
        <v>64</v>
      </c>
      <c r="Z125" t="s">
        <v>104</v>
      </c>
      <c r="AA125">
        <v>3500</v>
      </c>
      <c r="AB125">
        <v>88</v>
      </c>
      <c r="AC125">
        <v>23.72</v>
      </c>
      <c r="AD125">
        <v>12.27</v>
      </c>
      <c r="AE125">
        <v>16.05</v>
      </c>
      <c r="AF125" t="s">
        <v>74</v>
      </c>
      <c r="AG125">
        <v>12.2</v>
      </c>
      <c r="AH125">
        <v>1.7</v>
      </c>
      <c r="AI125">
        <v>8</v>
      </c>
      <c r="AJ125">
        <v>1.7</v>
      </c>
      <c r="AK125" t="s">
        <v>78</v>
      </c>
      <c r="AL125" t="s">
        <v>78</v>
      </c>
      <c r="AM125" t="s">
        <v>78</v>
      </c>
      <c r="AN125" t="s">
        <v>78</v>
      </c>
      <c r="AO125" t="s">
        <v>78</v>
      </c>
      <c r="AP125" t="s">
        <v>78</v>
      </c>
      <c r="AQ125" t="s">
        <v>74</v>
      </c>
      <c r="AR125" t="s">
        <v>78</v>
      </c>
      <c r="AS125" t="s">
        <v>78</v>
      </c>
      <c r="AT125" t="s">
        <v>77</v>
      </c>
      <c r="AU125" t="s">
        <v>74</v>
      </c>
      <c r="AV125" t="s">
        <v>74</v>
      </c>
      <c r="AW125" t="s">
        <v>74</v>
      </c>
      <c r="AX125" t="s">
        <v>74</v>
      </c>
      <c r="AY125">
        <v>5</v>
      </c>
      <c r="AZ125">
        <v>1</v>
      </c>
      <c r="BA125">
        <v>1</v>
      </c>
      <c r="BB125">
        <v>1</v>
      </c>
      <c r="BC125">
        <v>0</v>
      </c>
      <c r="BD125">
        <v>0.428571429</v>
      </c>
      <c r="BE125">
        <v>0.66666666699999999</v>
      </c>
      <c r="BF125">
        <v>0.6875</v>
      </c>
      <c r="BG125">
        <v>0</v>
      </c>
      <c r="BH125">
        <v>0</v>
      </c>
      <c r="BI125">
        <v>0.4</v>
      </c>
      <c r="BJ125">
        <v>0.72727272700000001</v>
      </c>
      <c r="BK125">
        <v>0</v>
      </c>
      <c r="BL125">
        <v>0.5</v>
      </c>
      <c r="BM125">
        <v>1</v>
      </c>
      <c r="BN125">
        <v>1</v>
      </c>
      <c r="BO125">
        <v>0</v>
      </c>
      <c r="BP125">
        <v>86</v>
      </c>
      <c r="BQ125">
        <v>9</v>
      </c>
      <c r="BR125">
        <v>6.5</v>
      </c>
      <c r="BS125">
        <v>9.6</v>
      </c>
      <c r="BT125">
        <v>8.8000000000000007</v>
      </c>
      <c r="BU125">
        <v>9</v>
      </c>
      <c r="BV125">
        <v>8.6</v>
      </c>
      <c r="BW125">
        <v>9</v>
      </c>
      <c r="BX125">
        <v>8.9</v>
      </c>
      <c r="BY125">
        <v>9.5</v>
      </c>
      <c r="BZ125">
        <v>8.1999999999999993</v>
      </c>
      <c r="CA125">
        <v>8.9</v>
      </c>
      <c r="CB125">
        <v>8.8000000000000007</v>
      </c>
      <c r="CC125">
        <v>9.1</v>
      </c>
      <c r="CD125">
        <v>9.1999999999999993</v>
      </c>
      <c r="CE125">
        <v>9.1</v>
      </c>
      <c r="CF125">
        <v>604.16326590000006</v>
      </c>
      <c r="CG125">
        <f>IF(CJ125&lt;$CH$1,CJ125,)</f>
        <v>1401.367688</v>
      </c>
      <c r="CH125">
        <v>1</v>
      </c>
      <c r="CI125">
        <v>125</v>
      </c>
      <c r="CJ125">
        <v>1401.367688</v>
      </c>
      <c r="CK125">
        <f t="shared" si="4"/>
        <v>1208.3265318000001</v>
      </c>
      <c r="CL125">
        <f t="shared" si="5"/>
        <v>767.62577708807191</v>
      </c>
    </row>
    <row r="126" spans="1:90" x14ac:dyDescent="0.25">
      <c r="A126" s="5" t="s">
        <v>101</v>
      </c>
      <c r="B126" s="2" t="s">
        <v>225</v>
      </c>
      <c r="C126" s="10">
        <v>42795</v>
      </c>
      <c r="E126" s="14" t="e">
        <f t="shared" si="3"/>
        <v>#NUM!</v>
      </c>
      <c r="F126" s="3" t="s">
        <v>160</v>
      </c>
      <c r="H126">
        <v>259</v>
      </c>
      <c r="I126">
        <v>73.3</v>
      </c>
      <c r="J126">
        <v>146.19999999999999</v>
      </c>
      <c r="K126">
        <v>9.6999999999999993</v>
      </c>
      <c r="L126">
        <v>172</v>
      </c>
      <c r="M126">
        <v>64</v>
      </c>
      <c r="N126" t="s">
        <v>226</v>
      </c>
      <c r="O126">
        <v>294</v>
      </c>
      <c r="P126">
        <v>720</v>
      </c>
      <c r="Q126">
        <v>1280</v>
      </c>
      <c r="R126" s="1" t="s">
        <v>77</v>
      </c>
      <c r="S126" s="1" t="s">
        <v>77</v>
      </c>
      <c r="T126" t="s">
        <v>139</v>
      </c>
      <c r="U126">
        <v>4</v>
      </c>
      <c r="V126">
        <v>37.034999999999997</v>
      </c>
      <c r="W126">
        <v>1.4</v>
      </c>
      <c r="X126">
        <v>2</v>
      </c>
      <c r="Y126">
        <v>16</v>
      </c>
      <c r="Z126" t="s">
        <v>104</v>
      </c>
      <c r="AA126">
        <v>2800</v>
      </c>
      <c r="AF126" t="s">
        <v>74</v>
      </c>
      <c r="AG126">
        <v>13</v>
      </c>
      <c r="AH126">
        <v>1.9</v>
      </c>
      <c r="AI126">
        <v>5</v>
      </c>
      <c r="AJ126" t="s">
        <v>74</v>
      </c>
      <c r="AK126" t="s">
        <v>77</v>
      </c>
      <c r="AL126" t="s">
        <v>78</v>
      </c>
      <c r="AM126" t="s">
        <v>78</v>
      </c>
      <c r="AN126" t="s">
        <v>78</v>
      </c>
      <c r="AO126" t="s">
        <v>78</v>
      </c>
      <c r="AP126" t="s">
        <v>74</v>
      </c>
      <c r="AQ126" t="s">
        <v>74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74</v>
      </c>
      <c r="AX126" t="s">
        <v>78</v>
      </c>
      <c r="AY126">
        <v>4.0999999999999996</v>
      </c>
      <c r="AZ126">
        <v>1</v>
      </c>
      <c r="BA126">
        <v>1</v>
      </c>
      <c r="BB126">
        <v>0.8</v>
      </c>
      <c r="BC126">
        <v>0</v>
      </c>
      <c r="BD126">
        <v>0.428571429</v>
      </c>
      <c r="BE126">
        <v>0.66666666699999999</v>
      </c>
      <c r="BF126">
        <v>0.125</v>
      </c>
      <c r="BG126">
        <v>0</v>
      </c>
      <c r="BH126">
        <v>0</v>
      </c>
      <c r="BI126">
        <v>0.4</v>
      </c>
      <c r="BJ126">
        <v>0.27272727299999999</v>
      </c>
      <c r="BK126">
        <v>0</v>
      </c>
      <c r="BL126">
        <v>0.5</v>
      </c>
      <c r="BM126">
        <v>0.5</v>
      </c>
      <c r="BN126">
        <v>0.5</v>
      </c>
      <c r="BO126">
        <v>0</v>
      </c>
      <c r="BP126">
        <v>2</v>
      </c>
      <c r="BQ126" t="s">
        <v>74</v>
      </c>
      <c r="BR126" t="s">
        <v>74</v>
      </c>
      <c r="BS126" t="s">
        <v>74</v>
      </c>
      <c r="BT126" t="s">
        <v>74</v>
      </c>
      <c r="BU126" t="s">
        <v>74</v>
      </c>
      <c r="BV126" t="s">
        <v>74</v>
      </c>
      <c r="BW126" t="s">
        <v>74</v>
      </c>
      <c r="BX126" t="s">
        <v>74</v>
      </c>
      <c r="BY126" t="s">
        <v>74</v>
      </c>
      <c r="BZ126" t="s">
        <v>74</v>
      </c>
      <c r="CA126" t="s">
        <v>74</v>
      </c>
      <c r="CB126" t="s">
        <v>74</v>
      </c>
      <c r="CC126" t="s">
        <v>74</v>
      </c>
      <c r="CD126" t="s">
        <v>74</v>
      </c>
      <c r="CE126" t="s">
        <v>74</v>
      </c>
      <c r="CF126">
        <v>604.16326590000006</v>
      </c>
      <c r="CG126">
        <f>IF(CJ126&lt;$CH$1,CJ126,)</f>
        <v>1694.7821750000001</v>
      </c>
      <c r="CH126">
        <v>1</v>
      </c>
      <c r="CI126">
        <v>126</v>
      </c>
      <c r="CJ126">
        <v>1694.7821750000001</v>
      </c>
      <c r="CK126">
        <f t="shared" si="4"/>
        <v>1208.3265318000001</v>
      </c>
      <c r="CL126">
        <f t="shared" si="5"/>
        <v>928.34913721757493</v>
      </c>
    </row>
    <row r="127" spans="1:90" x14ac:dyDescent="0.25">
      <c r="A127" s="5" t="s">
        <v>101</v>
      </c>
      <c r="B127" s="2" t="s">
        <v>182</v>
      </c>
      <c r="C127" s="10">
        <v>42767</v>
      </c>
      <c r="D127" s="10">
        <v>43101</v>
      </c>
      <c r="E127" s="14">
        <f t="shared" si="3"/>
        <v>11</v>
      </c>
      <c r="F127" s="3" t="s">
        <v>227</v>
      </c>
      <c r="G127" s="3" t="s">
        <v>192</v>
      </c>
      <c r="H127">
        <v>349</v>
      </c>
      <c r="I127">
        <v>77.599999999999994</v>
      </c>
      <c r="J127">
        <v>156.80000000000001</v>
      </c>
      <c r="K127">
        <v>7.9</v>
      </c>
      <c r="L127">
        <v>186</v>
      </c>
      <c r="M127">
        <v>73</v>
      </c>
      <c r="N127" t="s">
        <v>111</v>
      </c>
      <c r="O127">
        <v>386</v>
      </c>
      <c r="P127">
        <v>1080</v>
      </c>
      <c r="Q127">
        <v>1920</v>
      </c>
      <c r="R127" s="1" t="s">
        <v>77</v>
      </c>
      <c r="S127" s="1" t="s">
        <v>78</v>
      </c>
      <c r="T127" t="s">
        <v>81</v>
      </c>
      <c r="U127">
        <v>8</v>
      </c>
      <c r="V127">
        <v>63.253999999999998</v>
      </c>
      <c r="W127">
        <v>1.9</v>
      </c>
      <c r="X127">
        <v>3</v>
      </c>
      <c r="Y127">
        <v>32</v>
      </c>
      <c r="Z127" t="s">
        <v>104</v>
      </c>
      <c r="AA127">
        <v>3600</v>
      </c>
      <c r="AB127">
        <v>115</v>
      </c>
      <c r="AC127">
        <v>28.55</v>
      </c>
      <c r="AD127">
        <v>15.47</v>
      </c>
      <c r="AE127">
        <v>18.18</v>
      </c>
      <c r="AF127" t="s">
        <v>74</v>
      </c>
      <c r="AG127">
        <v>16</v>
      </c>
      <c r="AH127">
        <v>1.9</v>
      </c>
      <c r="AI127">
        <v>16</v>
      </c>
      <c r="AJ127" t="s">
        <v>74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74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74</v>
      </c>
      <c r="AX127" t="s">
        <v>78</v>
      </c>
      <c r="AY127">
        <v>4.2</v>
      </c>
      <c r="AZ127">
        <v>1</v>
      </c>
      <c r="BA127">
        <v>1</v>
      </c>
      <c r="BB127">
        <v>1</v>
      </c>
      <c r="BC127">
        <v>0</v>
      </c>
      <c r="BD127">
        <v>0.428571429</v>
      </c>
      <c r="BE127">
        <v>1</v>
      </c>
      <c r="BF127">
        <v>0.375</v>
      </c>
      <c r="BG127">
        <v>0</v>
      </c>
      <c r="BH127">
        <v>0</v>
      </c>
      <c r="BI127">
        <v>0.4</v>
      </c>
      <c r="BJ127">
        <v>0.45454545499999999</v>
      </c>
      <c r="BK127">
        <v>0</v>
      </c>
      <c r="BL127">
        <v>0.5</v>
      </c>
      <c r="BM127">
        <v>0.5</v>
      </c>
      <c r="BN127">
        <v>0.83333333300000001</v>
      </c>
      <c r="BO127">
        <v>0</v>
      </c>
      <c r="BP127">
        <v>21</v>
      </c>
      <c r="BQ127">
        <v>8.1</v>
      </c>
      <c r="BR127">
        <v>6</v>
      </c>
      <c r="BS127">
        <v>9</v>
      </c>
      <c r="BT127">
        <v>8.6999999999999993</v>
      </c>
      <c r="BU127">
        <v>8.6</v>
      </c>
      <c r="BV127">
        <v>8.1999999999999993</v>
      </c>
      <c r="BW127">
        <v>8</v>
      </c>
      <c r="BX127">
        <v>6.4</v>
      </c>
      <c r="BY127">
        <v>8.4</v>
      </c>
      <c r="BZ127">
        <v>6.3</v>
      </c>
      <c r="CA127">
        <v>7.7</v>
      </c>
      <c r="CB127">
        <v>8.5</v>
      </c>
      <c r="CC127">
        <v>9</v>
      </c>
      <c r="CD127">
        <v>8.6999999999999993</v>
      </c>
      <c r="CE127">
        <v>9</v>
      </c>
      <c r="CF127">
        <v>533.28604580000001</v>
      </c>
      <c r="CG127">
        <f>IF(CJ127&lt;$CH$1,CJ127,)</f>
        <v>1368.1602350000001</v>
      </c>
      <c r="CH127">
        <v>1</v>
      </c>
      <c r="CI127">
        <v>127</v>
      </c>
      <c r="CJ127">
        <v>1368.1602350000001</v>
      </c>
      <c r="CK127">
        <f t="shared" si="4"/>
        <v>1066.5720916</v>
      </c>
      <c r="CL127">
        <f t="shared" si="5"/>
        <v>749.43576376571491</v>
      </c>
    </row>
    <row r="128" spans="1:90" x14ac:dyDescent="0.25">
      <c r="A128" s="5" t="s">
        <v>101</v>
      </c>
      <c r="B128" s="2" t="s">
        <v>228</v>
      </c>
      <c r="C128" s="10">
        <v>42736</v>
      </c>
      <c r="E128" s="14" t="e">
        <f t="shared" si="3"/>
        <v>#NUM!</v>
      </c>
      <c r="H128">
        <v>92</v>
      </c>
      <c r="I128">
        <v>72</v>
      </c>
      <c r="J128">
        <v>144.80000000000001</v>
      </c>
      <c r="K128">
        <v>9</v>
      </c>
      <c r="L128">
        <v>160</v>
      </c>
      <c r="M128">
        <v>66</v>
      </c>
      <c r="N128" t="s">
        <v>76</v>
      </c>
      <c r="O128">
        <v>220</v>
      </c>
      <c r="P128">
        <v>540</v>
      </c>
      <c r="Q128">
        <v>960</v>
      </c>
      <c r="R128" s="1" t="s">
        <v>77</v>
      </c>
      <c r="S128" s="1" t="s">
        <v>77</v>
      </c>
      <c r="T128" t="s">
        <v>74</v>
      </c>
      <c r="U128">
        <v>4</v>
      </c>
      <c r="V128">
        <v>33.545999999999999</v>
      </c>
      <c r="W128">
        <v>1.5</v>
      </c>
      <c r="X128">
        <v>1.5</v>
      </c>
      <c r="Y128">
        <v>8</v>
      </c>
      <c r="Z128" t="s">
        <v>104</v>
      </c>
      <c r="AA128">
        <v>2600</v>
      </c>
      <c r="AF128" t="s">
        <v>74</v>
      </c>
      <c r="AG128">
        <v>8</v>
      </c>
      <c r="AH128">
        <v>2.2000000000000002</v>
      </c>
      <c r="AI128">
        <v>5</v>
      </c>
      <c r="AJ128">
        <v>2.2000000000000002</v>
      </c>
      <c r="AK128" t="s">
        <v>77</v>
      </c>
      <c r="AL128" t="s">
        <v>78</v>
      </c>
      <c r="AM128" t="s">
        <v>78</v>
      </c>
      <c r="AN128" t="s">
        <v>78</v>
      </c>
      <c r="AO128" t="s">
        <v>74</v>
      </c>
      <c r="AP128" t="s">
        <v>74</v>
      </c>
      <c r="AQ128" t="s">
        <v>74</v>
      </c>
      <c r="AR128" t="s">
        <v>77</v>
      </c>
      <c r="AS128" t="s">
        <v>78</v>
      </c>
      <c r="AT128" t="s">
        <v>78</v>
      </c>
      <c r="AU128" t="s">
        <v>78</v>
      </c>
      <c r="AV128" t="s">
        <v>78</v>
      </c>
      <c r="AW128" t="s">
        <v>78</v>
      </c>
      <c r="AX128" t="s">
        <v>78</v>
      </c>
      <c r="AY128">
        <v>4.2</v>
      </c>
      <c r="AZ128">
        <v>1</v>
      </c>
      <c r="BA128">
        <v>1</v>
      </c>
      <c r="BB128">
        <v>0.8</v>
      </c>
      <c r="BC128">
        <v>0</v>
      </c>
      <c r="BD128">
        <v>0.428571429</v>
      </c>
      <c r="BE128">
        <v>0.33333333300000001</v>
      </c>
      <c r="BF128">
        <v>0.125</v>
      </c>
      <c r="BG128">
        <v>0</v>
      </c>
      <c r="BH128">
        <v>0</v>
      </c>
      <c r="BI128">
        <v>0.4</v>
      </c>
      <c r="BJ128">
        <v>0.27272727299999999</v>
      </c>
      <c r="BK128">
        <v>0</v>
      </c>
      <c r="BL128">
        <v>0.5</v>
      </c>
      <c r="BM128">
        <v>0.5</v>
      </c>
      <c r="BN128">
        <v>0.66666666699999999</v>
      </c>
      <c r="BO128">
        <v>0</v>
      </c>
      <c r="BP128">
        <v>0</v>
      </c>
      <c r="BQ128" t="s">
        <v>74</v>
      </c>
      <c r="BR128" t="s">
        <v>74</v>
      </c>
      <c r="BS128" t="s">
        <v>74</v>
      </c>
      <c r="BT128" t="s">
        <v>74</v>
      </c>
      <c r="BU128" t="s">
        <v>74</v>
      </c>
      <c r="BV128" t="s">
        <v>74</v>
      </c>
      <c r="BW128" t="s">
        <v>74</v>
      </c>
      <c r="BX128" t="s">
        <v>74</v>
      </c>
      <c r="BY128" t="s">
        <v>74</v>
      </c>
      <c r="BZ128" t="s">
        <v>74</v>
      </c>
      <c r="CA128" t="s">
        <v>74</v>
      </c>
      <c r="CB128" t="s">
        <v>74</v>
      </c>
      <c r="CC128" t="s">
        <v>74</v>
      </c>
      <c r="CD128" t="s">
        <v>74</v>
      </c>
      <c r="CE128" t="s">
        <v>74</v>
      </c>
      <c r="CF128">
        <v>495.4774946</v>
      </c>
      <c r="CG128">
        <f>IF(CJ128&lt;$CH$1,CJ128,)</f>
        <v>0</v>
      </c>
      <c r="CH128">
        <v>1</v>
      </c>
      <c r="CI128">
        <v>128</v>
      </c>
      <c r="CJ128">
        <v>14999.99994</v>
      </c>
      <c r="CK128">
        <f t="shared" si="4"/>
        <v>990.9549892</v>
      </c>
      <c r="CL128">
        <f t="shared" si="5"/>
        <v>0</v>
      </c>
    </row>
    <row r="129" spans="1:90" x14ac:dyDescent="0.25">
      <c r="A129" s="5" t="s">
        <v>101</v>
      </c>
      <c r="B129" s="2" t="s">
        <v>229</v>
      </c>
      <c r="C129" s="10">
        <v>42736</v>
      </c>
      <c r="E129" s="14" t="e">
        <f t="shared" si="3"/>
        <v>#NUM!</v>
      </c>
      <c r="H129">
        <v>323</v>
      </c>
      <c r="I129">
        <v>77.2</v>
      </c>
      <c r="J129">
        <v>156.6</v>
      </c>
      <c r="K129">
        <v>7</v>
      </c>
      <c r="L129">
        <v>172</v>
      </c>
      <c r="M129">
        <v>74</v>
      </c>
      <c r="N129" t="s">
        <v>111</v>
      </c>
      <c r="O129">
        <v>386</v>
      </c>
      <c r="P129">
        <v>1080</v>
      </c>
      <c r="Q129">
        <v>1920</v>
      </c>
      <c r="R129" s="1" t="s">
        <v>77</v>
      </c>
      <c r="S129" s="1" t="s">
        <v>77</v>
      </c>
      <c r="T129" t="s">
        <v>74</v>
      </c>
      <c r="U129">
        <v>8</v>
      </c>
      <c r="V129">
        <v>67</v>
      </c>
      <c r="W129">
        <v>2.2000000000000002</v>
      </c>
      <c r="X129">
        <v>4</v>
      </c>
      <c r="Y129">
        <v>64</v>
      </c>
      <c r="Z129" t="s">
        <v>107</v>
      </c>
      <c r="AA129">
        <v>3300</v>
      </c>
      <c r="AF129" t="s">
        <v>74</v>
      </c>
      <c r="AG129">
        <v>16</v>
      </c>
      <c r="AH129">
        <v>1.9</v>
      </c>
      <c r="AI129">
        <v>16</v>
      </c>
      <c r="AJ129" t="s">
        <v>74</v>
      </c>
      <c r="AK129" t="s">
        <v>78</v>
      </c>
      <c r="AL129" t="s">
        <v>78</v>
      </c>
      <c r="AM129" t="s">
        <v>78</v>
      </c>
      <c r="AN129" t="s">
        <v>78</v>
      </c>
      <c r="AO129" t="s">
        <v>78</v>
      </c>
      <c r="AP129" t="s">
        <v>78</v>
      </c>
      <c r="AQ129" t="s">
        <v>74</v>
      </c>
      <c r="AR129" t="s">
        <v>78</v>
      </c>
      <c r="AS129" t="s">
        <v>78</v>
      </c>
      <c r="AT129" t="s">
        <v>78</v>
      </c>
      <c r="AU129" t="s">
        <v>78</v>
      </c>
      <c r="AV129" t="s">
        <v>78</v>
      </c>
      <c r="AW129" t="s">
        <v>74</v>
      </c>
      <c r="AX129" t="s">
        <v>78</v>
      </c>
      <c r="AY129">
        <v>4.2</v>
      </c>
      <c r="AZ129">
        <v>1</v>
      </c>
      <c r="BA129">
        <v>1</v>
      </c>
      <c r="BB129">
        <v>0.6</v>
      </c>
      <c r="BC129">
        <v>0</v>
      </c>
      <c r="BD129">
        <v>0.571428571</v>
      </c>
      <c r="BE129">
        <v>0.66666666699999999</v>
      </c>
      <c r="BF129">
        <v>0.125</v>
      </c>
      <c r="BG129">
        <v>0</v>
      </c>
      <c r="BH129">
        <v>0.5</v>
      </c>
      <c r="BI129">
        <v>0.4</v>
      </c>
      <c r="BJ129">
        <v>0.27272727299999999</v>
      </c>
      <c r="BK129">
        <v>0</v>
      </c>
      <c r="BL129">
        <v>0.75</v>
      </c>
      <c r="BM129">
        <v>1</v>
      </c>
      <c r="BN129">
        <v>1</v>
      </c>
      <c r="BO129">
        <v>0</v>
      </c>
      <c r="BP129">
        <v>0</v>
      </c>
      <c r="BQ129" t="s">
        <v>74</v>
      </c>
      <c r="BR129" t="s">
        <v>74</v>
      </c>
      <c r="BS129" t="s">
        <v>74</v>
      </c>
      <c r="BT129" t="s">
        <v>74</v>
      </c>
      <c r="BU129" t="s">
        <v>74</v>
      </c>
      <c r="BV129" t="s">
        <v>74</v>
      </c>
      <c r="BW129" t="s">
        <v>74</v>
      </c>
      <c r="BX129" t="s">
        <v>74</v>
      </c>
      <c r="BY129" t="s">
        <v>74</v>
      </c>
      <c r="BZ129" t="s">
        <v>74</v>
      </c>
      <c r="CA129" t="s">
        <v>74</v>
      </c>
      <c r="CB129" t="s">
        <v>74</v>
      </c>
      <c r="CC129" t="s">
        <v>74</v>
      </c>
      <c r="CD129" t="s">
        <v>74</v>
      </c>
      <c r="CE129" t="s">
        <v>74</v>
      </c>
      <c r="CF129">
        <v>495.4774946</v>
      </c>
      <c r="CG129">
        <f>IF(CJ129&lt;$CH$1,CJ129,)</f>
        <v>0</v>
      </c>
      <c r="CH129">
        <v>1</v>
      </c>
      <c r="CI129">
        <v>129</v>
      </c>
      <c r="CJ129">
        <v>14999.99958</v>
      </c>
      <c r="CK129">
        <f t="shared" si="4"/>
        <v>990.9549892</v>
      </c>
      <c r="CL129">
        <f t="shared" si="5"/>
        <v>0</v>
      </c>
    </row>
    <row r="130" spans="1:90" x14ac:dyDescent="0.25">
      <c r="A130" s="5" t="s">
        <v>101</v>
      </c>
      <c r="B130" s="2" t="s">
        <v>230</v>
      </c>
      <c r="C130" s="10">
        <v>42736</v>
      </c>
      <c r="E130" s="14" t="e">
        <f t="shared" ref="E130:E193" si="6">DATEDIF(C130,D130,"M")</f>
        <v>#NUM!</v>
      </c>
      <c r="F130" s="3" t="s">
        <v>231</v>
      </c>
      <c r="H130">
        <v>399</v>
      </c>
      <c r="I130">
        <v>71.400000000000006</v>
      </c>
      <c r="J130">
        <v>146.1</v>
      </c>
      <c r="K130">
        <v>7.9</v>
      </c>
      <c r="L130">
        <v>159</v>
      </c>
      <c r="M130">
        <v>71</v>
      </c>
      <c r="N130" t="s">
        <v>111</v>
      </c>
      <c r="O130">
        <v>424</v>
      </c>
      <c r="P130">
        <v>1080</v>
      </c>
      <c r="Q130">
        <v>1920</v>
      </c>
      <c r="R130" s="1" t="s">
        <v>77</v>
      </c>
      <c r="S130" s="1" t="s">
        <v>78</v>
      </c>
      <c r="T130" t="s">
        <v>81</v>
      </c>
      <c r="U130">
        <v>8</v>
      </c>
      <c r="V130">
        <v>61.2</v>
      </c>
      <c r="W130">
        <v>1.9</v>
      </c>
      <c r="X130">
        <v>3</v>
      </c>
      <c r="Y130">
        <v>32</v>
      </c>
      <c r="Z130" t="s">
        <v>104</v>
      </c>
      <c r="AA130">
        <v>3000</v>
      </c>
      <c r="AB130">
        <v>95</v>
      </c>
      <c r="AC130">
        <v>21.65</v>
      </c>
      <c r="AD130">
        <v>14.52</v>
      </c>
      <c r="AE130">
        <v>16.2</v>
      </c>
      <c r="AF130" t="s">
        <v>74</v>
      </c>
      <c r="AG130">
        <v>16</v>
      </c>
      <c r="AH130">
        <v>1.9</v>
      </c>
      <c r="AI130">
        <v>16</v>
      </c>
      <c r="AJ130" t="s">
        <v>74</v>
      </c>
      <c r="AK130" t="s">
        <v>78</v>
      </c>
      <c r="AL130" t="s">
        <v>78</v>
      </c>
      <c r="AM130" t="s">
        <v>78</v>
      </c>
      <c r="AN130" t="s">
        <v>78</v>
      </c>
      <c r="AO130" t="s">
        <v>78</v>
      </c>
      <c r="AP130" t="s">
        <v>78</v>
      </c>
      <c r="AQ130" t="s">
        <v>78</v>
      </c>
      <c r="AR130" t="s">
        <v>78</v>
      </c>
      <c r="AS130" t="s">
        <v>78</v>
      </c>
      <c r="AT130" t="s">
        <v>78</v>
      </c>
      <c r="AU130" t="s">
        <v>78</v>
      </c>
      <c r="AV130" t="s">
        <v>78</v>
      </c>
      <c r="AW130" t="s">
        <v>74</v>
      </c>
      <c r="AX130" t="s">
        <v>78</v>
      </c>
      <c r="AY130">
        <v>4.2</v>
      </c>
      <c r="AZ130">
        <v>1</v>
      </c>
      <c r="BA130">
        <v>1</v>
      </c>
      <c r="BB130">
        <v>1</v>
      </c>
      <c r="BC130">
        <v>0</v>
      </c>
      <c r="BD130">
        <v>0.428571429</v>
      </c>
      <c r="BE130">
        <v>1</v>
      </c>
      <c r="BF130">
        <v>0.3125</v>
      </c>
      <c r="BG130">
        <v>0</v>
      </c>
      <c r="BH130">
        <v>0</v>
      </c>
      <c r="BI130">
        <v>0.4</v>
      </c>
      <c r="BJ130">
        <v>0.45454545499999999</v>
      </c>
      <c r="BK130">
        <v>0</v>
      </c>
      <c r="BL130">
        <v>0.5</v>
      </c>
      <c r="BM130">
        <v>0.5</v>
      </c>
      <c r="BN130">
        <v>0.83333333300000001</v>
      </c>
      <c r="BO130">
        <v>0</v>
      </c>
      <c r="BP130">
        <v>67</v>
      </c>
      <c r="BQ130">
        <v>8.4</v>
      </c>
      <c r="BR130">
        <v>7.5</v>
      </c>
      <c r="BS130">
        <v>8.9</v>
      </c>
      <c r="BT130">
        <v>9.1</v>
      </c>
      <c r="BU130">
        <v>8.8000000000000007</v>
      </c>
      <c r="BV130">
        <v>7.9</v>
      </c>
      <c r="BW130">
        <v>8.4</v>
      </c>
      <c r="BX130">
        <v>7.6</v>
      </c>
      <c r="BY130">
        <v>8.8000000000000007</v>
      </c>
      <c r="BZ130">
        <v>7</v>
      </c>
      <c r="CA130">
        <v>7.7</v>
      </c>
      <c r="CB130">
        <v>8.1999999999999993</v>
      </c>
      <c r="CC130">
        <v>9.1</v>
      </c>
      <c r="CD130">
        <v>8.6999999999999993</v>
      </c>
      <c r="CE130">
        <v>9.1</v>
      </c>
      <c r="CF130">
        <v>495.4774946</v>
      </c>
      <c r="CG130">
        <f>IF(CJ130&lt;$CH$1,CJ130,)</f>
        <v>0</v>
      </c>
      <c r="CH130">
        <v>1</v>
      </c>
      <c r="CI130">
        <v>130</v>
      </c>
      <c r="CJ130">
        <v>14999.99958</v>
      </c>
      <c r="CK130">
        <f t="shared" si="4"/>
        <v>990.9549892</v>
      </c>
      <c r="CL130">
        <f t="shared" si="5"/>
        <v>0</v>
      </c>
    </row>
    <row r="131" spans="1:90" x14ac:dyDescent="0.25">
      <c r="A131" s="5" t="s">
        <v>101</v>
      </c>
      <c r="B131" s="2" t="s">
        <v>227</v>
      </c>
      <c r="C131" s="10">
        <v>42736</v>
      </c>
      <c r="D131" s="10">
        <v>42767</v>
      </c>
      <c r="E131" s="14">
        <f t="shared" si="6"/>
        <v>1</v>
      </c>
      <c r="F131" s="3" t="s">
        <v>232</v>
      </c>
      <c r="G131" s="3" t="s">
        <v>182</v>
      </c>
      <c r="H131">
        <v>299</v>
      </c>
      <c r="I131">
        <v>66.2</v>
      </c>
      <c r="J131">
        <v>135.4</v>
      </c>
      <c r="K131">
        <v>7.9</v>
      </c>
      <c r="L131">
        <v>138</v>
      </c>
      <c r="M131">
        <v>68</v>
      </c>
      <c r="N131" t="s">
        <v>111</v>
      </c>
      <c r="O131">
        <v>312</v>
      </c>
      <c r="P131">
        <v>720</v>
      </c>
      <c r="Q131">
        <v>1280</v>
      </c>
      <c r="R131" s="1" t="s">
        <v>77</v>
      </c>
      <c r="S131" s="1" t="s">
        <v>78</v>
      </c>
      <c r="T131" t="s">
        <v>81</v>
      </c>
      <c r="U131">
        <v>8</v>
      </c>
      <c r="V131">
        <v>45.259</v>
      </c>
      <c r="W131">
        <v>1.6</v>
      </c>
      <c r="X131">
        <v>2</v>
      </c>
      <c r="Y131">
        <v>16</v>
      </c>
      <c r="Z131" t="s">
        <v>104</v>
      </c>
      <c r="AA131">
        <v>2350</v>
      </c>
      <c r="AB131">
        <v>93</v>
      </c>
      <c r="AC131">
        <v>18.899999999999999</v>
      </c>
      <c r="AD131">
        <v>15.58</v>
      </c>
      <c r="AE131">
        <v>16.579999999999998</v>
      </c>
      <c r="AF131" t="s">
        <v>74</v>
      </c>
      <c r="AG131">
        <v>13</v>
      </c>
      <c r="AH131">
        <v>1.9</v>
      </c>
      <c r="AI131">
        <v>8</v>
      </c>
      <c r="AJ131" t="s">
        <v>74</v>
      </c>
      <c r="AK131" t="s">
        <v>78</v>
      </c>
      <c r="AL131" t="s">
        <v>78</v>
      </c>
      <c r="AM131" t="s">
        <v>78</v>
      </c>
      <c r="AN131" t="s">
        <v>78</v>
      </c>
      <c r="AO131" t="s">
        <v>74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  <c r="AX131" t="s">
        <v>78</v>
      </c>
      <c r="AY131">
        <v>4.2</v>
      </c>
      <c r="AZ131">
        <v>1</v>
      </c>
      <c r="BA131">
        <v>1</v>
      </c>
      <c r="BB131">
        <v>0.8</v>
      </c>
      <c r="BC131">
        <v>0</v>
      </c>
      <c r="BD131">
        <v>0.428571429</v>
      </c>
      <c r="BE131">
        <v>0.66666666699999999</v>
      </c>
      <c r="BF131">
        <v>0.125</v>
      </c>
      <c r="BG131">
        <v>0</v>
      </c>
      <c r="BH131">
        <v>0</v>
      </c>
      <c r="BI131">
        <v>0.4</v>
      </c>
      <c r="BJ131">
        <v>0.27272727299999999</v>
      </c>
      <c r="BK131">
        <v>0</v>
      </c>
      <c r="BL131">
        <v>0.5</v>
      </c>
      <c r="BM131">
        <v>0.5</v>
      </c>
      <c r="BN131">
        <v>0.66666666699999999</v>
      </c>
      <c r="BO131">
        <v>0</v>
      </c>
      <c r="BP131">
        <v>23</v>
      </c>
      <c r="BQ131">
        <v>8</v>
      </c>
      <c r="BR131">
        <v>6.9</v>
      </c>
      <c r="BS131">
        <v>8.4</v>
      </c>
      <c r="BT131">
        <v>9.1</v>
      </c>
      <c r="BU131">
        <v>8</v>
      </c>
      <c r="BV131">
        <v>7.7</v>
      </c>
      <c r="BW131">
        <v>7.9</v>
      </c>
      <c r="BX131">
        <v>6.1</v>
      </c>
      <c r="BY131">
        <v>8.3000000000000007</v>
      </c>
      <c r="BZ131">
        <v>6.6</v>
      </c>
      <c r="CA131">
        <v>8.1</v>
      </c>
      <c r="CB131">
        <v>7.8</v>
      </c>
      <c r="CC131">
        <v>9.1</v>
      </c>
      <c r="CD131">
        <v>8.1</v>
      </c>
      <c r="CE131">
        <v>8.3000000000000007</v>
      </c>
      <c r="CF131">
        <v>495.4774946</v>
      </c>
      <c r="CG131">
        <f>IF(CJ131&lt;$CH$1,CJ131,)</f>
        <v>1255.5673919999999</v>
      </c>
      <c r="CH131">
        <v>1</v>
      </c>
      <c r="CI131">
        <v>131</v>
      </c>
      <c r="CJ131">
        <v>1255.5673919999999</v>
      </c>
      <c r="CK131">
        <f t="shared" ref="CK131:CK194" si="7">CF131*2</f>
        <v>990.9549892</v>
      </c>
      <c r="CL131">
        <f t="shared" ref="CL131:CL194" si="8">CG131*0.547769</f>
        <v>687.76089474844787</v>
      </c>
    </row>
    <row r="132" spans="1:90" x14ac:dyDescent="0.25">
      <c r="A132" s="5" t="s">
        <v>101</v>
      </c>
      <c r="B132" s="2" t="s">
        <v>186</v>
      </c>
      <c r="C132" s="10">
        <v>42675</v>
      </c>
      <c r="D132" s="10">
        <v>43282</v>
      </c>
      <c r="E132" s="14">
        <f t="shared" si="6"/>
        <v>20</v>
      </c>
      <c r="G132" s="3" t="s">
        <v>185</v>
      </c>
      <c r="H132">
        <v>140</v>
      </c>
      <c r="I132">
        <v>69.5</v>
      </c>
      <c r="J132">
        <v>142.80000000000001</v>
      </c>
      <c r="K132">
        <v>8.1</v>
      </c>
      <c r="L132">
        <v>142</v>
      </c>
      <c r="M132">
        <v>69</v>
      </c>
      <c r="N132" t="s">
        <v>76</v>
      </c>
      <c r="O132">
        <v>294</v>
      </c>
      <c r="P132">
        <v>720</v>
      </c>
      <c r="Q132">
        <v>1280</v>
      </c>
      <c r="R132" s="1" t="s">
        <v>78</v>
      </c>
      <c r="S132" s="1" t="s">
        <v>78</v>
      </c>
      <c r="T132" t="s">
        <v>74</v>
      </c>
      <c r="U132">
        <v>8</v>
      </c>
      <c r="V132">
        <v>43.2</v>
      </c>
      <c r="W132">
        <v>1.5</v>
      </c>
      <c r="X132">
        <v>3</v>
      </c>
      <c r="Y132">
        <v>32</v>
      </c>
      <c r="Z132" t="s">
        <v>104</v>
      </c>
      <c r="AA132">
        <v>2600</v>
      </c>
      <c r="AF132" t="s">
        <v>74</v>
      </c>
      <c r="AG132">
        <v>13</v>
      </c>
      <c r="AH132" t="s">
        <v>74</v>
      </c>
      <c r="AI132">
        <v>8</v>
      </c>
      <c r="AJ132" t="s">
        <v>74</v>
      </c>
      <c r="AK132" t="s">
        <v>78</v>
      </c>
      <c r="AL132" t="s">
        <v>78</v>
      </c>
      <c r="AM132" t="s">
        <v>78</v>
      </c>
      <c r="AN132" t="s">
        <v>78</v>
      </c>
      <c r="AO132" t="s">
        <v>74</v>
      </c>
      <c r="AP132" t="s">
        <v>78</v>
      </c>
      <c r="AQ132" t="s">
        <v>74</v>
      </c>
      <c r="AR132" t="s">
        <v>77</v>
      </c>
      <c r="AS132" t="s">
        <v>78</v>
      </c>
      <c r="AT132" t="s">
        <v>78</v>
      </c>
      <c r="AU132" t="s">
        <v>78</v>
      </c>
      <c r="AV132" t="s">
        <v>78</v>
      </c>
      <c r="AW132" t="s">
        <v>78</v>
      </c>
      <c r="AX132" t="s">
        <v>78</v>
      </c>
      <c r="AY132">
        <v>4.0999999999999996</v>
      </c>
      <c r="AZ132">
        <v>1</v>
      </c>
      <c r="BA132">
        <v>1</v>
      </c>
      <c r="BB132">
        <v>0.6</v>
      </c>
      <c r="BC132">
        <v>0</v>
      </c>
      <c r="BD132">
        <v>0.571428571</v>
      </c>
      <c r="BE132">
        <v>0.66666666699999999</v>
      </c>
      <c r="BF132">
        <v>6.25E-2</v>
      </c>
      <c r="BG132">
        <v>0</v>
      </c>
      <c r="BH132">
        <v>0.5</v>
      </c>
      <c r="BI132">
        <v>0.4</v>
      </c>
      <c r="BJ132">
        <v>0.36363636399999999</v>
      </c>
      <c r="BK132">
        <v>0</v>
      </c>
      <c r="BL132">
        <v>0.75</v>
      </c>
      <c r="BM132">
        <v>1</v>
      </c>
      <c r="BN132">
        <v>0.83333333300000001</v>
      </c>
      <c r="BO132">
        <v>0</v>
      </c>
      <c r="BP132">
        <v>0</v>
      </c>
      <c r="BQ132" t="s">
        <v>74</v>
      </c>
      <c r="BR132" t="s">
        <v>74</v>
      </c>
      <c r="BS132" t="s">
        <v>74</v>
      </c>
      <c r="BT132" t="s">
        <v>74</v>
      </c>
      <c r="BU132" t="s">
        <v>74</v>
      </c>
      <c r="BV132" t="s">
        <v>74</v>
      </c>
      <c r="BW132" t="s">
        <v>74</v>
      </c>
      <c r="BX132" t="s">
        <v>74</v>
      </c>
      <c r="BY132" t="s">
        <v>74</v>
      </c>
      <c r="BZ132" t="s">
        <v>74</v>
      </c>
      <c r="CA132" t="s">
        <v>74</v>
      </c>
      <c r="CB132" t="s">
        <v>74</v>
      </c>
      <c r="CC132" t="s">
        <v>74</v>
      </c>
      <c r="CD132" t="s">
        <v>74</v>
      </c>
      <c r="CE132" t="s">
        <v>74</v>
      </c>
      <c r="CF132">
        <v>86.291087910000002</v>
      </c>
      <c r="CG132">
        <f>IF(CJ132&lt;$CH$1,CJ132,)</f>
        <v>0</v>
      </c>
      <c r="CH132">
        <v>1</v>
      </c>
      <c r="CI132">
        <v>132</v>
      </c>
      <c r="CJ132">
        <v>14999.99994</v>
      </c>
      <c r="CK132">
        <f t="shared" si="7"/>
        <v>172.58217582</v>
      </c>
      <c r="CL132">
        <f t="shared" si="8"/>
        <v>0</v>
      </c>
    </row>
    <row r="133" spans="1:90" x14ac:dyDescent="0.25">
      <c r="A133" s="5" t="s">
        <v>101</v>
      </c>
      <c r="B133" s="2" t="s">
        <v>208</v>
      </c>
      <c r="C133" s="10">
        <v>42644</v>
      </c>
      <c r="D133" s="10">
        <v>43009</v>
      </c>
      <c r="E133" s="14">
        <f t="shared" si="6"/>
        <v>12</v>
      </c>
      <c r="G133" s="3" t="s">
        <v>206</v>
      </c>
      <c r="H133">
        <v>150</v>
      </c>
      <c r="I133">
        <v>80.7</v>
      </c>
      <c r="J133">
        <v>162.9</v>
      </c>
      <c r="K133">
        <v>6.9</v>
      </c>
      <c r="L133">
        <v>185</v>
      </c>
      <c r="M133">
        <v>75</v>
      </c>
      <c r="N133" t="s">
        <v>111</v>
      </c>
      <c r="O133">
        <v>367</v>
      </c>
      <c r="P133">
        <v>1080</v>
      </c>
      <c r="Q133">
        <v>1920</v>
      </c>
      <c r="R133" s="1" t="s">
        <v>78</v>
      </c>
      <c r="S133" s="1" t="s">
        <v>78</v>
      </c>
      <c r="T133" t="s">
        <v>74</v>
      </c>
      <c r="U133">
        <v>8</v>
      </c>
      <c r="V133">
        <v>80.989000000000004</v>
      </c>
      <c r="W133">
        <v>1.8</v>
      </c>
      <c r="X133">
        <v>6</v>
      </c>
      <c r="Y133">
        <v>64</v>
      </c>
      <c r="Z133" t="s">
        <v>107</v>
      </c>
      <c r="AA133">
        <v>4000</v>
      </c>
      <c r="AF133" t="s">
        <v>74</v>
      </c>
      <c r="AG133">
        <v>16</v>
      </c>
      <c r="AH133">
        <v>1.9</v>
      </c>
      <c r="AI133">
        <v>16</v>
      </c>
      <c r="AJ133">
        <v>1.9</v>
      </c>
      <c r="AK133" t="s">
        <v>78</v>
      </c>
      <c r="AL133" t="s">
        <v>78</v>
      </c>
      <c r="AM133" t="s">
        <v>78</v>
      </c>
      <c r="AN133" t="s">
        <v>78</v>
      </c>
      <c r="AO133" t="s">
        <v>78</v>
      </c>
      <c r="AP133" t="s">
        <v>78</v>
      </c>
      <c r="AQ133" t="s">
        <v>74</v>
      </c>
      <c r="AR133" t="s">
        <v>78</v>
      </c>
      <c r="AS133" t="s">
        <v>78</v>
      </c>
      <c r="AT133" t="s">
        <v>78</v>
      </c>
      <c r="AU133" t="s">
        <v>78</v>
      </c>
      <c r="AV133" t="s">
        <v>78</v>
      </c>
      <c r="AW133" t="s">
        <v>78</v>
      </c>
      <c r="AX133" t="s">
        <v>78</v>
      </c>
      <c r="AY133">
        <v>4.2</v>
      </c>
      <c r="AZ133">
        <v>1</v>
      </c>
      <c r="BA133">
        <v>1</v>
      </c>
      <c r="BB133">
        <v>0.6</v>
      </c>
      <c r="BC133">
        <v>0</v>
      </c>
      <c r="BD133">
        <v>0.571428571</v>
      </c>
      <c r="BE133">
        <v>0.66666666699999999</v>
      </c>
      <c r="BF133">
        <v>6.25E-2</v>
      </c>
      <c r="BG133">
        <v>0</v>
      </c>
      <c r="BH133">
        <v>0.5</v>
      </c>
      <c r="BI133">
        <v>0.4</v>
      </c>
      <c r="BJ133">
        <v>0.36363636399999999</v>
      </c>
      <c r="BK133">
        <v>0</v>
      </c>
      <c r="BL133">
        <v>0.75</v>
      </c>
      <c r="BM133">
        <v>1</v>
      </c>
      <c r="BN133">
        <v>0.83333333300000001</v>
      </c>
      <c r="BO133">
        <v>0</v>
      </c>
      <c r="BP133">
        <v>4</v>
      </c>
      <c r="BQ133" t="s">
        <v>74</v>
      </c>
      <c r="BR133" t="s">
        <v>74</v>
      </c>
      <c r="BS133" t="s">
        <v>74</v>
      </c>
      <c r="BT133" t="s">
        <v>74</v>
      </c>
      <c r="BU133" t="s">
        <v>74</v>
      </c>
      <c r="BV133" t="s">
        <v>74</v>
      </c>
      <c r="BW133" t="s">
        <v>74</v>
      </c>
      <c r="BX133" t="s">
        <v>74</v>
      </c>
      <c r="BY133" t="s">
        <v>74</v>
      </c>
      <c r="BZ133" t="s">
        <v>74</v>
      </c>
      <c r="CA133" t="s">
        <v>74</v>
      </c>
      <c r="CB133" t="s">
        <v>74</v>
      </c>
      <c r="CC133" t="s">
        <v>74</v>
      </c>
      <c r="CD133" t="s">
        <v>74</v>
      </c>
      <c r="CE133" t="s">
        <v>74</v>
      </c>
      <c r="CF133">
        <v>98.909592309999994</v>
      </c>
      <c r="CG133">
        <f>IF(CJ133&lt;$CH$1,CJ133,)</f>
        <v>1553.252299</v>
      </c>
      <c r="CH133">
        <v>1</v>
      </c>
      <c r="CI133">
        <v>133</v>
      </c>
      <c r="CJ133">
        <v>1553.252299</v>
      </c>
      <c r="CK133">
        <f t="shared" si="7"/>
        <v>197.81918461999999</v>
      </c>
      <c r="CL133">
        <f t="shared" si="8"/>
        <v>850.82345857093094</v>
      </c>
    </row>
    <row r="134" spans="1:90" x14ac:dyDescent="0.25">
      <c r="A134" s="5" t="s">
        <v>101</v>
      </c>
      <c r="B134" s="2" t="s">
        <v>233</v>
      </c>
      <c r="C134" s="10">
        <v>42644</v>
      </c>
      <c r="E134" s="14" t="e">
        <f t="shared" si="6"/>
        <v>#NUM!</v>
      </c>
      <c r="H134">
        <v>255</v>
      </c>
      <c r="I134">
        <v>75</v>
      </c>
      <c r="J134">
        <v>151.69999999999999</v>
      </c>
      <c r="K134">
        <v>8</v>
      </c>
      <c r="L134">
        <v>167</v>
      </c>
      <c r="M134">
        <v>73</v>
      </c>
      <c r="N134" t="s">
        <v>76</v>
      </c>
      <c r="O134">
        <v>401</v>
      </c>
      <c r="P134">
        <v>1080</v>
      </c>
      <c r="Q134">
        <v>1920</v>
      </c>
      <c r="R134" s="1" t="s">
        <v>78</v>
      </c>
      <c r="S134" s="1" t="s">
        <v>78</v>
      </c>
      <c r="T134" t="s">
        <v>74</v>
      </c>
      <c r="U134">
        <v>8</v>
      </c>
      <c r="V134">
        <v>46.320999999999998</v>
      </c>
      <c r="W134">
        <v>1.6</v>
      </c>
      <c r="X134">
        <v>3</v>
      </c>
      <c r="Y134">
        <v>16</v>
      </c>
      <c r="Z134" t="s">
        <v>104</v>
      </c>
      <c r="AA134">
        <v>3300</v>
      </c>
      <c r="AF134" t="s">
        <v>74</v>
      </c>
      <c r="AG134">
        <v>13</v>
      </c>
      <c r="AH134">
        <v>1.9</v>
      </c>
      <c r="AI134">
        <v>8</v>
      </c>
      <c r="AJ134">
        <v>1.9</v>
      </c>
      <c r="AK134" t="s">
        <v>78</v>
      </c>
      <c r="AL134" t="s">
        <v>78</v>
      </c>
      <c r="AM134" t="s">
        <v>78</v>
      </c>
      <c r="AN134" t="s">
        <v>78</v>
      </c>
      <c r="AO134" t="s">
        <v>74</v>
      </c>
      <c r="AP134" t="s">
        <v>74</v>
      </c>
      <c r="AQ134" t="s">
        <v>74</v>
      </c>
      <c r="AR134" t="s">
        <v>77</v>
      </c>
      <c r="AS134" t="s">
        <v>78</v>
      </c>
      <c r="AT134" t="s">
        <v>78</v>
      </c>
      <c r="AU134" t="s">
        <v>78</v>
      </c>
      <c r="AV134" t="s">
        <v>78</v>
      </c>
      <c r="AW134" t="s">
        <v>74</v>
      </c>
      <c r="AX134" t="s">
        <v>78</v>
      </c>
      <c r="AY134">
        <v>4.0999999999999996</v>
      </c>
      <c r="AZ134">
        <v>1</v>
      </c>
      <c r="BA134">
        <v>1</v>
      </c>
      <c r="BB134">
        <v>0.8</v>
      </c>
      <c r="BC134">
        <v>0</v>
      </c>
      <c r="BD134">
        <v>0.428571429</v>
      </c>
      <c r="BE134">
        <v>0.66666666699999999</v>
      </c>
      <c r="BF134">
        <v>0.125</v>
      </c>
      <c r="BG134">
        <v>0</v>
      </c>
      <c r="BH134">
        <v>0</v>
      </c>
      <c r="BI134">
        <v>0.4</v>
      </c>
      <c r="BJ134">
        <v>0.27272727299999999</v>
      </c>
      <c r="BK134">
        <v>0</v>
      </c>
      <c r="BL134">
        <v>0.5</v>
      </c>
      <c r="BM134">
        <v>0.5</v>
      </c>
      <c r="BN134">
        <v>0.66666666699999999</v>
      </c>
      <c r="BO134">
        <v>0</v>
      </c>
      <c r="BP134">
        <v>0</v>
      </c>
      <c r="BQ134" t="s">
        <v>74</v>
      </c>
      <c r="BR134" t="s">
        <v>74</v>
      </c>
      <c r="BS134" t="s">
        <v>74</v>
      </c>
      <c r="BT134" t="s">
        <v>74</v>
      </c>
      <c r="BU134" t="s">
        <v>74</v>
      </c>
      <c r="BV134" t="s">
        <v>74</v>
      </c>
      <c r="BW134" t="s">
        <v>74</v>
      </c>
      <c r="BX134" t="s">
        <v>74</v>
      </c>
      <c r="BY134" t="s">
        <v>74</v>
      </c>
      <c r="BZ134" t="s">
        <v>74</v>
      </c>
      <c r="CA134" t="s">
        <v>74</v>
      </c>
      <c r="CB134" t="s">
        <v>74</v>
      </c>
      <c r="CC134" t="s">
        <v>74</v>
      </c>
      <c r="CD134" t="s">
        <v>74</v>
      </c>
      <c r="CE134" t="s">
        <v>74</v>
      </c>
      <c r="CF134">
        <v>98.909592309999994</v>
      </c>
      <c r="CG134">
        <f>IF(CJ134&lt;$CH$1,CJ134,)</f>
        <v>0</v>
      </c>
      <c r="CH134">
        <v>1</v>
      </c>
      <c r="CI134">
        <v>134</v>
      </c>
      <c r="CJ134">
        <v>14999.99994</v>
      </c>
      <c r="CK134">
        <f t="shared" si="7"/>
        <v>197.81918461999999</v>
      </c>
      <c r="CL134">
        <f t="shared" si="8"/>
        <v>0</v>
      </c>
    </row>
    <row r="135" spans="1:90" x14ac:dyDescent="0.25">
      <c r="A135" s="5" t="s">
        <v>101</v>
      </c>
      <c r="B135" s="2" t="s">
        <v>234</v>
      </c>
      <c r="C135" s="10">
        <v>42644</v>
      </c>
      <c r="E135" s="14" t="e">
        <f t="shared" si="6"/>
        <v>#NUM!</v>
      </c>
      <c r="H135">
        <v>140</v>
      </c>
      <c r="I135">
        <v>72.099999999999994</v>
      </c>
      <c r="J135">
        <v>144.80000000000001</v>
      </c>
      <c r="K135">
        <v>8.9</v>
      </c>
      <c r="L135">
        <v>160</v>
      </c>
      <c r="M135">
        <v>66</v>
      </c>
      <c r="N135" t="s">
        <v>121</v>
      </c>
      <c r="O135">
        <v>220</v>
      </c>
      <c r="P135">
        <v>540</v>
      </c>
      <c r="Q135">
        <v>960</v>
      </c>
      <c r="R135" s="1" t="s">
        <v>77</v>
      </c>
      <c r="S135" s="1" t="s">
        <v>77</v>
      </c>
      <c r="T135" t="s">
        <v>74</v>
      </c>
      <c r="U135">
        <v>4</v>
      </c>
      <c r="V135">
        <v>39.655999999999999</v>
      </c>
      <c r="W135">
        <v>1.5</v>
      </c>
      <c r="X135">
        <v>1.5</v>
      </c>
      <c r="Y135">
        <v>16</v>
      </c>
      <c r="Z135" t="s">
        <v>104</v>
      </c>
      <c r="AA135">
        <v>2600</v>
      </c>
      <c r="AF135" t="s">
        <v>74</v>
      </c>
      <c r="AG135">
        <v>8</v>
      </c>
      <c r="AH135">
        <v>2.2000000000000002</v>
      </c>
      <c r="AI135">
        <v>5</v>
      </c>
      <c r="AJ135" t="s">
        <v>74</v>
      </c>
      <c r="AK135" t="s">
        <v>77</v>
      </c>
      <c r="AL135" t="s">
        <v>78</v>
      </c>
      <c r="AM135" t="s">
        <v>78</v>
      </c>
      <c r="AN135" t="s">
        <v>78</v>
      </c>
      <c r="AO135" t="s">
        <v>74</v>
      </c>
      <c r="AP135" t="s">
        <v>74</v>
      </c>
      <c r="AQ135" t="s">
        <v>74</v>
      </c>
      <c r="AR135" t="s">
        <v>77</v>
      </c>
      <c r="AS135" t="s">
        <v>78</v>
      </c>
      <c r="AT135" t="s">
        <v>78</v>
      </c>
      <c r="AU135" t="s">
        <v>78</v>
      </c>
      <c r="AV135" t="s">
        <v>78</v>
      </c>
      <c r="AW135" t="s">
        <v>74</v>
      </c>
      <c r="AX135" t="s">
        <v>78</v>
      </c>
      <c r="AY135">
        <v>4.2</v>
      </c>
      <c r="AZ135">
        <v>1</v>
      </c>
      <c r="BA135">
        <v>1</v>
      </c>
      <c r="BB135">
        <v>0.8</v>
      </c>
      <c r="BC135">
        <v>0</v>
      </c>
      <c r="BD135">
        <v>0.428571429</v>
      </c>
      <c r="BE135">
        <v>1</v>
      </c>
      <c r="BF135">
        <v>0.1875</v>
      </c>
      <c r="BG135">
        <v>0</v>
      </c>
      <c r="BH135">
        <v>0</v>
      </c>
      <c r="BI135">
        <v>0.4</v>
      </c>
      <c r="BJ135">
        <v>0.36363636399999999</v>
      </c>
      <c r="BK135">
        <v>0</v>
      </c>
      <c r="BL135">
        <v>0.5</v>
      </c>
      <c r="BM135">
        <v>0.5</v>
      </c>
      <c r="BN135">
        <v>0.5</v>
      </c>
      <c r="BO135">
        <v>0</v>
      </c>
      <c r="BP135">
        <v>31</v>
      </c>
      <c r="BQ135">
        <v>4.2</v>
      </c>
      <c r="BR135">
        <v>5.8</v>
      </c>
      <c r="BS135">
        <v>5</v>
      </c>
      <c r="BT135">
        <v>6.1</v>
      </c>
      <c r="BU135">
        <v>4.0999999999999996</v>
      </c>
      <c r="BV135">
        <v>5</v>
      </c>
      <c r="BW135">
        <v>4.4000000000000004</v>
      </c>
      <c r="BX135">
        <v>3.1</v>
      </c>
      <c r="BY135">
        <v>5</v>
      </c>
      <c r="BZ135">
        <v>3.2</v>
      </c>
      <c r="CA135">
        <v>4.4000000000000004</v>
      </c>
      <c r="CB135">
        <v>6.4</v>
      </c>
      <c r="CC135">
        <v>6.9</v>
      </c>
      <c r="CD135">
        <v>5.9</v>
      </c>
      <c r="CE135">
        <v>6.4</v>
      </c>
      <c r="CF135">
        <v>98.909592309999994</v>
      </c>
      <c r="CG135">
        <f>IF(CJ135&lt;$CH$1,CJ135,)</f>
        <v>2818.2128069999999</v>
      </c>
      <c r="CH135">
        <v>1</v>
      </c>
      <c r="CI135">
        <v>135</v>
      </c>
      <c r="CJ135">
        <v>2818.2128069999999</v>
      </c>
      <c r="CK135">
        <f t="shared" si="7"/>
        <v>197.81918461999999</v>
      </c>
      <c r="CL135">
        <f t="shared" si="8"/>
        <v>1543.7296110775828</v>
      </c>
    </row>
    <row r="136" spans="1:90" x14ac:dyDescent="0.25">
      <c r="A136" s="5" t="s">
        <v>101</v>
      </c>
      <c r="B136" s="2" t="s">
        <v>235</v>
      </c>
      <c r="C136" s="10">
        <v>42644</v>
      </c>
      <c r="E136" s="14" t="e">
        <f t="shared" si="6"/>
        <v>#NUM!</v>
      </c>
      <c r="H136">
        <v>250</v>
      </c>
      <c r="I136">
        <v>69.5</v>
      </c>
      <c r="J136">
        <v>142.80000000000001</v>
      </c>
      <c r="K136">
        <v>8.1</v>
      </c>
      <c r="L136">
        <v>143</v>
      </c>
      <c r="M136">
        <v>69</v>
      </c>
      <c r="N136" t="s">
        <v>226</v>
      </c>
      <c r="O136">
        <v>294</v>
      </c>
      <c r="P136">
        <v>720</v>
      </c>
      <c r="Q136">
        <v>1280</v>
      </c>
      <c r="R136" s="1" t="s">
        <v>77</v>
      </c>
      <c r="S136" s="1" t="s">
        <v>77</v>
      </c>
      <c r="T136" t="s">
        <v>74</v>
      </c>
      <c r="U136">
        <v>4</v>
      </c>
      <c r="V136">
        <v>37.034999999999997</v>
      </c>
      <c r="W136">
        <v>1.4</v>
      </c>
      <c r="X136">
        <v>2</v>
      </c>
      <c r="Y136">
        <v>16</v>
      </c>
      <c r="Z136" t="s">
        <v>104</v>
      </c>
      <c r="AA136">
        <v>2400</v>
      </c>
      <c r="AF136" t="s">
        <v>74</v>
      </c>
      <c r="AG136">
        <v>13</v>
      </c>
      <c r="AH136">
        <v>1.9</v>
      </c>
      <c r="AI136">
        <v>5</v>
      </c>
      <c r="AJ136" t="s">
        <v>74</v>
      </c>
      <c r="AK136" t="s">
        <v>78</v>
      </c>
      <c r="AL136" t="s">
        <v>78</v>
      </c>
      <c r="AM136" t="s">
        <v>78</v>
      </c>
      <c r="AN136" t="s">
        <v>78</v>
      </c>
      <c r="AO136" t="s">
        <v>74</v>
      </c>
      <c r="AP136" t="s">
        <v>74</v>
      </c>
      <c r="AQ136" t="s">
        <v>74</v>
      </c>
      <c r="AR136" t="s">
        <v>77</v>
      </c>
      <c r="AS136" t="s">
        <v>78</v>
      </c>
      <c r="AT136" t="s">
        <v>78</v>
      </c>
      <c r="AU136" t="s">
        <v>78</v>
      </c>
      <c r="AV136" t="s">
        <v>78</v>
      </c>
      <c r="AW136" t="s">
        <v>74</v>
      </c>
      <c r="AX136" t="s">
        <v>78</v>
      </c>
      <c r="AY136">
        <v>4.2</v>
      </c>
      <c r="AZ136">
        <v>1</v>
      </c>
      <c r="BA136">
        <v>1</v>
      </c>
      <c r="BB136">
        <v>0.8</v>
      </c>
      <c r="BC136">
        <v>0</v>
      </c>
      <c r="BD136">
        <v>0.428571429</v>
      </c>
      <c r="BE136">
        <v>0.66666666699999999</v>
      </c>
      <c r="BF136">
        <v>6.25E-2</v>
      </c>
      <c r="BG136">
        <v>0</v>
      </c>
      <c r="BH136">
        <v>0</v>
      </c>
      <c r="BI136">
        <v>0.4</v>
      </c>
      <c r="BJ136">
        <v>0.36363636399999999</v>
      </c>
      <c r="BK136">
        <v>0</v>
      </c>
      <c r="BL136">
        <v>0.5</v>
      </c>
      <c r="BM136">
        <v>0.5</v>
      </c>
      <c r="BN136">
        <v>0.66666666699999999</v>
      </c>
      <c r="BO136">
        <v>0</v>
      </c>
      <c r="BP136">
        <v>49</v>
      </c>
      <c r="BQ136">
        <v>5.6</v>
      </c>
      <c r="BR136">
        <v>6.4</v>
      </c>
      <c r="BS136">
        <v>7.3</v>
      </c>
      <c r="BT136">
        <v>7.6</v>
      </c>
      <c r="BU136">
        <v>6</v>
      </c>
      <c r="BV136">
        <v>6.4</v>
      </c>
      <c r="BW136">
        <v>5.5</v>
      </c>
      <c r="BX136">
        <v>4</v>
      </c>
      <c r="BY136">
        <v>7.5</v>
      </c>
      <c r="BZ136">
        <v>5.0999999999999996</v>
      </c>
      <c r="CA136">
        <v>6.5</v>
      </c>
      <c r="CB136">
        <v>7.5</v>
      </c>
      <c r="CC136">
        <v>7.7</v>
      </c>
      <c r="CD136">
        <v>7.7</v>
      </c>
      <c r="CE136">
        <v>7.1</v>
      </c>
      <c r="CF136">
        <v>98.909592309999994</v>
      </c>
      <c r="CG136">
        <f>IF(CJ136&lt;$CH$1,CJ136,)</f>
        <v>1928.066399</v>
      </c>
      <c r="CH136">
        <v>1</v>
      </c>
      <c r="CI136">
        <v>136</v>
      </c>
      <c r="CJ136">
        <v>1928.066399</v>
      </c>
      <c r="CK136">
        <f t="shared" si="7"/>
        <v>197.81918461999999</v>
      </c>
      <c r="CL136">
        <f t="shared" si="8"/>
        <v>1056.135003313831</v>
      </c>
    </row>
    <row r="137" spans="1:90" x14ac:dyDescent="0.25">
      <c r="A137" s="5" t="s">
        <v>101</v>
      </c>
      <c r="B137" s="2" t="s">
        <v>236</v>
      </c>
      <c r="C137" s="10">
        <v>42644</v>
      </c>
      <c r="E137" s="14" t="e">
        <f t="shared" si="6"/>
        <v>#NUM!</v>
      </c>
      <c r="H137">
        <v>210</v>
      </c>
      <c r="I137">
        <v>76</v>
      </c>
      <c r="J137">
        <v>151.69999999999999</v>
      </c>
      <c r="K137">
        <v>7.8</v>
      </c>
      <c r="L137">
        <v>169</v>
      </c>
      <c r="M137">
        <v>72</v>
      </c>
      <c r="N137" t="s">
        <v>111</v>
      </c>
      <c r="O137">
        <v>401</v>
      </c>
      <c r="P137">
        <v>1080</v>
      </c>
      <c r="Q137">
        <v>1920</v>
      </c>
      <c r="R137" s="1" t="s">
        <v>77</v>
      </c>
      <c r="S137" s="1" t="s">
        <v>77</v>
      </c>
      <c r="T137" t="s">
        <v>74</v>
      </c>
      <c r="U137">
        <v>8</v>
      </c>
      <c r="V137">
        <v>41.256</v>
      </c>
      <c r="W137">
        <v>1.6</v>
      </c>
      <c r="X137">
        <v>3</v>
      </c>
      <c r="Y137">
        <v>16</v>
      </c>
      <c r="Z137" t="s">
        <v>104</v>
      </c>
      <c r="AA137">
        <v>3300</v>
      </c>
      <c r="AF137" t="s">
        <v>74</v>
      </c>
      <c r="AG137">
        <v>13</v>
      </c>
      <c r="AH137">
        <v>1.9</v>
      </c>
      <c r="AI137">
        <v>4.9000000000000004</v>
      </c>
      <c r="AJ137" t="s">
        <v>74</v>
      </c>
      <c r="AK137" t="s">
        <v>77</v>
      </c>
      <c r="AL137" t="s">
        <v>78</v>
      </c>
      <c r="AM137" t="s">
        <v>78</v>
      </c>
      <c r="AN137" t="s">
        <v>78</v>
      </c>
      <c r="AO137" t="s">
        <v>74</v>
      </c>
      <c r="AP137" t="s">
        <v>74</v>
      </c>
      <c r="AQ137" t="s">
        <v>74</v>
      </c>
      <c r="AR137" t="s">
        <v>78</v>
      </c>
      <c r="AS137" t="s">
        <v>78</v>
      </c>
      <c r="AT137" t="s">
        <v>78</v>
      </c>
      <c r="AU137" t="s">
        <v>78</v>
      </c>
      <c r="AV137" t="s">
        <v>78</v>
      </c>
      <c r="AW137" t="s">
        <v>74</v>
      </c>
      <c r="AX137" t="s">
        <v>78</v>
      </c>
      <c r="AY137">
        <v>4.0999999999999996</v>
      </c>
      <c r="AZ137">
        <v>1</v>
      </c>
      <c r="BA137">
        <v>1</v>
      </c>
      <c r="BB137">
        <v>0.6</v>
      </c>
      <c r="BC137">
        <v>0</v>
      </c>
      <c r="BD137">
        <v>0.428571429</v>
      </c>
      <c r="BE137">
        <v>0.66666666699999999</v>
      </c>
      <c r="BF137">
        <v>6.25E-2</v>
      </c>
      <c r="BG137">
        <v>0</v>
      </c>
      <c r="BH137">
        <v>0</v>
      </c>
      <c r="BI137">
        <v>0.4</v>
      </c>
      <c r="BJ137">
        <v>0.18181818199999999</v>
      </c>
      <c r="BK137">
        <v>0</v>
      </c>
      <c r="BL137">
        <v>0.5</v>
      </c>
      <c r="BM137">
        <v>0.5</v>
      </c>
      <c r="BN137">
        <v>0.66666666699999999</v>
      </c>
      <c r="BO137">
        <v>0</v>
      </c>
      <c r="BP137">
        <v>1</v>
      </c>
      <c r="BQ137" t="s">
        <v>74</v>
      </c>
      <c r="BR137" t="s">
        <v>74</v>
      </c>
      <c r="BS137" t="s">
        <v>74</v>
      </c>
      <c r="BT137" t="s">
        <v>74</v>
      </c>
      <c r="BU137" t="s">
        <v>74</v>
      </c>
      <c r="BV137" t="s">
        <v>74</v>
      </c>
      <c r="BW137" t="s">
        <v>74</v>
      </c>
      <c r="BX137" t="s">
        <v>74</v>
      </c>
      <c r="BY137" t="s">
        <v>74</v>
      </c>
      <c r="BZ137" t="s">
        <v>74</v>
      </c>
      <c r="CA137" t="s">
        <v>74</v>
      </c>
      <c r="CB137" t="s">
        <v>74</v>
      </c>
      <c r="CC137" t="s">
        <v>74</v>
      </c>
      <c r="CD137" t="s">
        <v>74</v>
      </c>
      <c r="CE137" t="s">
        <v>74</v>
      </c>
      <c r="CF137">
        <v>98.909592309999994</v>
      </c>
      <c r="CG137">
        <f>IF(CJ137&lt;$CH$1,CJ137,)</f>
        <v>0</v>
      </c>
      <c r="CH137">
        <v>1</v>
      </c>
      <c r="CI137">
        <v>137</v>
      </c>
      <c r="CJ137">
        <v>14999.99994</v>
      </c>
      <c r="CK137">
        <f t="shared" si="7"/>
        <v>197.81918461999999</v>
      </c>
      <c r="CL137">
        <f t="shared" si="8"/>
        <v>0</v>
      </c>
    </row>
    <row r="138" spans="1:90" x14ac:dyDescent="0.25">
      <c r="A138" s="5" t="s">
        <v>101</v>
      </c>
      <c r="B138" s="2" t="s">
        <v>237</v>
      </c>
      <c r="C138" s="10">
        <v>42614</v>
      </c>
      <c r="E138" s="14" t="e">
        <f t="shared" si="6"/>
        <v>#NUM!</v>
      </c>
      <c r="F138" s="3" t="s">
        <v>179</v>
      </c>
      <c r="H138">
        <v>499</v>
      </c>
      <c r="I138">
        <v>76.8</v>
      </c>
      <c r="J138">
        <v>156.6</v>
      </c>
      <c r="K138">
        <v>7.2</v>
      </c>
      <c r="L138">
        <v>182</v>
      </c>
      <c r="M138">
        <v>74</v>
      </c>
      <c r="N138" t="s">
        <v>111</v>
      </c>
      <c r="O138">
        <v>386</v>
      </c>
      <c r="P138">
        <v>1080</v>
      </c>
      <c r="Q138">
        <v>1920</v>
      </c>
      <c r="R138" s="1" t="s">
        <v>77</v>
      </c>
      <c r="S138" s="1" t="s">
        <v>77</v>
      </c>
      <c r="T138" t="s">
        <v>74</v>
      </c>
      <c r="U138">
        <v>8</v>
      </c>
      <c r="V138">
        <v>87.266999999999996</v>
      </c>
      <c r="W138">
        <v>2.1</v>
      </c>
      <c r="X138">
        <v>3</v>
      </c>
      <c r="Y138">
        <v>32</v>
      </c>
      <c r="Z138" t="s">
        <v>107</v>
      </c>
      <c r="AA138">
        <v>3300</v>
      </c>
      <c r="AF138" t="s">
        <v>74</v>
      </c>
      <c r="AG138">
        <v>16</v>
      </c>
      <c r="AH138">
        <v>1.9</v>
      </c>
      <c r="AI138">
        <v>8</v>
      </c>
      <c r="AJ138">
        <v>1.9</v>
      </c>
      <c r="AK138" t="s">
        <v>78</v>
      </c>
      <c r="AL138" t="s">
        <v>78</v>
      </c>
      <c r="AM138" t="s">
        <v>78</v>
      </c>
      <c r="AN138" t="s">
        <v>78</v>
      </c>
      <c r="AO138" t="s">
        <v>78</v>
      </c>
      <c r="AP138" t="s">
        <v>74</v>
      </c>
      <c r="AQ138" t="s">
        <v>74</v>
      </c>
      <c r="AR138" t="s">
        <v>78</v>
      </c>
      <c r="AS138" t="s">
        <v>78</v>
      </c>
      <c r="AT138" t="s">
        <v>78</v>
      </c>
      <c r="AU138" t="s">
        <v>78</v>
      </c>
      <c r="AV138" t="s">
        <v>78</v>
      </c>
      <c r="AW138" t="s">
        <v>78</v>
      </c>
      <c r="AX138" t="s">
        <v>78</v>
      </c>
      <c r="AY138">
        <v>4.2</v>
      </c>
      <c r="AZ138">
        <v>1</v>
      </c>
      <c r="BA138">
        <v>1</v>
      </c>
      <c r="BB138">
        <v>0.8</v>
      </c>
      <c r="BC138">
        <v>0</v>
      </c>
      <c r="BD138">
        <v>0.428571429</v>
      </c>
      <c r="BE138">
        <v>0.66666666699999999</v>
      </c>
      <c r="BF138">
        <v>0.125</v>
      </c>
      <c r="BG138">
        <v>0</v>
      </c>
      <c r="BH138">
        <v>0</v>
      </c>
      <c r="BI138">
        <v>0.4</v>
      </c>
      <c r="BJ138">
        <v>0.27272727299999999</v>
      </c>
      <c r="BK138">
        <v>0</v>
      </c>
      <c r="BL138">
        <v>0.5</v>
      </c>
      <c r="BM138">
        <v>0.5</v>
      </c>
      <c r="BN138">
        <v>0.5</v>
      </c>
      <c r="BO138">
        <v>0</v>
      </c>
      <c r="BP138">
        <v>0</v>
      </c>
      <c r="BQ138" t="s">
        <v>74</v>
      </c>
      <c r="BR138" t="s">
        <v>74</v>
      </c>
      <c r="BS138" t="s">
        <v>74</v>
      </c>
      <c r="BT138" t="s">
        <v>74</v>
      </c>
      <c r="BU138" t="s">
        <v>74</v>
      </c>
      <c r="BV138" t="s">
        <v>74</v>
      </c>
      <c r="BW138" t="s">
        <v>74</v>
      </c>
      <c r="BX138" t="s">
        <v>74</v>
      </c>
      <c r="BY138" t="s">
        <v>74</v>
      </c>
      <c r="BZ138" t="s">
        <v>74</v>
      </c>
      <c r="CA138" t="s">
        <v>74</v>
      </c>
      <c r="CB138" t="s">
        <v>74</v>
      </c>
      <c r="CC138" t="s">
        <v>74</v>
      </c>
      <c r="CD138" t="s">
        <v>74</v>
      </c>
      <c r="CE138" t="s">
        <v>74</v>
      </c>
      <c r="CF138">
        <v>441.8459388</v>
      </c>
      <c r="CG138">
        <f>IF(CJ138&lt;$CH$1,CJ138,)</f>
        <v>0</v>
      </c>
      <c r="CH138">
        <v>1</v>
      </c>
      <c r="CI138">
        <v>138</v>
      </c>
      <c r="CJ138">
        <v>14999.99958</v>
      </c>
      <c r="CK138">
        <f t="shared" si="7"/>
        <v>883.6918776</v>
      </c>
      <c r="CL138">
        <f t="shared" si="8"/>
        <v>0</v>
      </c>
    </row>
    <row r="139" spans="1:90" x14ac:dyDescent="0.25">
      <c r="A139" s="5" t="s">
        <v>101</v>
      </c>
      <c r="B139" s="2" t="s">
        <v>199</v>
      </c>
      <c r="C139" s="10">
        <v>42614</v>
      </c>
      <c r="D139" s="10">
        <v>43160</v>
      </c>
      <c r="E139" s="14">
        <f t="shared" si="6"/>
        <v>18</v>
      </c>
      <c r="G139" s="3" t="s">
        <v>198</v>
      </c>
      <c r="H139">
        <v>250</v>
      </c>
      <c r="I139">
        <v>74.900000000000006</v>
      </c>
      <c r="J139">
        <v>151.5</v>
      </c>
      <c r="K139">
        <v>8.1</v>
      </c>
      <c r="L139">
        <v>169</v>
      </c>
      <c r="M139">
        <v>73</v>
      </c>
      <c r="N139" t="s">
        <v>76</v>
      </c>
      <c r="O139">
        <v>401</v>
      </c>
      <c r="P139">
        <v>1080</v>
      </c>
      <c r="Q139">
        <v>1920</v>
      </c>
      <c r="R139" s="1" t="s">
        <v>78</v>
      </c>
      <c r="S139" s="1" t="s">
        <v>78</v>
      </c>
      <c r="T139" t="s">
        <v>74</v>
      </c>
      <c r="U139">
        <v>8</v>
      </c>
      <c r="V139">
        <v>46.280999999999999</v>
      </c>
      <c r="W139">
        <v>1.6</v>
      </c>
      <c r="X139">
        <v>3</v>
      </c>
      <c r="Y139">
        <v>32</v>
      </c>
      <c r="Z139" t="s">
        <v>104</v>
      </c>
      <c r="AA139">
        <v>3300</v>
      </c>
      <c r="AF139" t="s">
        <v>74</v>
      </c>
      <c r="AG139">
        <v>13</v>
      </c>
      <c r="AH139">
        <v>1.9</v>
      </c>
      <c r="AI139">
        <v>8</v>
      </c>
      <c r="AJ139" t="s">
        <v>74</v>
      </c>
      <c r="AK139" t="s">
        <v>78</v>
      </c>
      <c r="AL139" t="s">
        <v>78</v>
      </c>
      <c r="AM139" t="s">
        <v>78</v>
      </c>
      <c r="AN139" t="s">
        <v>78</v>
      </c>
      <c r="AO139" t="s">
        <v>74</v>
      </c>
      <c r="AP139" t="s">
        <v>74</v>
      </c>
      <c r="AQ139" t="s">
        <v>74</v>
      </c>
      <c r="AR139" t="s">
        <v>77</v>
      </c>
      <c r="AS139" t="s">
        <v>78</v>
      </c>
      <c r="AT139" t="s">
        <v>78</v>
      </c>
      <c r="AU139" t="s">
        <v>78</v>
      </c>
      <c r="AV139" t="s">
        <v>78</v>
      </c>
      <c r="AW139" t="s">
        <v>74</v>
      </c>
      <c r="AX139" t="s">
        <v>78</v>
      </c>
      <c r="AY139">
        <v>4.0999999999999996</v>
      </c>
      <c r="AZ139">
        <v>1</v>
      </c>
      <c r="BA139">
        <v>1</v>
      </c>
      <c r="BB139">
        <v>0.8</v>
      </c>
      <c r="BC139">
        <v>0</v>
      </c>
      <c r="BD139">
        <v>0.428571429</v>
      </c>
      <c r="BE139">
        <v>0.66666666699999999</v>
      </c>
      <c r="BF139">
        <v>0.125</v>
      </c>
      <c r="BG139">
        <v>0</v>
      </c>
      <c r="BH139">
        <v>0</v>
      </c>
      <c r="BI139">
        <v>0.4</v>
      </c>
      <c r="BJ139">
        <v>0.27272727299999999</v>
      </c>
      <c r="BK139">
        <v>0</v>
      </c>
      <c r="BL139">
        <v>0.5</v>
      </c>
      <c r="BM139">
        <v>0.5</v>
      </c>
      <c r="BN139">
        <v>0.66666666699999999</v>
      </c>
      <c r="BO139">
        <v>0</v>
      </c>
      <c r="BP139">
        <v>63</v>
      </c>
      <c r="BQ139">
        <v>6.7</v>
      </c>
      <c r="BR139">
        <v>7.5</v>
      </c>
      <c r="BS139">
        <v>7.7</v>
      </c>
      <c r="BT139">
        <v>8</v>
      </c>
      <c r="BU139">
        <v>6.2</v>
      </c>
      <c r="BV139">
        <v>6.8</v>
      </c>
      <c r="BW139">
        <v>7.3</v>
      </c>
      <c r="BX139">
        <v>5.9</v>
      </c>
      <c r="BY139">
        <v>7.6</v>
      </c>
      <c r="BZ139">
        <v>5.8</v>
      </c>
      <c r="CA139">
        <v>6.9</v>
      </c>
      <c r="CB139">
        <v>8</v>
      </c>
      <c r="CC139">
        <v>8.3000000000000007</v>
      </c>
      <c r="CD139">
        <v>7.9</v>
      </c>
      <c r="CE139">
        <v>8</v>
      </c>
      <c r="CF139">
        <v>441.8459388</v>
      </c>
      <c r="CG139">
        <f>IF(CJ139&lt;$CH$1,CJ139,)</f>
        <v>2529.5694079999998</v>
      </c>
      <c r="CH139">
        <v>1</v>
      </c>
      <c r="CI139">
        <v>139</v>
      </c>
      <c r="CJ139">
        <v>2529.5694079999998</v>
      </c>
      <c r="CK139">
        <f t="shared" si="7"/>
        <v>883.6918776</v>
      </c>
      <c r="CL139">
        <f t="shared" si="8"/>
        <v>1385.6197050507517</v>
      </c>
    </row>
    <row r="140" spans="1:90" x14ac:dyDescent="0.25">
      <c r="A140" s="5" t="s">
        <v>101</v>
      </c>
      <c r="B140" s="2" t="s">
        <v>210</v>
      </c>
      <c r="C140" s="10">
        <v>42583</v>
      </c>
      <c r="D140" s="10">
        <v>42948</v>
      </c>
      <c r="E140" s="14">
        <f t="shared" si="6"/>
        <v>12</v>
      </c>
      <c r="F140" s="3" t="s">
        <v>239</v>
      </c>
      <c r="G140" s="3" t="s">
        <v>183</v>
      </c>
      <c r="H140">
        <v>859</v>
      </c>
      <c r="I140">
        <v>73.900000000000006</v>
      </c>
      <c r="J140">
        <v>153.5</v>
      </c>
      <c r="K140">
        <v>7.9</v>
      </c>
      <c r="L140">
        <v>169</v>
      </c>
      <c r="M140">
        <v>79</v>
      </c>
      <c r="N140" t="s">
        <v>111</v>
      </c>
      <c r="O140">
        <v>506</v>
      </c>
      <c r="P140">
        <v>1440</v>
      </c>
      <c r="Q140">
        <v>2560</v>
      </c>
      <c r="R140" s="1" t="s">
        <v>78</v>
      </c>
      <c r="S140" s="1" t="s">
        <v>78</v>
      </c>
      <c r="T140" t="s">
        <v>81</v>
      </c>
      <c r="U140">
        <v>8</v>
      </c>
      <c r="V140">
        <v>135</v>
      </c>
      <c r="W140">
        <v>2.2999999999999998</v>
      </c>
      <c r="X140">
        <v>4</v>
      </c>
      <c r="Y140">
        <v>64</v>
      </c>
      <c r="Z140" t="s">
        <v>104</v>
      </c>
      <c r="AA140">
        <v>3500</v>
      </c>
      <c r="AB140">
        <v>90</v>
      </c>
      <c r="AC140">
        <v>23.75</v>
      </c>
      <c r="AD140">
        <v>11.13</v>
      </c>
      <c r="AE140">
        <v>16.77</v>
      </c>
      <c r="AF140" t="s">
        <v>74</v>
      </c>
      <c r="AG140">
        <v>12</v>
      </c>
      <c r="AH140">
        <v>1.7</v>
      </c>
      <c r="AI140">
        <v>5</v>
      </c>
      <c r="AJ140" t="s">
        <v>74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77</v>
      </c>
      <c r="AU140" t="s">
        <v>74</v>
      </c>
      <c r="AV140" t="s">
        <v>74</v>
      </c>
      <c r="AW140" t="s">
        <v>74</v>
      </c>
      <c r="AX140" t="s">
        <v>74</v>
      </c>
      <c r="AY140">
        <v>4.2</v>
      </c>
      <c r="AZ140">
        <v>1</v>
      </c>
      <c r="BA140">
        <v>1</v>
      </c>
      <c r="BB140">
        <v>1</v>
      </c>
      <c r="BC140">
        <v>0</v>
      </c>
      <c r="BD140">
        <v>0.428571429</v>
      </c>
      <c r="BE140">
        <v>1</v>
      </c>
      <c r="BF140">
        <v>0.625</v>
      </c>
      <c r="BG140">
        <v>0</v>
      </c>
      <c r="BH140">
        <v>0</v>
      </c>
      <c r="BI140">
        <v>0.4</v>
      </c>
      <c r="BJ140">
        <v>0.63636363600000001</v>
      </c>
      <c r="BK140">
        <v>0</v>
      </c>
      <c r="BL140">
        <v>0.5</v>
      </c>
      <c r="BM140">
        <v>1</v>
      </c>
      <c r="BN140">
        <v>1</v>
      </c>
      <c r="BO140">
        <v>0</v>
      </c>
      <c r="BP140">
        <v>12</v>
      </c>
      <c r="BQ140">
        <v>8.6</v>
      </c>
      <c r="BR140">
        <v>8.1</v>
      </c>
      <c r="BS140">
        <v>9.3000000000000007</v>
      </c>
      <c r="BT140">
        <v>8.1999999999999993</v>
      </c>
      <c r="BU140">
        <v>8.6999999999999993</v>
      </c>
      <c r="BV140">
        <v>9</v>
      </c>
      <c r="BW140">
        <v>9.5</v>
      </c>
      <c r="BX140">
        <v>8.8000000000000007</v>
      </c>
      <c r="BY140">
        <v>9.6</v>
      </c>
      <c r="BZ140">
        <v>9.1999999999999993</v>
      </c>
      <c r="CA140">
        <v>8.6</v>
      </c>
      <c r="CB140">
        <v>8.9</v>
      </c>
      <c r="CC140">
        <v>8.9</v>
      </c>
      <c r="CD140">
        <v>9.1999999999999993</v>
      </c>
      <c r="CE140">
        <v>9.1</v>
      </c>
      <c r="CF140">
        <v>518.11459479999996</v>
      </c>
      <c r="CG140">
        <f>IF(CJ140&lt;$CH$1,CJ140,)</f>
        <v>2354.830101</v>
      </c>
      <c r="CH140">
        <v>1</v>
      </c>
      <c r="CI140">
        <v>140</v>
      </c>
      <c r="CJ140">
        <v>2354.830101</v>
      </c>
      <c r="CK140">
        <f t="shared" si="7"/>
        <v>1036.2291895999999</v>
      </c>
      <c r="CL140">
        <f t="shared" si="8"/>
        <v>1289.9029295946689</v>
      </c>
    </row>
    <row r="141" spans="1:90" x14ac:dyDescent="0.25">
      <c r="A141" s="5" t="s">
        <v>101</v>
      </c>
      <c r="B141" s="2" t="s">
        <v>240</v>
      </c>
      <c r="C141" s="10">
        <v>42522</v>
      </c>
      <c r="E141" s="14" t="e">
        <f t="shared" si="6"/>
        <v>#NUM!</v>
      </c>
      <c r="H141">
        <v>110</v>
      </c>
      <c r="I141">
        <v>72.099999999999994</v>
      </c>
      <c r="J141">
        <v>144.80000000000001</v>
      </c>
      <c r="K141">
        <v>8.9</v>
      </c>
      <c r="L141">
        <v>160</v>
      </c>
      <c r="M141">
        <v>66</v>
      </c>
      <c r="N141" t="s">
        <v>121</v>
      </c>
      <c r="O141">
        <v>220</v>
      </c>
      <c r="P141">
        <v>540</v>
      </c>
      <c r="Q141">
        <v>960</v>
      </c>
      <c r="R141" s="1" t="s">
        <v>77</v>
      </c>
      <c r="S141" s="1" t="s">
        <v>77</v>
      </c>
      <c r="T141" t="s">
        <v>74</v>
      </c>
      <c r="U141">
        <v>4</v>
      </c>
      <c r="V141">
        <v>39.655999999999999</v>
      </c>
      <c r="W141">
        <v>1.5</v>
      </c>
      <c r="X141">
        <v>1.5</v>
      </c>
      <c r="Y141">
        <v>16</v>
      </c>
      <c r="Z141" t="s">
        <v>104</v>
      </c>
      <c r="AA141">
        <v>2600</v>
      </c>
      <c r="AF141" t="s">
        <v>74</v>
      </c>
      <c r="AG141">
        <v>8</v>
      </c>
      <c r="AH141">
        <v>2.2000000000000002</v>
      </c>
      <c r="AI141">
        <v>5</v>
      </c>
      <c r="AJ141" t="s">
        <v>74</v>
      </c>
      <c r="AK141" t="s">
        <v>77</v>
      </c>
      <c r="AL141" t="s">
        <v>78</v>
      </c>
      <c r="AM141" t="s">
        <v>78</v>
      </c>
      <c r="AN141" t="s">
        <v>78</v>
      </c>
      <c r="AO141" t="s">
        <v>74</v>
      </c>
      <c r="AP141" t="s">
        <v>74</v>
      </c>
      <c r="AQ141" t="s">
        <v>74</v>
      </c>
      <c r="AR141" t="s">
        <v>77</v>
      </c>
      <c r="AS141" t="s">
        <v>78</v>
      </c>
      <c r="AT141" t="s">
        <v>78</v>
      </c>
      <c r="AU141" t="s">
        <v>78</v>
      </c>
      <c r="AV141" t="s">
        <v>78</v>
      </c>
      <c r="AW141" t="s">
        <v>74</v>
      </c>
      <c r="AX141" t="s">
        <v>78</v>
      </c>
      <c r="AY141">
        <v>4.2</v>
      </c>
      <c r="AZ141">
        <v>1</v>
      </c>
      <c r="BA141">
        <v>1</v>
      </c>
      <c r="BB141">
        <v>0.6</v>
      </c>
      <c r="BC141">
        <v>0</v>
      </c>
      <c r="BD141">
        <v>0.428571429</v>
      </c>
      <c r="BE141">
        <v>1</v>
      </c>
      <c r="BF141">
        <v>0.1875</v>
      </c>
      <c r="BG141">
        <v>0</v>
      </c>
      <c r="BH141">
        <v>0</v>
      </c>
      <c r="BI141">
        <v>0.4</v>
      </c>
      <c r="BJ141">
        <v>0.27272727299999999</v>
      </c>
      <c r="BK141">
        <v>0</v>
      </c>
      <c r="BL141">
        <v>0.5</v>
      </c>
      <c r="BM141">
        <v>0.5</v>
      </c>
      <c r="BN141">
        <v>0.5</v>
      </c>
      <c r="BO141">
        <v>0</v>
      </c>
      <c r="BP141">
        <v>118</v>
      </c>
      <c r="BQ141">
        <v>3.3</v>
      </c>
      <c r="BR141">
        <v>5.6</v>
      </c>
      <c r="BS141">
        <v>4.3</v>
      </c>
      <c r="BT141">
        <v>5.4</v>
      </c>
      <c r="BU141">
        <v>4</v>
      </c>
      <c r="BV141">
        <v>4.9000000000000004</v>
      </c>
      <c r="BW141">
        <v>3.9</v>
      </c>
      <c r="BX141">
        <v>2.2999999999999998</v>
      </c>
      <c r="BY141">
        <v>4.5999999999999996</v>
      </c>
      <c r="BZ141">
        <v>2.8</v>
      </c>
      <c r="CA141">
        <v>4.2</v>
      </c>
      <c r="CB141">
        <v>6.2</v>
      </c>
      <c r="CC141">
        <v>6.8</v>
      </c>
      <c r="CD141">
        <v>6</v>
      </c>
      <c r="CE141">
        <v>6.2</v>
      </c>
      <c r="CF141">
        <v>702.19415470000001</v>
      </c>
      <c r="CG141">
        <f>IF(CJ141&lt;$CH$1,CJ141,)</f>
        <v>4773.7405479999998</v>
      </c>
      <c r="CH141">
        <v>1</v>
      </c>
      <c r="CI141">
        <v>141</v>
      </c>
      <c r="CJ141">
        <v>4773.7405479999998</v>
      </c>
      <c r="CK141">
        <f t="shared" si="7"/>
        <v>1404.3883094</v>
      </c>
      <c r="CL141">
        <f t="shared" si="8"/>
        <v>2614.9070862374115</v>
      </c>
    </row>
    <row r="142" spans="1:90" x14ac:dyDescent="0.25">
      <c r="A142" s="5" t="s">
        <v>101</v>
      </c>
      <c r="B142" s="2" t="s">
        <v>241</v>
      </c>
      <c r="C142" s="10">
        <v>42522</v>
      </c>
      <c r="E142" s="14" t="e">
        <f t="shared" si="6"/>
        <v>#NUM!</v>
      </c>
      <c r="H142">
        <v>250</v>
      </c>
      <c r="I142">
        <v>71.3</v>
      </c>
      <c r="J142">
        <v>142.19999999999999</v>
      </c>
      <c r="K142">
        <v>8</v>
      </c>
      <c r="L142">
        <v>139</v>
      </c>
      <c r="M142">
        <v>68</v>
      </c>
      <c r="N142" t="s">
        <v>114</v>
      </c>
      <c r="O142">
        <v>294</v>
      </c>
      <c r="P142">
        <v>720</v>
      </c>
      <c r="Q142">
        <v>1280</v>
      </c>
      <c r="R142" s="1" t="s">
        <v>77</v>
      </c>
      <c r="S142" s="1" t="s">
        <v>77</v>
      </c>
      <c r="T142" t="s">
        <v>74</v>
      </c>
      <c r="U142">
        <v>4</v>
      </c>
      <c r="V142">
        <v>28.597000000000001</v>
      </c>
      <c r="W142">
        <v>1.4</v>
      </c>
      <c r="X142">
        <v>2</v>
      </c>
      <c r="Y142">
        <v>16</v>
      </c>
      <c r="Z142" t="s">
        <v>104</v>
      </c>
      <c r="AA142">
        <v>2600</v>
      </c>
      <c r="AF142" t="s">
        <v>74</v>
      </c>
      <c r="AG142">
        <v>8</v>
      </c>
      <c r="AH142">
        <v>2.2000000000000002</v>
      </c>
      <c r="AI142">
        <v>5</v>
      </c>
      <c r="AJ142" t="s">
        <v>74</v>
      </c>
      <c r="AK142" t="s">
        <v>77</v>
      </c>
      <c r="AL142" t="s">
        <v>78</v>
      </c>
      <c r="AM142" t="s">
        <v>78</v>
      </c>
      <c r="AN142" t="s">
        <v>74</v>
      </c>
      <c r="AO142" t="s">
        <v>74</v>
      </c>
      <c r="AP142" t="s">
        <v>74</v>
      </c>
      <c r="AQ142" t="s">
        <v>74</v>
      </c>
      <c r="AR142" t="s">
        <v>78</v>
      </c>
      <c r="AS142" t="s">
        <v>78</v>
      </c>
      <c r="AT142" t="s">
        <v>78</v>
      </c>
      <c r="AU142" t="s">
        <v>78</v>
      </c>
      <c r="AV142" t="s">
        <v>78</v>
      </c>
      <c r="AW142" t="s">
        <v>74</v>
      </c>
      <c r="AX142" t="s">
        <v>78</v>
      </c>
      <c r="AY142">
        <v>4.0999999999999996</v>
      </c>
      <c r="AZ142">
        <v>1</v>
      </c>
      <c r="BA142">
        <v>1</v>
      </c>
      <c r="BB142">
        <v>0.4</v>
      </c>
      <c r="BC142">
        <v>0</v>
      </c>
      <c r="BD142">
        <v>0.428571429</v>
      </c>
      <c r="BE142">
        <v>0.33333333300000001</v>
      </c>
      <c r="BF142">
        <v>6.25E-2</v>
      </c>
      <c r="BG142">
        <v>0</v>
      </c>
      <c r="BH142">
        <v>0.5</v>
      </c>
      <c r="BI142">
        <v>0.4</v>
      </c>
      <c r="BJ142">
        <v>0.18181818199999999</v>
      </c>
      <c r="BK142">
        <v>0</v>
      </c>
      <c r="BL142">
        <v>0.75</v>
      </c>
      <c r="BM142">
        <v>0.5</v>
      </c>
      <c r="BN142">
        <v>0.33333333300000001</v>
      </c>
      <c r="BO142">
        <v>0</v>
      </c>
      <c r="BP142">
        <v>1</v>
      </c>
      <c r="BQ142" t="s">
        <v>74</v>
      </c>
      <c r="BR142" t="s">
        <v>74</v>
      </c>
      <c r="BS142" t="s">
        <v>74</v>
      </c>
      <c r="BT142" t="s">
        <v>74</v>
      </c>
      <c r="BU142" t="s">
        <v>74</v>
      </c>
      <c r="BV142" t="s">
        <v>74</v>
      </c>
      <c r="BW142" t="s">
        <v>74</v>
      </c>
      <c r="BX142" t="s">
        <v>74</v>
      </c>
      <c r="BY142" t="s">
        <v>74</v>
      </c>
      <c r="BZ142" t="s">
        <v>74</v>
      </c>
      <c r="CA142" t="s">
        <v>74</v>
      </c>
      <c r="CB142" t="s">
        <v>74</v>
      </c>
      <c r="CC142" t="s">
        <v>74</v>
      </c>
      <c r="CD142" t="s">
        <v>74</v>
      </c>
      <c r="CE142" t="s">
        <v>74</v>
      </c>
      <c r="CF142">
        <v>702.19415470000001</v>
      </c>
      <c r="CG142">
        <f>IF(CJ142&lt;$CH$1,CJ142,)</f>
        <v>3438.0105370000001</v>
      </c>
      <c r="CH142">
        <v>1</v>
      </c>
      <c r="CI142">
        <v>142</v>
      </c>
      <c r="CJ142">
        <v>3438.0105370000001</v>
      </c>
      <c r="CK142">
        <f t="shared" si="7"/>
        <v>1404.3883094</v>
      </c>
      <c r="CL142">
        <f t="shared" si="8"/>
        <v>1883.235593841953</v>
      </c>
    </row>
    <row r="143" spans="1:90" x14ac:dyDescent="0.25">
      <c r="A143" s="5" t="s">
        <v>101</v>
      </c>
      <c r="B143" s="2" t="s">
        <v>212</v>
      </c>
      <c r="C143" s="10">
        <v>42522</v>
      </c>
      <c r="D143" s="10">
        <v>42948</v>
      </c>
      <c r="E143" s="14">
        <f t="shared" si="6"/>
        <v>14</v>
      </c>
      <c r="F143" s="3" t="s">
        <v>242</v>
      </c>
      <c r="G143" s="3" t="s">
        <v>211</v>
      </c>
      <c r="H143">
        <v>699</v>
      </c>
      <c r="I143">
        <v>74.900000000000006</v>
      </c>
      <c r="J143">
        <v>148.80000000000001</v>
      </c>
      <c r="K143">
        <v>9.9</v>
      </c>
      <c r="L143">
        <v>185</v>
      </c>
      <c r="M143">
        <v>64</v>
      </c>
      <c r="N143" t="s">
        <v>111</v>
      </c>
      <c r="O143">
        <v>576</v>
      </c>
      <c r="P143">
        <v>1440</v>
      </c>
      <c r="Q143">
        <v>2560</v>
      </c>
      <c r="R143" s="1" t="s">
        <v>78</v>
      </c>
      <c r="S143" s="1" t="s">
        <v>78</v>
      </c>
      <c r="T143" t="s">
        <v>139</v>
      </c>
      <c r="U143">
        <v>4</v>
      </c>
      <c r="V143">
        <v>140.95500000000001</v>
      </c>
      <c r="W143">
        <v>2.2000000000000002</v>
      </c>
      <c r="X143">
        <v>4</v>
      </c>
      <c r="Y143">
        <v>32</v>
      </c>
      <c r="Z143" t="s">
        <v>104</v>
      </c>
      <c r="AA143">
        <v>4000</v>
      </c>
      <c r="AB143">
        <v>96</v>
      </c>
      <c r="AC143">
        <v>29.28</v>
      </c>
      <c r="AD143">
        <v>12.13</v>
      </c>
      <c r="AE143">
        <v>20.9</v>
      </c>
      <c r="AF143" t="s">
        <v>74</v>
      </c>
      <c r="AG143">
        <v>12</v>
      </c>
      <c r="AH143">
        <v>1.7</v>
      </c>
      <c r="AI143">
        <v>5</v>
      </c>
      <c r="AJ143" t="s">
        <v>74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77</v>
      </c>
      <c r="AU143" t="s">
        <v>78</v>
      </c>
      <c r="AV143" t="s">
        <v>78</v>
      </c>
      <c r="AW143" t="s">
        <v>74</v>
      </c>
      <c r="AX143" t="s">
        <v>78</v>
      </c>
      <c r="AY143">
        <v>4.2</v>
      </c>
      <c r="AZ143">
        <v>1</v>
      </c>
      <c r="BA143">
        <v>1</v>
      </c>
      <c r="BB143">
        <v>0.8</v>
      </c>
      <c r="BC143">
        <v>0</v>
      </c>
      <c r="BD143">
        <v>0.428571429</v>
      </c>
      <c r="BE143">
        <v>0.66666666699999999</v>
      </c>
      <c r="BF143">
        <v>0.4375</v>
      </c>
      <c r="BG143">
        <v>0</v>
      </c>
      <c r="BH143">
        <v>0</v>
      </c>
      <c r="BI143">
        <v>0.4</v>
      </c>
      <c r="BJ143">
        <v>0.36363636399999999</v>
      </c>
      <c r="BK143">
        <v>0</v>
      </c>
      <c r="BL143">
        <v>0.5</v>
      </c>
      <c r="BM143">
        <v>1</v>
      </c>
      <c r="BN143">
        <v>1</v>
      </c>
      <c r="BO143">
        <v>0</v>
      </c>
      <c r="BP143">
        <v>6</v>
      </c>
      <c r="BQ143">
        <v>8.5</v>
      </c>
      <c r="BR143">
        <v>9.1999999999999993</v>
      </c>
      <c r="BS143">
        <v>7.2</v>
      </c>
      <c r="BT143">
        <v>7.3</v>
      </c>
      <c r="BU143">
        <v>8.6999999999999993</v>
      </c>
      <c r="BV143">
        <v>9.1999999999999993</v>
      </c>
      <c r="BW143">
        <v>8.3000000000000007</v>
      </c>
      <c r="BX143">
        <v>8.6999999999999993</v>
      </c>
      <c r="BY143">
        <v>9.1999999999999993</v>
      </c>
      <c r="BZ143">
        <v>7.8</v>
      </c>
      <c r="CA143">
        <v>7.3</v>
      </c>
      <c r="CB143">
        <v>8.8000000000000007</v>
      </c>
      <c r="CC143">
        <v>8.6999999999999993</v>
      </c>
      <c r="CD143">
        <v>8.5</v>
      </c>
      <c r="CE143">
        <v>8.5</v>
      </c>
      <c r="CF143">
        <v>702.19415470000001</v>
      </c>
      <c r="CG143">
        <f>IF(CJ143&lt;$CH$1,CJ143,)</f>
        <v>1521.0000279999999</v>
      </c>
      <c r="CH143">
        <v>1</v>
      </c>
      <c r="CI143">
        <v>143</v>
      </c>
      <c r="CJ143">
        <v>1521.0000279999999</v>
      </c>
      <c r="CK143">
        <f t="shared" si="7"/>
        <v>1404.3883094</v>
      </c>
      <c r="CL143">
        <f t="shared" si="8"/>
        <v>833.15666433753188</v>
      </c>
    </row>
    <row r="144" spans="1:90" x14ac:dyDescent="0.25">
      <c r="A144" s="5" t="s">
        <v>101</v>
      </c>
      <c r="B144" s="2" t="s">
        <v>243</v>
      </c>
      <c r="C144" s="10">
        <v>42491</v>
      </c>
      <c r="E144" s="14" t="e">
        <f t="shared" si="6"/>
        <v>#NUM!</v>
      </c>
      <c r="H144">
        <v>315</v>
      </c>
      <c r="I144">
        <v>72</v>
      </c>
      <c r="J144">
        <v>145.9</v>
      </c>
      <c r="K144">
        <v>6.7</v>
      </c>
      <c r="L144">
        <v>143</v>
      </c>
      <c r="M144">
        <v>71</v>
      </c>
      <c r="N144" t="s">
        <v>111</v>
      </c>
      <c r="O144">
        <v>424</v>
      </c>
      <c r="P144">
        <v>1080</v>
      </c>
      <c r="Q144">
        <v>1920</v>
      </c>
      <c r="R144" s="1" t="s">
        <v>77</v>
      </c>
      <c r="S144" s="1" t="s">
        <v>77</v>
      </c>
      <c r="T144" t="s">
        <v>74</v>
      </c>
      <c r="U144">
        <v>8</v>
      </c>
      <c r="V144">
        <v>35</v>
      </c>
      <c r="W144">
        <v>1.5</v>
      </c>
      <c r="X144">
        <v>4</v>
      </c>
      <c r="Y144">
        <v>64</v>
      </c>
      <c r="Z144" t="s">
        <v>107</v>
      </c>
      <c r="AA144">
        <v>2600</v>
      </c>
      <c r="AB144">
        <v>75</v>
      </c>
      <c r="AC144">
        <v>14.03</v>
      </c>
      <c r="AD144">
        <v>16.170000000000002</v>
      </c>
      <c r="AE144">
        <v>13.07</v>
      </c>
      <c r="AF144" t="s">
        <v>74</v>
      </c>
      <c r="AG144">
        <v>16</v>
      </c>
      <c r="AH144">
        <v>1.9</v>
      </c>
      <c r="AI144">
        <v>8</v>
      </c>
      <c r="AJ144" t="s">
        <v>74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74</v>
      </c>
      <c r="AQ144" t="s">
        <v>74</v>
      </c>
      <c r="AR144" t="s">
        <v>78</v>
      </c>
      <c r="AS144" t="s">
        <v>78</v>
      </c>
      <c r="AT144" t="s">
        <v>77</v>
      </c>
      <c r="AU144" t="s">
        <v>78</v>
      </c>
      <c r="AV144" t="s">
        <v>78</v>
      </c>
      <c r="AW144" t="s">
        <v>74</v>
      </c>
      <c r="AX144" t="s">
        <v>78</v>
      </c>
      <c r="AY144">
        <v>4.2</v>
      </c>
      <c r="AZ144">
        <v>1</v>
      </c>
      <c r="BA144">
        <v>1</v>
      </c>
      <c r="BB144">
        <v>0.6</v>
      </c>
      <c r="BC144">
        <v>0</v>
      </c>
      <c r="BD144">
        <v>0.571428571</v>
      </c>
      <c r="BE144">
        <v>0.66666666699999999</v>
      </c>
      <c r="BF144">
        <v>6.25E-2</v>
      </c>
      <c r="BG144">
        <v>0</v>
      </c>
      <c r="BH144">
        <v>0.5</v>
      </c>
      <c r="BI144">
        <v>0.4</v>
      </c>
      <c r="BJ144">
        <v>0.36363636399999999</v>
      </c>
      <c r="BK144">
        <v>0</v>
      </c>
      <c r="BL144">
        <v>0.75</v>
      </c>
      <c r="BM144">
        <v>1</v>
      </c>
      <c r="BN144">
        <v>0.83333333300000001</v>
      </c>
      <c r="BO144">
        <v>0</v>
      </c>
      <c r="BP144">
        <v>2</v>
      </c>
      <c r="BQ144" t="s">
        <v>74</v>
      </c>
      <c r="BR144" t="s">
        <v>74</v>
      </c>
      <c r="BS144" t="s">
        <v>74</v>
      </c>
      <c r="BT144" t="s">
        <v>74</v>
      </c>
      <c r="BU144" t="s">
        <v>74</v>
      </c>
      <c r="BV144" t="s">
        <v>74</v>
      </c>
      <c r="BW144" t="s">
        <v>74</v>
      </c>
      <c r="BX144" t="s">
        <v>74</v>
      </c>
      <c r="BY144" t="s">
        <v>74</v>
      </c>
      <c r="BZ144" t="s">
        <v>74</v>
      </c>
      <c r="CA144" t="s">
        <v>74</v>
      </c>
      <c r="CB144" t="s">
        <v>74</v>
      </c>
      <c r="CC144" t="s">
        <v>74</v>
      </c>
      <c r="CD144" t="s">
        <v>74</v>
      </c>
      <c r="CE144" t="s">
        <v>74</v>
      </c>
      <c r="CF144">
        <v>583.39291449999996</v>
      </c>
      <c r="CG144">
        <f>IF(CJ144&lt;$CH$1,CJ144,)</f>
        <v>1762.974813</v>
      </c>
      <c r="CH144">
        <v>1</v>
      </c>
      <c r="CI144">
        <v>144</v>
      </c>
      <c r="CJ144">
        <v>1762.974813</v>
      </c>
      <c r="CK144">
        <f t="shared" si="7"/>
        <v>1166.7858289999999</v>
      </c>
      <c r="CL144">
        <f t="shared" si="8"/>
        <v>965.70295034219691</v>
      </c>
    </row>
    <row r="145" spans="1:90" x14ac:dyDescent="0.25">
      <c r="A145" s="5" t="s">
        <v>101</v>
      </c>
      <c r="B145" s="2" t="s">
        <v>207</v>
      </c>
      <c r="C145" s="10">
        <v>42491</v>
      </c>
      <c r="D145" s="10">
        <v>43009</v>
      </c>
      <c r="E145" s="14">
        <f t="shared" si="6"/>
        <v>17</v>
      </c>
      <c r="G145" s="3" t="s">
        <v>206</v>
      </c>
      <c r="H145">
        <v>355</v>
      </c>
      <c r="I145">
        <v>77.2</v>
      </c>
      <c r="J145">
        <v>156.6</v>
      </c>
      <c r="K145">
        <v>6.7</v>
      </c>
      <c r="L145">
        <v>165</v>
      </c>
      <c r="M145">
        <v>74</v>
      </c>
      <c r="N145" t="s">
        <v>111</v>
      </c>
      <c r="O145">
        <v>386</v>
      </c>
      <c r="P145">
        <v>1080</v>
      </c>
      <c r="Q145">
        <v>1920</v>
      </c>
      <c r="R145" s="1" t="s">
        <v>77</v>
      </c>
      <c r="S145" s="1" t="s">
        <v>77</v>
      </c>
      <c r="T145" t="s">
        <v>74</v>
      </c>
      <c r="U145">
        <v>8</v>
      </c>
      <c r="V145">
        <v>60.14</v>
      </c>
      <c r="W145">
        <v>2</v>
      </c>
      <c r="X145">
        <v>4</v>
      </c>
      <c r="Y145">
        <v>64</v>
      </c>
      <c r="Z145" t="s">
        <v>107</v>
      </c>
      <c r="AA145">
        <v>3300</v>
      </c>
      <c r="AB145">
        <v>100</v>
      </c>
      <c r="AC145">
        <v>25.45</v>
      </c>
      <c r="AD145">
        <v>14.5</v>
      </c>
      <c r="AE145">
        <v>15.38</v>
      </c>
      <c r="AF145" t="s">
        <v>74</v>
      </c>
      <c r="AG145">
        <v>16</v>
      </c>
      <c r="AH145">
        <v>1.9</v>
      </c>
      <c r="AI145">
        <v>8</v>
      </c>
      <c r="AJ145">
        <v>1.9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74</v>
      </c>
      <c r="AQ145" t="s">
        <v>74</v>
      </c>
      <c r="AR145" t="s">
        <v>78</v>
      </c>
      <c r="AS145" t="s">
        <v>78</v>
      </c>
      <c r="AT145" t="s">
        <v>77</v>
      </c>
      <c r="AU145" t="s">
        <v>78</v>
      </c>
      <c r="AV145" t="s">
        <v>78</v>
      </c>
      <c r="AW145" t="s">
        <v>74</v>
      </c>
      <c r="AX145" t="s">
        <v>78</v>
      </c>
      <c r="AY145">
        <v>4.2</v>
      </c>
      <c r="AZ145">
        <v>1</v>
      </c>
      <c r="BA145">
        <v>1</v>
      </c>
      <c r="BB145">
        <v>0.6</v>
      </c>
      <c r="BC145">
        <v>0</v>
      </c>
      <c r="BD145">
        <v>0.571428571</v>
      </c>
      <c r="BE145">
        <v>0.66666666699999999</v>
      </c>
      <c r="BF145">
        <v>6.25E-2</v>
      </c>
      <c r="BG145">
        <v>0</v>
      </c>
      <c r="BH145">
        <v>0.5</v>
      </c>
      <c r="BI145">
        <v>0.4</v>
      </c>
      <c r="BJ145">
        <v>0.36363636399999999</v>
      </c>
      <c r="BK145">
        <v>0</v>
      </c>
      <c r="BL145">
        <v>0.75</v>
      </c>
      <c r="BM145">
        <v>1</v>
      </c>
      <c r="BN145">
        <v>0.83333333300000001</v>
      </c>
      <c r="BO145">
        <v>0</v>
      </c>
      <c r="BP145">
        <v>2</v>
      </c>
      <c r="BQ145" t="s">
        <v>74</v>
      </c>
      <c r="BR145" t="s">
        <v>74</v>
      </c>
      <c r="BS145" t="s">
        <v>74</v>
      </c>
      <c r="BT145" t="s">
        <v>74</v>
      </c>
      <c r="BU145" t="s">
        <v>74</v>
      </c>
      <c r="BV145" t="s">
        <v>74</v>
      </c>
      <c r="BW145" t="s">
        <v>74</v>
      </c>
      <c r="BX145" t="s">
        <v>74</v>
      </c>
      <c r="BY145" t="s">
        <v>74</v>
      </c>
      <c r="BZ145" t="s">
        <v>74</v>
      </c>
      <c r="CA145" t="s">
        <v>74</v>
      </c>
      <c r="CB145" t="s">
        <v>74</v>
      </c>
      <c r="CC145" t="s">
        <v>74</v>
      </c>
      <c r="CD145" t="s">
        <v>74</v>
      </c>
      <c r="CE145" t="s">
        <v>74</v>
      </c>
      <c r="CF145">
        <v>583.39291449999996</v>
      </c>
      <c r="CG145">
        <f>IF(CJ145&lt;$CH$1,CJ145,)</f>
        <v>1758.070111</v>
      </c>
      <c r="CH145">
        <v>1</v>
      </c>
      <c r="CI145">
        <v>145</v>
      </c>
      <c r="CJ145">
        <v>1758.070111</v>
      </c>
      <c r="CK145">
        <f t="shared" si="7"/>
        <v>1166.7858289999999</v>
      </c>
      <c r="CL145">
        <f t="shared" si="8"/>
        <v>963.01630663235892</v>
      </c>
    </row>
    <row r="146" spans="1:90" x14ac:dyDescent="0.25">
      <c r="A146" s="5" t="s">
        <v>101</v>
      </c>
      <c r="B146" s="2" t="s">
        <v>244</v>
      </c>
      <c r="C146" s="10">
        <v>42491</v>
      </c>
      <c r="E146" s="14" t="e">
        <f t="shared" si="6"/>
        <v>#NUM!</v>
      </c>
      <c r="F146" s="3" t="s">
        <v>245</v>
      </c>
      <c r="H146">
        <v>219</v>
      </c>
      <c r="I146">
        <v>71</v>
      </c>
      <c r="J146">
        <v>142.30000000000001</v>
      </c>
      <c r="K146">
        <v>7.9</v>
      </c>
      <c r="L146">
        <v>138</v>
      </c>
      <c r="M146">
        <v>68</v>
      </c>
      <c r="N146" t="s">
        <v>111</v>
      </c>
      <c r="O146">
        <v>294</v>
      </c>
      <c r="P146">
        <v>720</v>
      </c>
      <c r="Q146">
        <v>1280</v>
      </c>
      <c r="R146" s="1" t="s">
        <v>77</v>
      </c>
      <c r="S146" s="1" t="s">
        <v>77</v>
      </c>
      <c r="T146" t="s">
        <v>74</v>
      </c>
      <c r="U146">
        <v>4</v>
      </c>
      <c r="V146">
        <v>22.425999999999998</v>
      </c>
      <c r="W146">
        <v>1.5</v>
      </c>
      <c r="X146">
        <v>1.5</v>
      </c>
      <c r="Y146">
        <v>8</v>
      </c>
      <c r="Z146" t="s">
        <v>104</v>
      </c>
      <c r="AA146">
        <v>2600</v>
      </c>
      <c r="AB146">
        <v>66</v>
      </c>
      <c r="AC146">
        <v>22.85</v>
      </c>
      <c r="AD146">
        <v>7.7</v>
      </c>
      <c r="AE146">
        <v>10.28</v>
      </c>
      <c r="AF146" t="s">
        <v>74</v>
      </c>
      <c r="AG146">
        <v>8</v>
      </c>
      <c r="AH146" t="s">
        <v>74</v>
      </c>
      <c r="AI146">
        <v>2</v>
      </c>
      <c r="AJ146" t="s">
        <v>74</v>
      </c>
      <c r="AK146" t="s">
        <v>77</v>
      </c>
      <c r="AL146" t="s">
        <v>78</v>
      </c>
      <c r="AM146" t="s">
        <v>78</v>
      </c>
      <c r="AN146" t="s">
        <v>74</v>
      </c>
      <c r="AO146" t="s">
        <v>74</v>
      </c>
      <c r="AP146" t="s">
        <v>74</v>
      </c>
      <c r="AQ146" t="s">
        <v>74</v>
      </c>
      <c r="AR146" t="s">
        <v>78</v>
      </c>
      <c r="AS146" t="s">
        <v>78</v>
      </c>
      <c r="AT146" t="s">
        <v>78</v>
      </c>
      <c r="AU146" t="s">
        <v>78</v>
      </c>
      <c r="AV146" t="s">
        <v>78</v>
      </c>
      <c r="AW146" t="s">
        <v>74</v>
      </c>
      <c r="AX146" t="s">
        <v>78</v>
      </c>
      <c r="AY146">
        <v>4.0999999999999996</v>
      </c>
      <c r="AZ146">
        <v>1</v>
      </c>
      <c r="BA146">
        <v>1</v>
      </c>
      <c r="BB146">
        <v>0.8</v>
      </c>
      <c r="BC146">
        <v>0</v>
      </c>
      <c r="BD146">
        <v>0.428571429</v>
      </c>
      <c r="BE146">
        <v>0.66666666699999999</v>
      </c>
      <c r="BF146">
        <v>0.125</v>
      </c>
      <c r="BG146">
        <v>0</v>
      </c>
      <c r="BH146">
        <v>0</v>
      </c>
      <c r="BI146">
        <v>0.4</v>
      </c>
      <c r="BJ146">
        <v>0.27272727299999999</v>
      </c>
      <c r="BK146">
        <v>0</v>
      </c>
      <c r="BL146">
        <v>0.5</v>
      </c>
      <c r="BM146">
        <v>0.5</v>
      </c>
      <c r="BN146">
        <v>0.5</v>
      </c>
      <c r="BO146">
        <v>0</v>
      </c>
      <c r="BP146">
        <v>44</v>
      </c>
      <c r="BQ146">
        <v>5.2</v>
      </c>
      <c r="BR146">
        <v>6.6</v>
      </c>
      <c r="BS146">
        <v>6.1</v>
      </c>
      <c r="BT146">
        <v>7.3</v>
      </c>
      <c r="BU146">
        <v>6.6</v>
      </c>
      <c r="BV146">
        <v>5.4</v>
      </c>
      <c r="BW146">
        <v>5.4</v>
      </c>
      <c r="BX146">
        <v>3.6</v>
      </c>
      <c r="BY146">
        <v>5.6</v>
      </c>
      <c r="BZ146">
        <v>2.9</v>
      </c>
      <c r="CA146">
        <v>4.5</v>
      </c>
      <c r="CB146">
        <v>7.1</v>
      </c>
      <c r="CC146">
        <v>7.5</v>
      </c>
      <c r="CD146">
        <v>7</v>
      </c>
      <c r="CE146">
        <v>7.1</v>
      </c>
      <c r="CF146">
        <v>583.39291449999996</v>
      </c>
      <c r="CG146">
        <f>IF(CJ146&lt;$CH$1,CJ146,)</f>
        <v>1789.306836</v>
      </c>
      <c r="CH146">
        <v>1</v>
      </c>
      <c r="CI146">
        <v>146</v>
      </c>
      <c r="CJ146">
        <v>1789.306836</v>
      </c>
      <c r="CK146">
        <f t="shared" si="7"/>
        <v>1166.7858289999999</v>
      </c>
      <c r="CL146">
        <f t="shared" si="8"/>
        <v>980.12681624888387</v>
      </c>
    </row>
    <row r="147" spans="1:90" x14ac:dyDescent="0.25">
      <c r="A147" s="5" t="s">
        <v>101</v>
      </c>
      <c r="B147" s="2" t="s">
        <v>175</v>
      </c>
      <c r="C147" s="10">
        <v>42461</v>
      </c>
      <c r="D147" s="10">
        <v>43466</v>
      </c>
      <c r="E147" s="14">
        <f t="shared" si="6"/>
        <v>33</v>
      </c>
      <c r="G147" s="3" t="s">
        <v>174</v>
      </c>
      <c r="H147">
        <v>470</v>
      </c>
      <c r="I147">
        <v>80.900000000000006</v>
      </c>
      <c r="J147">
        <v>161.69999999999999</v>
      </c>
      <c r="K147">
        <v>7.4</v>
      </c>
      <c r="L147">
        <v>210</v>
      </c>
      <c r="M147">
        <v>75</v>
      </c>
      <c r="N147" t="s">
        <v>111</v>
      </c>
      <c r="O147">
        <v>367</v>
      </c>
      <c r="P147">
        <v>1080</v>
      </c>
      <c r="Q147">
        <v>1920</v>
      </c>
      <c r="R147" s="1" t="s">
        <v>78</v>
      </c>
      <c r="S147" s="1" t="s">
        <v>78</v>
      </c>
      <c r="T147" t="s">
        <v>74</v>
      </c>
      <c r="U147">
        <v>8</v>
      </c>
      <c r="V147">
        <v>73.591999999999999</v>
      </c>
      <c r="W147">
        <v>1.8</v>
      </c>
      <c r="X147">
        <v>3</v>
      </c>
      <c r="Y147">
        <v>32</v>
      </c>
      <c r="Z147" t="s">
        <v>104</v>
      </c>
      <c r="AA147">
        <v>5000</v>
      </c>
      <c r="AF147" t="s">
        <v>74</v>
      </c>
      <c r="AG147">
        <v>13</v>
      </c>
      <c r="AH147">
        <v>1.9</v>
      </c>
      <c r="AI147">
        <v>8</v>
      </c>
      <c r="AJ147" t="s">
        <v>74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74</v>
      </c>
      <c r="AQ147" t="s">
        <v>74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74</v>
      </c>
      <c r="AX147" t="s">
        <v>78</v>
      </c>
      <c r="AY147">
        <v>4.0999999999999996</v>
      </c>
      <c r="AZ147">
        <v>1</v>
      </c>
      <c r="BA147">
        <v>1</v>
      </c>
      <c r="BB147">
        <v>0.6</v>
      </c>
      <c r="BC147">
        <v>0</v>
      </c>
      <c r="BD147">
        <v>0.571428571</v>
      </c>
      <c r="BE147">
        <v>0.66666666699999999</v>
      </c>
      <c r="BF147">
        <v>0.125</v>
      </c>
      <c r="BG147">
        <v>0</v>
      </c>
      <c r="BH147">
        <v>0.5</v>
      </c>
      <c r="BI147">
        <v>0.4</v>
      </c>
      <c r="BJ147">
        <v>0.36363636399999999</v>
      </c>
      <c r="BK147">
        <v>0</v>
      </c>
      <c r="BL147">
        <v>0.75</v>
      </c>
      <c r="BM147">
        <v>1</v>
      </c>
      <c r="BN147">
        <v>1</v>
      </c>
      <c r="BO147">
        <v>0</v>
      </c>
      <c r="BP147">
        <v>7</v>
      </c>
      <c r="BQ147">
        <v>9.3000000000000007</v>
      </c>
      <c r="BR147">
        <v>7.2</v>
      </c>
      <c r="BS147">
        <v>9.4</v>
      </c>
      <c r="BT147">
        <v>8</v>
      </c>
      <c r="BU147">
        <v>8.9</v>
      </c>
      <c r="BV147">
        <v>9.5</v>
      </c>
      <c r="BW147">
        <v>9</v>
      </c>
      <c r="BX147">
        <v>9.1999999999999993</v>
      </c>
      <c r="BY147">
        <v>9.1</v>
      </c>
      <c r="BZ147">
        <v>7.4</v>
      </c>
      <c r="CA147">
        <v>7.7</v>
      </c>
      <c r="CB147">
        <v>8.6999999999999993</v>
      </c>
      <c r="CC147">
        <v>9.6999999999999993</v>
      </c>
      <c r="CD147">
        <v>9.6999999999999993</v>
      </c>
      <c r="CE147">
        <v>9.6999999999999993</v>
      </c>
      <c r="CF147">
        <v>125.2503718</v>
      </c>
      <c r="CG147">
        <f>IF(CJ147&lt;$CH$1,CJ147,)</f>
        <v>0</v>
      </c>
      <c r="CH147">
        <v>1</v>
      </c>
      <c r="CI147">
        <v>147</v>
      </c>
      <c r="CJ147">
        <v>14999.99994</v>
      </c>
      <c r="CK147">
        <f t="shared" si="7"/>
        <v>250.50074359999999</v>
      </c>
      <c r="CL147">
        <f t="shared" si="8"/>
        <v>0</v>
      </c>
    </row>
    <row r="148" spans="1:90" x14ac:dyDescent="0.25">
      <c r="A148" s="5" t="s">
        <v>101</v>
      </c>
      <c r="B148" s="2" t="s">
        <v>246</v>
      </c>
      <c r="C148" s="10">
        <v>42430</v>
      </c>
      <c r="D148" s="10">
        <v>42887</v>
      </c>
      <c r="E148" s="14">
        <f t="shared" si="6"/>
        <v>15</v>
      </c>
      <c r="G148" s="3" t="s">
        <v>218</v>
      </c>
      <c r="H148">
        <v>299</v>
      </c>
      <c r="I148">
        <v>76</v>
      </c>
      <c r="J148">
        <v>152</v>
      </c>
      <c r="K148">
        <v>7.8</v>
      </c>
      <c r="L148">
        <v>170</v>
      </c>
      <c r="M148">
        <v>72</v>
      </c>
      <c r="N148" t="s">
        <v>111</v>
      </c>
      <c r="O148">
        <v>267</v>
      </c>
      <c r="P148">
        <v>720</v>
      </c>
      <c r="Q148">
        <v>1280</v>
      </c>
      <c r="R148" s="1" t="s">
        <v>77</v>
      </c>
      <c r="S148" s="1" t="s">
        <v>77</v>
      </c>
      <c r="T148" t="s">
        <v>74</v>
      </c>
      <c r="U148">
        <v>8</v>
      </c>
      <c r="V148">
        <v>44.539000000000001</v>
      </c>
      <c r="W148">
        <v>1.6</v>
      </c>
      <c r="X148">
        <v>2</v>
      </c>
      <c r="Y148">
        <v>16</v>
      </c>
      <c r="Z148" t="s">
        <v>104</v>
      </c>
      <c r="AA148">
        <v>3300</v>
      </c>
      <c r="AB148">
        <v>101</v>
      </c>
      <c r="AC148">
        <v>24.53</v>
      </c>
      <c r="AD148">
        <v>12.35</v>
      </c>
      <c r="AE148">
        <v>18.3</v>
      </c>
      <c r="AF148" t="s">
        <v>74</v>
      </c>
      <c r="AG148">
        <v>13</v>
      </c>
      <c r="AH148">
        <v>1.9</v>
      </c>
      <c r="AI148">
        <v>5</v>
      </c>
      <c r="AJ148" t="s">
        <v>74</v>
      </c>
      <c r="AK148" t="s">
        <v>77</v>
      </c>
      <c r="AL148" t="s">
        <v>78</v>
      </c>
      <c r="AM148" t="s">
        <v>78</v>
      </c>
      <c r="AN148" t="s">
        <v>78</v>
      </c>
      <c r="AO148" t="s">
        <v>74</v>
      </c>
      <c r="AP148" t="s">
        <v>74</v>
      </c>
      <c r="AQ148" t="s">
        <v>74</v>
      </c>
      <c r="AR148" t="s">
        <v>78</v>
      </c>
      <c r="AS148" t="s">
        <v>78</v>
      </c>
      <c r="AT148" t="s">
        <v>78</v>
      </c>
      <c r="AU148" t="s">
        <v>78</v>
      </c>
      <c r="AV148" t="s">
        <v>78</v>
      </c>
      <c r="AW148" t="s">
        <v>74</v>
      </c>
      <c r="AX148" t="s">
        <v>78</v>
      </c>
      <c r="AY148">
        <v>4.0999999999999996</v>
      </c>
      <c r="AZ148">
        <v>1</v>
      </c>
      <c r="BA148">
        <v>1</v>
      </c>
      <c r="BB148">
        <v>0.8</v>
      </c>
      <c r="BC148">
        <v>0</v>
      </c>
      <c r="BD148">
        <v>0.428571429</v>
      </c>
      <c r="BE148">
        <v>0.66666666699999999</v>
      </c>
      <c r="BF148">
        <v>0.125</v>
      </c>
      <c r="BG148">
        <v>0</v>
      </c>
      <c r="BH148">
        <v>0</v>
      </c>
      <c r="BI148">
        <v>0.4</v>
      </c>
      <c r="BJ148">
        <v>0.18181818199999999</v>
      </c>
      <c r="BK148">
        <v>0</v>
      </c>
      <c r="BL148">
        <v>0.5</v>
      </c>
      <c r="BM148">
        <v>0.5</v>
      </c>
      <c r="BN148">
        <v>0.5</v>
      </c>
      <c r="BO148">
        <v>0</v>
      </c>
      <c r="BP148">
        <v>59</v>
      </c>
      <c r="BQ148">
        <v>6.2</v>
      </c>
      <c r="BR148">
        <v>7.4</v>
      </c>
      <c r="BS148">
        <v>6.9</v>
      </c>
      <c r="BT148">
        <v>7.5</v>
      </c>
      <c r="BU148">
        <v>6.4</v>
      </c>
      <c r="BV148">
        <v>6.4</v>
      </c>
      <c r="BW148">
        <v>6.4</v>
      </c>
      <c r="BX148">
        <v>5.0999999999999996</v>
      </c>
      <c r="BY148">
        <v>7</v>
      </c>
      <c r="BZ148">
        <v>5.5</v>
      </c>
      <c r="CA148">
        <v>6.1</v>
      </c>
      <c r="CB148">
        <v>7.8</v>
      </c>
      <c r="CC148">
        <v>7.7</v>
      </c>
      <c r="CD148">
        <v>7.5</v>
      </c>
      <c r="CE148">
        <v>7.7</v>
      </c>
      <c r="CF148">
        <v>453.3214562</v>
      </c>
      <c r="CG148">
        <f>IF(CJ148&lt;$CH$1,CJ148,)</f>
        <v>1638.5743219999999</v>
      </c>
      <c r="CH148">
        <v>1</v>
      </c>
      <c r="CI148">
        <v>148</v>
      </c>
      <c r="CJ148">
        <v>1638.5743219999999</v>
      </c>
      <c r="CK148">
        <f t="shared" si="7"/>
        <v>906.6429124</v>
      </c>
      <c r="CL148">
        <f t="shared" si="8"/>
        <v>897.56021778761783</v>
      </c>
    </row>
    <row r="149" spans="1:90" x14ac:dyDescent="0.25">
      <c r="A149" s="5" t="s">
        <v>101</v>
      </c>
      <c r="B149" s="2" t="s">
        <v>245</v>
      </c>
      <c r="C149" s="10">
        <v>42430</v>
      </c>
      <c r="D149" s="10">
        <v>42887</v>
      </c>
      <c r="E149" s="14">
        <f t="shared" si="6"/>
        <v>15</v>
      </c>
      <c r="F149" s="3" t="s">
        <v>244</v>
      </c>
      <c r="G149" s="3" t="s">
        <v>219</v>
      </c>
      <c r="H149">
        <v>279</v>
      </c>
      <c r="I149">
        <v>72.3</v>
      </c>
      <c r="J149">
        <v>145.80000000000001</v>
      </c>
      <c r="K149">
        <v>8.1</v>
      </c>
      <c r="L149">
        <v>159</v>
      </c>
      <c r="M149">
        <v>70</v>
      </c>
      <c r="N149" t="s">
        <v>111</v>
      </c>
      <c r="O149">
        <v>282</v>
      </c>
      <c r="P149">
        <v>720</v>
      </c>
      <c r="Q149">
        <v>1280</v>
      </c>
      <c r="R149" s="1" t="s">
        <v>77</v>
      </c>
      <c r="S149" s="1" t="s">
        <v>77</v>
      </c>
      <c r="T149" t="s">
        <v>74</v>
      </c>
      <c r="U149">
        <v>4</v>
      </c>
      <c r="V149">
        <v>21.597000000000001</v>
      </c>
      <c r="W149">
        <v>1.2</v>
      </c>
      <c r="X149">
        <v>2</v>
      </c>
      <c r="Y149">
        <v>16</v>
      </c>
      <c r="Z149" t="s">
        <v>104</v>
      </c>
      <c r="AA149">
        <v>3100</v>
      </c>
      <c r="AB149">
        <v>66</v>
      </c>
      <c r="AC149">
        <v>22.38</v>
      </c>
      <c r="AD149">
        <v>10.83</v>
      </c>
      <c r="AE149">
        <v>5.38</v>
      </c>
      <c r="AF149" t="s">
        <v>74</v>
      </c>
      <c r="AG149">
        <v>13</v>
      </c>
      <c r="AH149">
        <v>1.9</v>
      </c>
      <c r="AI149">
        <v>5</v>
      </c>
      <c r="AJ149" t="s">
        <v>74</v>
      </c>
      <c r="AK149" t="s">
        <v>77</v>
      </c>
      <c r="AL149" t="s">
        <v>78</v>
      </c>
      <c r="AM149" t="s">
        <v>78</v>
      </c>
      <c r="AN149" t="s">
        <v>74</v>
      </c>
      <c r="AO149" t="s">
        <v>74</v>
      </c>
      <c r="AP149" t="s">
        <v>74</v>
      </c>
      <c r="AQ149" t="s">
        <v>74</v>
      </c>
      <c r="AR149" t="s">
        <v>78</v>
      </c>
      <c r="AS149" t="s">
        <v>78</v>
      </c>
      <c r="AT149" t="s">
        <v>78</v>
      </c>
      <c r="AU149" t="s">
        <v>78</v>
      </c>
      <c r="AV149" t="s">
        <v>78</v>
      </c>
      <c r="AW149" t="s">
        <v>74</v>
      </c>
      <c r="AX149" t="s">
        <v>78</v>
      </c>
      <c r="AY149">
        <v>4.0999999999999996</v>
      </c>
      <c r="AZ149">
        <v>1</v>
      </c>
      <c r="BA149">
        <v>1</v>
      </c>
      <c r="BB149">
        <v>0.4</v>
      </c>
      <c r="BC149">
        <v>0</v>
      </c>
      <c r="BD149">
        <v>0.428571429</v>
      </c>
      <c r="BE149">
        <v>0.66666666699999999</v>
      </c>
      <c r="BF149">
        <v>6.25E-2</v>
      </c>
      <c r="BG149">
        <v>0</v>
      </c>
      <c r="BH149">
        <v>0</v>
      </c>
      <c r="BI149">
        <v>0.4</v>
      </c>
      <c r="BJ149">
        <v>0.27272727299999999</v>
      </c>
      <c r="BK149">
        <v>0</v>
      </c>
      <c r="BL149">
        <v>0.5</v>
      </c>
      <c r="BM149">
        <v>1</v>
      </c>
      <c r="BN149">
        <v>0.66666666699999999</v>
      </c>
      <c r="BO149">
        <v>0</v>
      </c>
      <c r="BP149">
        <v>64</v>
      </c>
      <c r="BQ149">
        <v>6.3</v>
      </c>
      <c r="BR149">
        <v>7.3</v>
      </c>
      <c r="BS149">
        <v>7.1</v>
      </c>
      <c r="BT149">
        <v>8.1</v>
      </c>
      <c r="BU149">
        <v>7.2</v>
      </c>
      <c r="BV149">
        <v>6.5</v>
      </c>
      <c r="BW149">
        <v>5.7</v>
      </c>
      <c r="BX149">
        <v>4.2</v>
      </c>
      <c r="BY149">
        <v>7.3</v>
      </c>
      <c r="BZ149">
        <v>5</v>
      </c>
      <c r="CA149">
        <v>6.9</v>
      </c>
      <c r="CB149">
        <v>8.1</v>
      </c>
      <c r="CC149">
        <v>8</v>
      </c>
      <c r="CD149">
        <v>7.5</v>
      </c>
      <c r="CE149">
        <v>7.8</v>
      </c>
      <c r="CF149">
        <v>453.3214562</v>
      </c>
      <c r="CG149">
        <f>IF(CJ149&lt;$CH$1,CJ149,)</f>
        <v>1480.2978579999999</v>
      </c>
      <c r="CH149">
        <v>1</v>
      </c>
      <c r="CI149">
        <v>149</v>
      </c>
      <c r="CJ149">
        <v>1480.2978579999999</v>
      </c>
      <c r="CK149">
        <f t="shared" si="7"/>
        <v>906.6429124</v>
      </c>
      <c r="CL149">
        <f t="shared" si="8"/>
        <v>810.8612773788019</v>
      </c>
    </row>
    <row r="150" spans="1:90" x14ac:dyDescent="0.25">
      <c r="A150" s="5" t="s">
        <v>101</v>
      </c>
      <c r="B150" s="2" t="s">
        <v>247</v>
      </c>
      <c r="C150" s="10">
        <v>42401</v>
      </c>
      <c r="E150" s="14" t="e">
        <f t="shared" si="6"/>
        <v>#NUM!</v>
      </c>
      <c r="F150" s="3" t="s">
        <v>248</v>
      </c>
      <c r="H150">
        <v>799</v>
      </c>
      <c r="I150">
        <v>72.599999999999994</v>
      </c>
      <c r="J150">
        <v>150.9</v>
      </c>
      <c r="K150">
        <v>7.7</v>
      </c>
      <c r="L150">
        <v>157</v>
      </c>
      <c r="M150">
        <v>76</v>
      </c>
      <c r="N150" t="s">
        <v>111</v>
      </c>
      <c r="O150">
        <v>534</v>
      </c>
      <c r="P150">
        <v>1440</v>
      </c>
      <c r="Q150">
        <v>2560</v>
      </c>
      <c r="R150" s="1" t="s">
        <v>78</v>
      </c>
      <c r="S150" s="1" t="s">
        <v>78</v>
      </c>
      <c r="T150" t="s">
        <v>81</v>
      </c>
      <c r="U150">
        <v>8</v>
      </c>
      <c r="V150">
        <v>158.31299999999999</v>
      </c>
      <c r="W150">
        <v>2.2999999999999998</v>
      </c>
      <c r="X150">
        <v>4</v>
      </c>
      <c r="Y150">
        <v>32</v>
      </c>
      <c r="Z150" t="s">
        <v>104</v>
      </c>
      <c r="AA150">
        <v>3600</v>
      </c>
      <c r="AB150">
        <v>92</v>
      </c>
      <c r="AC150">
        <v>26.22</v>
      </c>
      <c r="AD150">
        <v>10.58</v>
      </c>
      <c r="AE150">
        <v>15.2</v>
      </c>
      <c r="AF150">
        <v>89</v>
      </c>
      <c r="AG150">
        <v>12</v>
      </c>
      <c r="AH150">
        <v>1.7</v>
      </c>
      <c r="AI150">
        <v>5</v>
      </c>
      <c r="AJ150" t="s">
        <v>74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74</v>
      </c>
      <c r="AR150" t="s">
        <v>78</v>
      </c>
      <c r="AS150" t="s">
        <v>78</v>
      </c>
      <c r="AT150" t="s">
        <v>77</v>
      </c>
      <c r="AU150" t="s">
        <v>74</v>
      </c>
      <c r="AV150" t="s">
        <v>74</v>
      </c>
      <c r="AW150" t="s">
        <v>74</v>
      </c>
      <c r="AX150" t="s">
        <v>74</v>
      </c>
      <c r="AY150">
        <v>4.0999999999999996</v>
      </c>
      <c r="AZ150">
        <v>1</v>
      </c>
      <c r="BA150">
        <v>1</v>
      </c>
      <c r="BB150">
        <v>1</v>
      </c>
      <c r="BC150">
        <v>0</v>
      </c>
      <c r="BD150">
        <v>0.428571429</v>
      </c>
      <c r="BE150">
        <v>0.66666666699999999</v>
      </c>
      <c r="BF150">
        <v>0.5625</v>
      </c>
      <c r="BG150">
        <v>0</v>
      </c>
      <c r="BH150">
        <v>0</v>
      </c>
      <c r="BI150">
        <v>0.4</v>
      </c>
      <c r="BJ150">
        <v>0.36363636399999999</v>
      </c>
      <c r="BK150">
        <v>0</v>
      </c>
      <c r="BL150">
        <v>0.5</v>
      </c>
      <c r="BM150">
        <v>0.5</v>
      </c>
      <c r="BN150">
        <v>1</v>
      </c>
      <c r="BO150">
        <v>0</v>
      </c>
      <c r="BP150">
        <v>386</v>
      </c>
      <c r="BQ150">
        <v>8.9</v>
      </c>
      <c r="BR150">
        <v>7.3</v>
      </c>
      <c r="BS150">
        <v>9.3000000000000007</v>
      </c>
      <c r="BT150">
        <v>8.6</v>
      </c>
      <c r="BU150">
        <v>8.9</v>
      </c>
      <c r="BV150">
        <v>8.5</v>
      </c>
      <c r="BW150">
        <v>9.1999999999999993</v>
      </c>
      <c r="BX150">
        <v>9</v>
      </c>
      <c r="BY150">
        <v>9.4</v>
      </c>
      <c r="BZ150">
        <v>8.9</v>
      </c>
      <c r="CA150">
        <v>8.6999999999999993</v>
      </c>
      <c r="CB150">
        <v>8.8000000000000007</v>
      </c>
      <c r="CC150">
        <v>8.9</v>
      </c>
      <c r="CD150">
        <v>9</v>
      </c>
      <c r="CE150">
        <v>9</v>
      </c>
      <c r="CF150">
        <v>439.05099200000001</v>
      </c>
      <c r="CG150">
        <f>IF(CJ150&lt;$CH$1,CJ150,)</f>
        <v>1355.8088519999999</v>
      </c>
      <c r="CH150">
        <v>1</v>
      </c>
      <c r="CI150">
        <v>150</v>
      </c>
      <c r="CJ150">
        <v>1355.8088519999999</v>
      </c>
      <c r="CK150">
        <f t="shared" si="7"/>
        <v>878.10198400000002</v>
      </c>
      <c r="CL150">
        <f t="shared" si="8"/>
        <v>742.67005905118788</v>
      </c>
    </row>
    <row r="151" spans="1:90" x14ac:dyDescent="0.25">
      <c r="A151" s="5" t="s">
        <v>101</v>
      </c>
      <c r="B151" s="2" t="s">
        <v>224</v>
      </c>
      <c r="C151" s="10">
        <v>42401</v>
      </c>
      <c r="D151" s="10">
        <v>42795</v>
      </c>
      <c r="E151" s="14">
        <f t="shared" si="6"/>
        <v>13</v>
      </c>
      <c r="F151" s="3" t="s">
        <v>249</v>
      </c>
      <c r="G151" s="3" t="s">
        <v>200</v>
      </c>
      <c r="H151">
        <v>699</v>
      </c>
      <c r="I151">
        <v>69.599999999999994</v>
      </c>
      <c r="J151">
        <v>142.4</v>
      </c>
      <c r="K151">
        <v>7.9</v>
      </c>
      <c r="L151">
        <v>152</v>
      </c>
      <c r="M151">
        <v>72</v>
      </c>
      <c r="N151" t="s">
        <v>111</v>
      </c>
      <c r="O151">
        <v>576</v>
      </c>
      <c r="P151">
        <v>1440</v>
      </c>
      <c r="Q151">
        <v>2560</v>
      </c>
      <c r="R151" s="1" t="s">
        <v>78</v>
      </c>
      <c r="S151" s="1" t="s">
        <v>78</v>
      </c>
      <c r="T151" t="s">
        <v>81</v>
      </c>
      <c r="U151">
        <v>8</v>
      </c>
      <c r="V151">
        <v>158.72300000000001</v>
      </c>
      <c r="W151">
        <v>2.2999999999999998</v>
      </c>
      <c r="X151">
        <v>4</v>
      </c>
      <c r="Y151">
        <v>32</v>
      </c>
      <c r="Z151" t="s">
        <v>104</v>
      </c>
      <c r="AA151">
        <v>3000</v>
      </c>
      <c r="AB151">
        <v>80</v>
      </c>
      <c r="AC151">
        <v>22.95</v>
      </c>
      <c r="AD151">
        <v>9.57</v>
      </c>
      <c r="AE151">
        <v>14.83</v>
      </c>
      <c r="AF151" t="s">
        <v>74</v>
      </c>
      <c r="AG151">
        <v>12</v>
      </c>
      <c r="AH151">
        <v>1.7</v>
      </c>
      <c r="AI151">
        <v>5</v>
      </c>
      <c r="AJ151" t="s">
        <v>74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74</v>
      </c>
      <c r="AR151" t="s">
        <v>78</v>
      </c>
      <c r="AS151" t="s">
        <v>78</v>
      </c>
      <c r="AT151" t="s">
        <v>77</v>
      </c>
      <c r="AU151" t="s">
        <v>74</v>
      </c>
      <c r="AV151" t="s">
        <v>74</v>
      </c>
      <c r="AW151" t="s">
        <v>74</v>
      </c>
      <c r="AX151" t="s">
        <v>74</v>
      </c>
      <c r="AY151">
        <v>4.2</v>
      </c>
      <c r="AZ151">
        <v>1</v>
      </c>
      <c r="BA151">
        <v>1</v>
      </c>
      <c r="BB151">
        <v>1</v>
      </c>
      <c r="BC151">
        <v>0</v>
      </c>
      <c r="BD151">
        <v>0.428571429</v>
      </c>
      <c r="BE151">
        <v>0.66666666699999999</v>
      </c>
      <c r="BF151">
        <v>0.375</v>
      </c>
      <c r="BG151">
        <v>0</v>
      </c>
      <c r="BH151">
        <v>0</v>
      </c>
      <c r="BI151">
        <v>0.4</v>
      </c>
      <c r="BJ151">
        <v>0.36363636399999999</v>
      </c>
      <c r="BK151">
        <v>0</v>
      </c>
      <c r="BL151">
        <v>0.5</v>
      </c>
      <c r="BM151">
        <v>0.5</v>
      </c>
      <c r="BN151">
        <v>0.5</v>
      </c>
      <c r="BO151">
        <v>0</v>
      </c>
      <c r="BP151">
        <v>195</v>
      </c>
      <c r="BQ151">
        <v>9</v>
      </c>
      <c r="BR151">
        <v>7.3</v>
      </c>
      <c r="BS151">
        <v>9.1999999999999993</v>
      </c>
      <c r="BT151">
        <v>9.1</v>
      </c>
      <c r="BU151">
        <v>9</v>
      </c>
      <c r="BV151">
        <v>8.4</v>
      </c>
      <c r="BW151">
        <v>9.1</v>
      </c>
      <c r="BX151">
        <v>8.6999999999999993</v>
      </c>
      <c r="BY151">
        <v>9.3000000000000007</v>
      </c>
      <c r="BZ151">
        <v>8.5</v>
      </c>
      <c r="CA151">
        <v>8.4</v>
      </c>
      <c r="CB151">
        <v>8.8000000000000007</v>
      </c>
      <c r="CC151">
        <v>9.1</v>
      </c>
      <c r="CD151">
        <v>9</v>
      </c>
      <c r="CE151">
        <v>9.1</v>
      </c>
      <c r="CF151">
        <v>439.05099200000001</v>
      </c>
      <c r="CG151">
        <f>IF(CJ151&lt;$CH$1,CJ151,)</f>
        <v>1487.1194149999999</v>
      </c>
      <c r="CH151">
        <v>1</v>
      </c>
      <c r="CI151">
        <v>151</v>
      </c>
      <c r="CJ151">
        <v>1487.1194149999999</v>
      </c>
      <c r="CK151">
        <f t="shared" si="7"/>
        <v>878.10198400000002</v>
      </c>
      <c r="CL151">
        <f t="shared" si="8"/>
        <v>814.59791483513482</v>
      </c>
    </row>
    <row r="152" spans="1:90" x14ac:dyDescent="0.25">
      <c r="A152" s="5" t="s">
        <v>101</v>
      </c>
      <c r="B152" s="2" t="s">
        <v>250</v>
      </c>
      <c r="C152" s="10">
        <v>42370</v>
      </c>
      <c r="D152" s="10">
        <v>42887</v>
      </c>
      <c r="E152" s="14">
        <f t="shared" si="6"/>
        <v>17</v>
      </c>
      <c r="G152" s="3" t="s">
        <v>221</v>
      </c>
      <c r="H152">
        <v>159</v>
      </c>
      <c r="I152">
        <v>69.3</v>
      </c>
      <c r="J152">
        <v>132.6</v>
      </c>
      <c r="K152">
        <v>8.9</v>
      </c>
      <c r="L152">
        <v>131</v>
      </c>
      <c r="M152">
        <v>62</v>
      </c>
      <c r="N152" t="s">
        <v>111</v>
      </c>
      <c r="O152">
        <v>207</v>
      </c>
      <c r="P152">
        <v>480</v>
      </c>
      <c r="Q152">
        <v>800</v>
      </c>
      <c r="R152" s="1" t="s">
        <v>77</v>
      </c>
      <c r="S152" s="1" t="s">
        <v>77</v>
      </c>
      <c r="T152" t="s">
        <v>74</v>
      </c>
      <c r="U152">
        <v>4</v>
      </c>
      <c r="V152">
        <v>22.094999999999999</v>
      </c>
      <c r="W152">
        <v>1.3</v>
      </c>
      <c r="X152">
        <v>1</v>
      </c>
      <c r="Y152">
        <v>8</v>
      </c>
      <c r="Z152" t="s">
        <v>104</v>
      </c>
      <c r="AA152">
        <v>2050</v>
      </c>
      <c r="AF152" t="s">
        <v>74</v>
      </c>
      <c r="AG152">
        <v>5</v>
      </c>
      <c r="AH152">
        <v>2.2000000000000002</v>
      </c>
      <c r="AI152">
        <v>2</v>
      </c>
      <c r="AJ152" t="s">
        <v>74</v>
      </c>
      <c r="AK152" t="s">
        <v>77</v>
      </c>
      <c r="AL152" t="s">
        <v>78</v>
      </c>
      <c r="AM152" t="s">
        <v>78</v>
      </c>
      <c r="AN152" t="s">
        <v>74</v>
      </c>
      <c r="AO152" t="s">
        <v>74</v>
      </c>
      <c r="AP152" t="s">
        <v>74</v>
      </c>
      <c r="AQ152" t="s">
        <v>74</v>
      </c>
      <c r="AR152" t="s">
        <v>77</v>
      </c>
      <c r="AS152" t="s">
        <v>78</v>
      </c>
      <c r="AT152" t="s">
        <v>78</v>
      </c>
      <c r="AU152" t="s">
        <v>78</v>
      </c>
      <c r="AV152" t="s">
        <v>78</v>
      </c>
      <c r="AW152" t="s">
        <v>74</v>
      </c>
      <c r="AX152" t="s">
        <v>78</v>
      </c>
      <c r="AY152">
        <v>4.0999999999999996</v>
      </c>
      <c r="AZ152">
        <v>1</v>
      </c>
      <c r="BA152">
        <v>1</v>
      </c>
      <c r="BB152">
        <v>0.8</v>
      </c>
      <c r="BC152">
        <v>0</v>
      </c>
      <c r="BD152">
        <v>0.428571429</v>
      </c>
      <c r="BE152">
        <v>0.66666666699999999</v>
      </c>
      <c r="BF152">
        <v>0.125</v>
      </c>
      <c r="BG152">
        <v>0</v>
      </c>
      <c r="BH152">
        <v>0</v>
      </c>
      <c r="BI152">
        <v>0.4</v>
      </c>
      <c r="BJ152">
        <v>0.27272727299999999</v>
      </c>
      <c r="BK152">
        <v>0</v>
      </c>
      <c r="BL152">
        <v>0.5</v>
      </c>
      <c r="BM152">
        <v>0.5</v>
      </c>
      <c r="BN152">
        <v>0.66666666699999999</v>
      </c>
      <c r="BO152">
        <v>0</v>
      </c>
      <c r="BP152">
        <v>25</v>
      </c>
      <c r="BQ152">
        <v>5</v>
      </c>
      <c r="BR152">
        <v>6.7</v>
      </c>
      <c r="BS152">
        <v>5.7</v>
      </c>
      <c r="BT152">
        <v>7.1</v>
      </c>
      <c r="BU152">
        <v>7.5</v>
      </c>
      <c r="BV152">
        <v>5.5</v>
      </c>
      <c r="BW152">
        <v>5.0999999999999996</v>
      </c>
      <c r="BX152">
        <v>3.4</v>
      </c>
      <c r="BY152">
        <v>5.9</v>
      </c>
      <c r="BZ152">
        <v>3.6</v>
      </c>
      <c r="CA152">
        <v>4.7</v>
      </c>
      <c r="CB152">
        <v>7.2</v>
      </c>
      <c r="CC152">
        <v>7.7</v>
      </c>
      <c r="CD152">
        <v>6.5</v>
      </c>
      <c r="CE152">
        <v>6.9</v>
      </c>
      <c r="CF152">
        <v>223.24719619999999</v>
      </c>
      <c r="CG152">
        <f>IF(CJ152&lt;$CH$1,CJ152,)</f>
        <v>1697.1941899999999</v>
      </c>
      <c r="CH152">
        <v>1</v>
      </c>
      <c r="CI152">
        <v>152</v>
      </c>
      <c r="CJ152">
        <v>1697.1941899999999</v>
      </c>
      <c r="CK152">
        <f t="shared" si="7"/>
        <v>446.49439239999998</v>
      </c>
      <c r="CL152">
        <f t="shared" si="8"/>
        <v>929.67036426210984</v>
      </c>
    </row>
    <row r="153" spans="1:90" x14ac:dyDescent="0.25">
      <c r="A153" s="5" t="s">
        <v>101</v>
      </c>
      <c r="B153" s="2" t="s">
        <v>231</v>
      </c>
      <c r="C153" s="10">
        <v>42339</v>
      </c>
      <c r="D153" s="10">
        <v>42736</v>
      </c>
      <c r="E153" s="14">
        <f t="shared" si="6"/>
        <v>13</v>
      </c>
      <c r="G153" s="3" t="s">
        <v>230</v>
      </c>
      <c r="H153">
        <v>409</v>
      </c>
      <c r="I153">
        <v>71</v>
      </c>
      <c r="J153">
        <v>144.80000000000001</v>
      </c>
      <c r="K153">
        <v>7.3</v>
      </c>
      <c r="L153">
        <v>153</v>
      </c>
      <c r="M153">
        <v>72</v>
      </c>
      <c r="N153" t="s">
        <v>111</v>
      </c>
      <c r="O153">
        <v>424</v>
      </c>
      <c r="P153">
        <v>1080</v>
      </c>
      <c r="Q153">
        <v>1920</v>
      </c>
      <c r="R153" s="1" t="s">
        <v>78</v>
      </c>
      <c r="S153" s="1" t="s">
        <v>78</v>
      </c>
      <c r="T153" t="s">
        <v>74</v>
      </c>
      <c r="U153">
        <v>8</v>
      </c>
      <c r="V153">
        <v>41.868000000000002</v>
      </c>
      <c r="W153">
        <v>1.6</v>
      </c>
      <c r="X153">
        <v>2</v>
      </c>
      <c r="Y153">
        <v>16</v>
      </c>
      <c r="Z153" t="s">
        <v>104</v>
      </c>
      <c r="AA153">
        <v>2900</v>
      </c>
      <c r="AB153">
        <v>91</v>
      </c>
      <c r="AC153">
        <v>20.67</v>
      </c>
      <c r="AD153">
        <v>9.8699999999999992</v>
      </c>
      <c r="AE153">
        <v>12.35</v>
      </c>
      <c r="AF153" t="s">
        <v>74</v>
      </c>
      <c r="AG153">
        <v>13</v>
      </c>
      <c r="AH153">
        <v>1.9</v>
      </c>
      <c r="AI153">
        <v>5</v>
      </c>
      <c r="AJ153" t="s">
        <v>74</v>
      </c>
      <c r="AK153" t="s">
        <v>78</v>
      </c>
      <c r="AL153" t="s">
        <v>78</v>
      </c>
      <c r="AM153" t="s">
        <v>78</v>
      </c>
      <c r="AN153" t="s">
        <v>78</v>
      </c>
      <c r="AO153" t="s">
        <v>78</v>
      </c>
      <c r="AP153" t="s">
        <v>74</v>
      </c>
      <c r="AQ153" t="s">
        <v>74</v>
      </c>
      <c r="AR153" t="s">
        <v>78</v>
      </c>
      <c r="AS153" t="s">
        <v>78</v>
      </c>
      <c r="AT153" t="s">
        <v>78</v>
      </c>
      <c r="AU153" t="s">
        <v>78</v>
      </c>
      <c r="AV153" t="s">
        <v>78</v>
      </c>
      <c r="AW153" t="s">
        <v>74</v>
      </c>
      <c r="AX153" t="s">
        <v>78</v>
      </c>
      <c r="AY153">
        <v>4.0999999999999996</v>
      </c>
      <c r="AZ153">
        <v>1</v>
      </c>
      <c r="BA153">
        <v>1</v>
      </c>
      <c r="BB153">
        <v>0.8</v>
      </c>
      <c r="BC153">
        <v>0</v>
      </c>
      <c r="BD153">
        <v>0.428571429</v>
      </c>
      <c r="BE153">
        <v>0.66666666699999999</v>
      </c>
      <c r="BF153">
        <v>0.125</v>
      </c>
      <c r="BG153">
        <v>0</v>
      </c>
      <c r="BH153">
        <v>0</v>
      </c>
      <c r="BI153">
        <v>0.4</v>
      </c>
      <c r="BJ153">
        <v>0.27272727299999999</v>
      </c>
      <c r="BK153">
        <v>0</v>
      </c>
      <c r="BL153">
        <v>0.5</v>
      </c>
      <c r="BM153">
        <v>0.5</v>
      </c>
      <c r="BN153">
        <v>0.66666666699999999</v>
      </c>
      <c r="BO153">
        <v>0</v>
      </c>
      <c r="BP153">
        <v>60</v>
      </c>
      <c r="BQ153">
        <v>7.9</v>
      </c>
      <c r="BR153">
        <v>6.6</v>
      </c>
      <c r="BS153">
        <v>9.1</v>
      </c>
      <c r="BT153">
        <v>8.6</v>
      </c>
      <c r="BU153">
        <v>8.6</v>
      </c>
      <c r="BV153">
        <v>7.9</v>
      </c>
      <c r="BW153">
        <v>8.1</v>
      </c>
      <c r="BX153">
        <v>6.7</v>
      </c>
      <c r="BY153">
        <v>8.8000000000000007</v>
      </c>
      <c r="BZ153">
        <v>7.2</v>
      </c>
      <c r="CA153">
        <v>7.7</v>
      </c>
      <c r="CB153">
        <v>8.1</v>
      </c>
      <c r="CC153">
        <v>8.6999999999999993</v>
      </c>
      <c r="CD153">
        <v>8.6</v>
      </c>
      <c r="CE153">
        <v>8.6</v>
      </c>
      <c r="CF153">
        <v>236.09283869999999</v>
      </c>
      <c r="CG153">
        <f>IF(CJ153&lt;$CH$1,CJ153,)</f>
        <v>0</v>
      </c>
      <c r="CH153">
        <v>1</v>
      </c>
      <c r="CI153">
        <v>153</v>
      </c>
      <c r="CJ153">
        <v>6154.0205999999998</v>
      </c>
      <c r="CK153">
        <f t="shared" si="7"/>
        <v>472.18567739999997</v>
      </c>
      <c r="CL153">
        <f t="shared" si="8"/>
        <v>0</v>
      </c>
    </row>
    <row r="154" spans="1:90" x14ac:dyDescent="0.25">
      <c r="A154" s="5" t="s">
        <v>101</v>
      </c>
      <c r="B154" s="2" t="s">
        <v>232</v>
      </c>
      <c r="C154" s="10">
        <v>42339</v>
      </c>
      <c r="D154" s="10">
        <v>42736</v>
      </c>
      <c r="E154" s="14">
        <f t="shared" si="6"/>
        <v>13</v>
      </c>
      <c r="G154" s="3" t="s">
        <v>227</v>
      </c>
      <c r="H154">
        <v>329</v>
      </c>
      <c r="I154">
        <v>65.2</v>
      </c>
      <c r="J154">
        <v>134.5</v>
      </c>
      <c r="K154">
        <v>7.3</v>
      </c>
      <c r="L154">
        <v>132</v>
      </c>
      <c r="M154">
        <v>69</v>
      </c>
      <c r="N154" t="s">
        <v>111</v>
      </c>
      <c r="O154">
        <v>312</v>
      </c>
      <c r="P154">
        <v>720</v>
      </c>
      <c r="Q154">
        <v>1280</v>
      </c>
      <c r="R154" s="1" t="s">
        <v>77</v>
      </c>
      <c r="S154" s="1" t="s">
        <v>78</v>
      </c>
      <c r="T154" t="s">
        <v>74</v>
      </c>
      <c r="U154">
        <v>4</v>
      </c>
      <c r="V154">
        <v>34</v>
      </c>
      <c r="W154">
        <v>1.5</v>
      </c>
      <c r="X154">
        <v>1.5</v>
      </c>
      <c r="Y154">
        <v>16</v>
      </c>
      <c r="Z154" t="s">
        <v>104</v>
      </c>
      <c r="AA154">
        <v>2300</v>
      </c>
      <c r="AF154" t="s">
        <v>74</v>
      </c>
      <c r="AG154">
        <v>13</v>
      </c>
      <c r="AH154">
        <v>1.9</v>
      </c>
      <c r="AI154">
        <v>5</v>
      </c>
      <c r="AJ154" t="s">
        <v>74</v>
      </c>
      <c r="AK154" t="s">
        <v>77</v>
      </c>
      <c r="AL154" t="s">
        <v>78</v>
      </c>
      <c r="AM154" t="s">
        <v>78</v>
      </c>
      <c r="AN154" t="s">
        <v>78</v>
      </c>
      <c r="AO154" t="s">
        <v>78</v>
      </c>
      <c r="AP154" t="s">
        <v>74</v>
      </c>
      <c r="AQ154" t="s">
        <v>74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74</v>
      </c>
      <c r="AX154" t="s">
        <v>78</v>
      </c>
      <c r="AY154">
        <v>4.0999999999999996</v>
      </c>
      <c r="AZ154">
        <v>1</v>
      </c>
      <c r="BA154">
        <v>1</v>
      </c>
      <c r="BB154">
        <v>0.8</v>
      </c>
      <c r="BC154">
        <v>0</v>
      </c>
      <c r="BD154">
        <v>0.428571429</v>
      </c>
      <c r="BE154">
        <v>0.66666666699999999</v>
      </c>
      <c r="BF154">
        <v>0.125</v>
      </c>
      <c r="BG154">
        <v>0</v>
      </c>
      <c r="BH154">
        <v>0</v>
      </c>
      <c r="BI154">
        <v>0.4</v>
      </c>
      <c r="BJ154">
        <v>0.27272727299999999</v>
      </c>
      <c r="BK154">
        <v>0</v>
      </c>
      <c r="BL154">
        <v>0.5</v>
      </c>
      <c r="BM154">
        <v>0.5</v>
      </c>
      <c r="BN154">
        <v>0.66666666699999999</v>
      </c>
      <c r="BO154">
        <v>0</v>
      </c>
      <c r="BP154">
        <v>23</v>
      </c>
      <c r="BQ154">
        <v>7.9</v>
      </c>
      <c r="BR154">
        <v>6.1</v>
      </c>
      <c r="BS154">
        <v>9</v>
      </c>
      <c r="BT154">
        <v>8.6999999999999993</v>
      </c>
      <c r="BU154">
        <v>8.5</v>
      </c>
      <c r="BV154">
        <v>7.9</v>
      </c>
      <c r="BW154">
        <v>8</v>
      </c>
      <c r="BX154">
        <v>5.7</v>
      </c>
      <c r="BY154">
        <v>8.4</v>
      </c>
      <c r="BZ154">
        <v>6.8</v>
      </c>
      <c r="CA154">
        <v>7.6</v>
      </c>
      <c r="CB154">
        <v>8.4</v>
      </c>
      <c r="CC154">
        <v>8.8000000000000007</v>
      </c>
      <c r="CD154">
        <v>8.5</v>
      </c>
      <c r="CE154">
        <v>8.5</v>
      </c>
      <c r="CF154">
        <v>236.09283869999999</v>
      </c>
      <c r="CG154">
        <f>IF(CJ154&lt;$CH$1,CJ154,)</f>
        <v>1219.4759839999999</v>
      </c>
      <c r="CH154">
        <v>1</v>
      </c>
      <c r="CI154">
        <v>154</v>
      </c>
      <c r="CJ154">
        <v>1219.4759839999999</v>
      </c>
      <c r="CK154">
        <f t="shared" si="7"/>
        <v>472.18567739999997</v>
      </c>
      <c r="CL154">
        <f t="shared" si="8"/>
        <v>667.99114027969586</v>
      </c>
    </row>
    <row r="155" spans="1:90" x14ac:dyDescent="0.25">
      <c r="A155" s="5" t="s">
        <v>101</v>
      </c>
      <c r="B155" s="2" t="s">
        <v>238</v>
      </c>
      <c r="C155" s="10">
        <v>42339</v>
      </c>
      <c r="D155" s="10">
        <v>42614</v>
      </c>
      <c r="E155" s="14">
        <f t="shared" si="6"/>
        <v>9</v>
      </c>
      <c r="G155" s="3" t="s">
        <v>237</v>
      </c>
      <c r="H155">
        <v>509</v>
      </c>
      <c r="I155">
        <v>74.099999999999994</v>
      </c>
      <c r="J155">
        <v>151.5</v>
      </c>
      <c r="K155">
        <v>7.3</v>
      </c>
      <c r="L155">
        <v>172</v>
      </c>
      <c r="M155">
        <v>74</v>
      </c>
      <c r="N155" t="s">
        <v>111</v>
      </c>
      <c r="O155">
        <v>401</v>
      </c>
      <c r="P155">
        <v>1080</v>
      </c>
      <c r="Q155">
        <v>1920</v>
      </c>
      <c r="R155" s="1" t="s">
        <v>78</v>
      </c>
      <c r="S155" s="1" t="s">
        <v>78</v>
      </c>
      <c r="T155" t="s">
        <v>74</v>
      </c>
      <c r="U155">
        <v>8</v>
      </c>
      <c r="V155">
        <v>37.256</v>
      </c>
      <c r="W155">
        <v>1.7</v>
      </c>
      <c r="X155">
        <v>3</v>
      </c>
      <c r="Y155">
        <v>16</v>
      </c>
      <c r="Z155" t="s">
        <v>107</v>
      </c>
      <c r="AA155">
        <v>3300</v>
      </c>
      <c r="AB155">
        <v>96</v>
      </c>
      <c r="AC155">
        <v>26.02</v>
      </c>
      <c r="AD155">
        <v>11.92</v>
      </c>
      <c r="AE155">
        <v>13.13</v>
      </c>
      <c r="AF155" t="s">
        <v>74</v>
      </c>
      <c r="AG155">
        <v>13</v>
      </c>
      <c r="AH155">
        <v>1.9</v>
      </c>
      <c r="AI155">
        <v>5</v>
      </c>
      <c r="AJ155" t="s">
        <v>74</v>
      </c>
      <c r="AK155" t="s">
        <v>78</v>
      </c>
      <c r="AL155" t="s">
        <v>78</v>
      </c>
      <c r="AM155" t="s">
        <v>78</v>
      </c>
      <c r="AN155" t="s">
        <v>78</v>
      </c>
      <c r="AO155" t="s">
        <v>78</v>
      </c>
      <c r="AP155" t="s">
        <v>74</v>
      </c>
      <c r="AQ155" t="s">
        <v>74</v>
      </c>
      <c r="AR155" t="s">
        <v>78</v>
      </c>
      <c r="AS155" t="s">
        <v>78</v>
      </c>
      <c r="AT155" t="s">
        <v>78</v>
      </c>
      <c r="AU155" t="s">
        <v>78</v>
      </c>
      <c r="AV155" t="s">
        <v>78</v>
      </c>
      <c r="AW155" t="s">
        <v>74</v>
      </c>
      <c r="AX155" t="s">
        <v>78</v>
      </c>
      <c r="AY155">
        <v>4.0999999999999996</v>
      </c>
      <c r="AZ155">
        <v>1</v>
      </c>
      <c r="BA155">
        <v>1</v>
      </c>
      <c r="BB155">
        <v>0.6</v>
      </c>
      <c r="BC155">
        <v>0</v>
      </c>
      <c r="BD155">
        <v>0.571428571</v>
      </c>
      <c r="BE155">
        <v>0.66666666699999999</v>
      </c>
      <c r="BF155">
        <v>6.25E-2</v>
      </c>
      <c r="BG155">
        <v>0</v>
      </c>
      <c r="BH155">
        <v>0.5</v>
      </c>
      <c r="BI155">
        <v>0.4</v>
      </c>
      <c r="BJ155">
        <v>0.36363636399999999</v>
      </c>
      <c r="BK155">
        <v>0</v>
      </c>
      <c r="BL155">
        <v>0.75</v>
      </c>
      <c r="BM155">
        <v>1</v>
      </c>
      <c r="BN155">
        <v>0.83333333300000001</v>
      </c>
      <c r="BO155">
        <v>0</v>
      </c>
      <c r="BP155">
        <v>8</v>
      </c>
      <c r="BQ155">
        <v>8.1999999999999993</v>
      </c>
      <c r="BR155">
        <v>5.8</v>
      </c>
      <c r="BS155">
        <v>8.9</v>
      </c>
      <c r="BT155">
        <v>8.5</v>
      </c>
      <c r="BU155">
        <v>8.9</v>
      </c>
      <c r="BV155">
        <v>7.4</v>
      </c>
      <c r="BW155">
        <v>7.4</v>
      </c>
      <c r="BX155">
        <v>6.5</v>
      </c>
      <c r="BY155">
        <v>8.3000000000000007</v>
      </c>
      <c r="BZ155">
        <v>6.8</v>
      </c>
      <c r="CA155">
        <v>7.1</v>
      </c>
      <c r="CB155">
        <v>8.5</v>
      </c>
      <c r="CC155">
        <v>8.5</v>
      </c>
      <c r="CD155">
        <v>9</v>
      </c>
      <c r="CE155">
        <v>8.6</v>
      </c>
      <c r="CF155">
        <v>236.09283869999999</v>
      </c>
      <c r="CG155">
        <f>IF(CJ155&lt;$CH$1,CJ155,)</f>
        <v>0</v>
      </c>
      <c r="CH155">
        <v>1</v>
      </c>
      <c r="CI155">
        <v>155</v>
      </c>
      <c r="CJ155">
        <v>6668.0689320000001</v>
      </c>
      <c r="CK155">
        <f t="shared" si="7"/>
        <v>472.18567739999997</v>
      </c>
      <c r="CL155">
        <f t="shared" si="8"/>
        <v>0</v>
      </c>
    </row>
    <row r="156" spans="1:90" x14ac:dyDescent="0.25">
      <c r="A156" s="5" t="s">
        <v>101</v>
      </c>
      <c r="B156" s="2" t="s">
        <v>179</v>
      </c>
      <c r="C156" s="10">
        <v>42339</v>
      </c>
      <c r="D156" s="10">
        <v>43374</v>
      </c>
      <c r="E156" s="14">
        <f t="shared" si="6"/>
        <v>34</v>
      </c>
      <c r="G156" s="3" t="s">
        <v>169</v>
      </c>
      <c r="H156">
        <v>431</v>
      </c>
      <c r="I156">
        <v>80.900000000000006</v>
      </c>
      <c r="J156">
        <v>161.69999999999999</v>
      </c>
      <c r="K156">
        <v>7.4</v>
      </c>
      <c r="L156">
        <v>200</v>
      </c>
      <c r="M156">
        <v>75</v>
      </c>
      <c r="N156" t="s">
        <v>114</v>
      </c>
      <c r="O156">
        <v>367</v>
      </c>
      <c r="P156">
        <v>1080</v>
      </c>
      <c r="Q156">
        <v>1920</v>
      </c>
      <c r="R156" s="1" t="s">
        <v>78</v>
      </c>
      <c r="S156" s="1" t="s">
        <v>77</v>
      </c>
      <c r="T156" t="s">
        <v>74</v>
      </c>
      <c r="U156">
        <v>8</v>
      </c>
      <c r="V156">
        <v>73.591999999999999</v>
      </c>
      <c r="W156">
        <v>1.8</v>
      </c>
      <c r="X156">
        <v>3</v>
      </c>
      <c r="Y156">
        <v>32</v>
      </c>
      <c r="Z156" t="s">
        <v>104</v>
      </c>
      <c r="AA156">
        <v>4000</v>
      </c>
      <c r="AB156">
        <v>103</v>
      </c>
      <c r="AC156">
        <v>32.9</v>
      </c>
      <c r="AD156">
        <v>13.43</v>
      </c>
      <c r="AE156">
        <v>18.600000000000001</v>
      </c>
      <c r="AF156" t="s">
        <v>74</v>
      </c>
      <c r="AG156">
        <v>13</v>
      </c>
      <c r="AH156">
        <v>1.9</v>
      </c>
      <c r="AI156">
        <v>8</v>
      </c>
      <c r="AJ156" t="s">
        <v>74</v>
      </c>
      <c r="AK156" t="s">
        <v>78</v>
      </c>
      <c r="AL156" t="s">
        <v>78</v>
      </c>
      <c r="AM156" t="s">
        <v>78</v>
      </c>
      <c r="AN156" t="s">
        <v>78</v>
      </c>
      <c r="AO156" t="s">
        <v>78</v>
      </c>
      <c r="AP156" t="s">
        <v>74</v>
      </c>
      <c r="AQ156" t="s">
        <v>74</v>
      </c>
      <c r="AR156" t="s">
        <v>78</v>
      </c>
      <c r="AS156" t="s">
        <v>78</v>
      </c>
      <c r="AT156" t="s">
        <v>78</v>
      </c>
      <c r="AU156" t="s">
        <v>78</v>
      </c>
      <c r="AV156" t="s">
        <v>78</v>
      </c>
      <c r="AW156" t="s">
        <v>74</v>
      </c>
      <c r="AX156" t="s">
        <v>78</v>
      </c>
      <c r="AY156">
        <v>4.0999999999999996</v>
      </c>
      <c r="AZ156">
        <v>1</v>
      </c>
      <c r="BA156">
        <v>1</v>
      </c>
      <c r="BB156">
        <v>0.6</v>
      </c>
      <c r="BC156">
        <v>0</v>
      </c>
      <c r="BD156">
        <v>0.571428571</v>
      </c>
      <c r="BE156">
        <v>0.66666666699999999</v>
      </c>
      <c r="BF156">
        <v>0.125</v>
      </c>
      <c r="BG156">
        <v>0</v>
      </c>
      <c r="BH156">
        <v>0.5</v>
      </c>
      <c r="BI156">
        <v>0.4</v>
      </c>
      <c r="BJ156">
        <v>0.36363636399999999</v>
      </c>
      <c r="BK156">
        <v>0</v>
      </c>
      <c r="BL156">
        <v>0.75</v>
      </c>
      <c r="BM156">
        <v>1</v>
      </c>
      <c r="BN156">
        <v>1</v>
      </c>
      <c r="BO156">
        <v>0</v>
      </c>
      <c r="BP156">
        <v>1</v>
      </c>
      <c r="BQ156" t="s">
        <v>74</v>
      </c>
      <c r="BR156" t="s">
        <v>74</v>
      </c>
      <c r="BS156" t="s">
        <v>74</v>
      </c>
      <c r="BT156" t="s">
        <v>74</v>
      </c>
      <c r="BU156" t="s">
        <v>74</v>
      </c>
      <c r="BV156" t="s">
        <v>74</v>
      </c>
      <c r="BW156" t="s">
        <v>74</v>
      </c>
      <c r="BX156" t="s">
        <v>74</v>
      </c>
      <c r="BY156" t="s">
        <v>74</v>
      </c>
      <c r="BZ156" t="s">
        <v>74</v>
      </c>
      <c r="CA156" t="s">
        <v>74</v>
      </c>
      <c r="CB156" t="s">
        <v>74</v>
      </c>
      <c r="CC156" t="s">
        <v>74</v>
      </c>
      <c r="CD156" t="s">
        <v>74</v>
      </c>
      <c r="CE156" t="s">
        <v>74</v>
      </c>
      <c r="CF156">
        <v>236.09283869999999</v>
      </c>
      <c r="CG156">
        <f>IF(CJ156&lt;$CH$1,CJ156,)</f>
        <v>0</v>
      </c>
      <c r="CH156">
        <v>1</v>
      </c>
      <c r="CI156">
        <v>156</v>
      </c>
      <c r="CJ156">
        <v>14999.99958</v>
      </c>
      <c r="CK156">
        <f t="shared" si="7"/>
        <v>472.18567739999997</v>
      </c>
      <c r="CL156">
        <f t="shared" si="8"/>
        <v>0</v>
      </c>
    </row>
    <row r="157" spans="1:90" x14ac:dyDescent="0.25">
      <c r="A157" s="5" t="s">
        <v>101</v>
      </c>
      <c r="B157" s="2" t="s">
        <v>251</v>
      </c>
      <c r="C157" s="10">
        <v>42309</v>
      </c>
      <c r="E157" s="14" t="e">
        <f t="shared" si="6"/>
        <v>#NUM!</v>
      </c>
      <c r="F157" s="3" t="s">
        <v>253</v>
      </c>
      <c r="H157">
        <v>219</v>
      </c>
      <c r="I157">
        <v>71</v>
      </c>
      <c r="J157">
        <v>142.30000000000001</v>
      </c>
      <c r="K157">
        <v>7.9</v>
      </c>
      <c r="L157">
        <v>138</v>
      </c>
      <c r="M157">
        <v>68</v>
      </c>
      <c r="N157" t="s">
        <v>111</v>
      </c>
      <c r="O157">
        <v>294</v>
      </c>
      <c r="P157">
        <v>720</v>
      </c>
      <c r="Q157">
        <v>1280</v>
      </c>
      <c r="R157" s="1" t="s">
        <v>77</v>
      </c>
      <c r="S157" s="1" t="s">
        <v>77</v>
      </c>
      <c r="T157" t="s">
        <v>74</v>
      </c>
      <c r="U157">
        <v>4</v>
      </c>
      <c r="V157">
        <v>24.151</v>
      </c>
      <c r="W157">
        <v>1.4</v>
      </c>
      <c r="X157">
        <v>1.5</v>
      </c>
      <c r="Y157">
        <v>8</v>
      </c>
      <c r="Z157" t="s">
        <v>107</v>
      </c>
      <c r="AA157">
        <v>2600</v>
      </c>
      <c r="AF157" t="s">
        <v>74</v>
      </c>
      <c r="AG157">
        <v>8</v>
      </c>
      <c r="AH157" t="s">
        <v>74</v>
      </c>
      <c r="AI157">
        <v>5</v>
      </c>
      <c r="AJ157" t="s">
        <v>74</v>
      </c>
      <c r="AK157" t="s">
        <v>77</v>
      </c>
      <c r="AL157" t="s">
        <v>78</v>
      </c>
      <c r="AM157" t="s">
        <v>78</v>
      </c>
      <c r="AN157" t="s">
        <v>74</v>
      </c>
      <c r="AO157" t="s">
        <v>74</v>
      </c>
      <c r="AP157" t="s">
        <v>74</v>
      </c>
      <c r="AQ157" t="s">
        <v>74</v>
      </c>
      <c r="AR157" t="s">
        <v>78</v>
      </c>
      <c r="AS157" t="s">
        <v>78</v>
      </c>
      <c r="AT157" t="s">
        <v>77</v>
      </c>
      <c r="AU157" t="s">
        <v>78</v>
      </c>
      <c r="AV157" t="s">
        <v>78</v>
      </c>
      <c r="AW157" t="s">
        <v>74</v>
      </c>
      <c r="AX157" t="s">
        <v>78</v>
      </c>
      <c r="AY157">
        <v>4.0999999999999996</v>
      </c>
      <c r="AZ157">
        <v>1</v>
      </c>
      <c r="BA157">
        <v>1</v>
      </c>
      <c r="BB157">
        <v>0.6</v>
      </c>
      <c r="BC157">
        <v>0</v>
      </c>
      <c r="BD157">
        <v>0.428571429</v>
      </c>
      <c r="BE157">
        <v>0.66666666699999999</v>
      </c>
      <c r="BF157">
        <v>6.25E-2</v>
      </c>
      <c r="BG157">
        <v>0</v>
      </c>
      <c r="BH157">
        <v>0.5</v>
      </c>
      <c r="BI157">
        <v>0.4</v>
      </c>
      <c r="BJ157">
        <v>0.27272727299999999</v>
      </c>
      <c r="BK157">
        <v>0</v>
      </c>
      <c r="BL157">
        <v>0.75</v>
      </c>
      <c r="BM157">
        <v>0.5</v>
      </c>
      <c r="BN157">
        <v>0.5</v>
      </c>
      <c r="BO157">
        <v>0</v>
      </c>
      <c r="BP157">
        <v>2</v>
      </c>
      <c r="BQ157" t="s">
        <v>74</v>
      </c>
      <c r="BR157" t="s">
        <v>74</v>
      </c>
      <c r="BS157" t="s">
        <v>74</v>
      </c>
      <c r="BT157" t="s">
        <v>74</v>
      </c>
      <c r="BU157" t="s">
        <v>74</v>
      </c>
      <c r="BV157" t="s">
        <v>74</v>
      </c>
      <c r="BW157" t="s">
        <v>74</v>
      </c>
      <c r="BX157" t="s">
        <v>74</v>
      </c>
      <c r="BY157" t="s">
        <v>74</v>
      </c>
      <c r="BZ157" t="s">
        <v>74</v>
      </c>
      <c r="CA157" t="s">
        <v>74</v>
      </c>
      <c r="CB157" t="s">
        <v>74</v>
      </c>
      <c r="CC157" t="s">
        <v>74</v>
      </c>
      <c r="CD157" t="s">
        <v>74</v>
      </c>
      <c r="CE157" t="s">
        <v>74</v>
      </c>
      <c r="CF157">
        <v>86.291070719999993</v>
      </c>
      <c r="CG157">
        <f>IF(CJ157&lt;$CH$1,CJ157,)</f>
        <v>1794.0978540000001</v>
      </c>
      <c r="CH157">
        <v>1</v>
      </c>
      <c r="CI157">
        <v>157</v>
      </c>
      <c r="CJ157">
        <v>1794.0978540000001</v>
      </c>
      <c r="CK157">
        <f t="shared" si="7"/>
        <v>172.58214143999999</v>
      </c>
      <c r="CL157">
        <f t="shared" si="8"/>
        <v>982.75118738772596</v>
      </c>
    </row>
    <row r="158" spans="1:90" x14ac:dyDescent="0.25">
      <c r="A158" s="5" t="s">
        <v>101</v>
      </c>
      <c r="B158" s="2" t="s">
        <v>254</v>
      </c>
      <c r="C158" s="10">
        <v>42278</v>
      </c>
      <c r="D158" s="10">
        <v>42644</v>
      </c>
      <c r="E158" s="14">
        <f t="shared" si="6"/>
        <v>12</v>
      </c>
      <c r="G158" s="3" t="s">
        <v>236</v>
      </c>
      <c r="H158">
        <v>120</v>
      </c>
      <c r="I158">
        <v>77.5</v>
      </c>
      <c r="J158">
        <v>151.80000000000001</v>
      </c>
      <c r="K158">
        <v>8.1999999999999993</v>
      </c>
      <c r="L158">
        <v>172</v>
      </c>
      <c r="M158">
        <v>71</v>
      </c>
      <c r="N158" t="s">
        <v>76</v>
      </c>
      <c r="O158">
        <v>267</v>
      </c>
      <c r="P158">
        <v>720</v>
      </c>
      <c r="Q158">
        <v>1280</v>
      </c>
      <c r="R158" s="1" t="s">
        <v>77</v>
      </c>
      <c r="S158" s="1" t="s">
        <v>77</v>
      </c>
      <c r="T158" t="s">
        <v>74</v>
      </c>
      <c r="U158">
        <v>4</v>
      </c>
      <c r="V158">
        <v>21.5</v>
      </c>
      <c r="W158">
        <v>1.4</v>
      </c>
      <c r="X158">
        <v>1.5</v>
      </c>
      <c r="Y158">
        <v>8</v>
      </c>
      <c r="Z158" t="s">
        <v>104</v>
      </c>
      <c r="AA158">
        <v>3000</v>
      </c>
      <c r="AF158" t="s">
        <v>74</v>
      </c>
      <c r="AG158">
        <v>13</v>
      </c>
      <c r="AH158">
        <v>2.1</v>
      </c>
      <c r="AI158">
        <v>5</v>
      </c>
      <c r="AJ158" t="s">
        <v>74</v>
      </c>
      <c r="AK158" t="s">
        <v>77</v>
      </c>
      <c r="AL158" t="s">
        <v>78</v>
      </c>
      <c r="AM158" t="s">
        <v>78</v>
      </c>
      <c r="AN158" t="s">
        <v>78</v>
      </c>
      <c r="AO158" t="s">
        <v>74</v>
      </c>
      <c r="AP158" t="s">
        <v>74</v>
      </c>
      <c r="AQ158" t="s">
        <v>74</v>
      </c>
      <c r="AR158" t="s">
        <v>77</v>
      </c>
      <c r="AS158" t="s">
        <v>78</v>
      </c>
      <c r="AT158" t="s">
        <v>78</v>
      </c>
      <c r="AU158" t="s">
        <v>78</v>
      </c>
      <c r="AV158" t="s">
        <v>78</v>
      </c>
      <c r="AW158" t="s">
        <v>74</v>
      </c>
      <c r="AX158" t="s">
        <v>78</v>
      </c>
      <c r="AY158">
        <v>4.0999999999999996</v>
      </c>
      <c r="AZ158">
        <v>1</v>
      </c>
      <c r="BA158">
        <v>1</v>
      </c>
      <c r="BB158">
        <v>0.4</v>
      </c>
      <c r="BC158">
        <v>0</v>
      </c>
      <c r="BD158">
        <v>0.571428571</v>
      </c>
      <c r="BE158">
        <v>0.66666666699999999</v>
      </c>
      <c r="BF158">
        <v>6.25E-2</v>
      </c>
      <c r="BG158">
        <v>0</v>
      </c>
      <c r="BH158">
        <v>0.5</v>
      </c>
      <c r="BI158">
        <v>0.4</v>
      </c>
      <c r="BJ158">
        <v>0.18181818199999999</v>
      </c>
      <c r="BK158">
        <v>0</v>
      </c>
      <c r="BL158">
        <v>0.75</v>
      </c>
      <c r="BM158">
        <v>1</v>
      </c>
      <c r="BN158">
        <v>0.66666666699999999</v>
      </c>
      <c r="BO158">
        <v>0</v>
      </c>
      <c r="BP158">
        <v>6</v>
      </c>
      <c r="BQ158">
        <v>6.2</v>
      </c>
      <c r="BR158">
        <v>8.8000000000000007</v>
      </c>
      <c r="BS158">
        <v>7.5</v>
      </c>
      <c r="BT158">
        <v>6.5</v>
      </c>
      <c r="BU158">
        <v>5.2</v>
      </c>
      <c r="BV158">
        <v>6</v>
      </c>
      <c r="BW158">
        <v>6.7</v>
      </c>
      <c r="BX158">
        <v>4</v>
      </c>
      <c r="BY158">
        <v>8</v>
      </c>
      <c r="BZ158">
        <v>5.2</v>
      </c>
      <c r="CA158">
        <v>7.2</v>
      </c>
      <c r="CB158">
        <v>8.3000000000000007</v>
      </c>
      <c r="CC158">
        <v>8.5</v>
      </c>
      <c r="CD158">
        <v>6</v>
      </c>
      <c r="CE158">
        <v>8.5</v>
      </c>
      <c r="CF158">
        <v>246.9586956</v>
      </c>
      <c r="CG158">
        <f>IF(CJ158&lt;$CH$1,CJ158,)</f>
        <v>2094.8762059999999</v>
      </c>
      <c r="CH158">
        <v>1</v>
      </c>
      <c r="CI158">
        <v>158</v>
      </c>
      <c r="CJ158">
        <v>2094.8762059999999</v>
      </c>
      <c r="CK158">
        <f t="shared" si="7"/>
        <v>493.9173912</v>
      </c>
      <c r="CL158">
        <f t="shared" si="8"/>
        <v>1147.5082444844138</v>
      </c>
    </row>
    <row r="159" spans="1:90" x14ac:dyDescent="0.25">
      <c r="A159" s="5" t="s">
        <v>101</v>
      </c>
      <c r="B159" s="2" t="s">
        <v>255</v>
      </c>
      <c r="C159" s="10">
        <v>42278</v>
      </c>
      <c r="D159" s="10">
        <v>42675</v>
      </c>
      <c r="E159" s="14">
        <f t="shared" si="6"/>
        <v>13</v>
      </c>
      <c r="G159" s="3" t="s">
        <v>186</v>
      </c>
      <c r="H159">
        <v>103</v>
      </c>
      <c r="I159">
        <v>72.099999999999994</v>
      </c>
      <c r="J159">
        <v>142.30000000000001</v>
      </c>
      <c r="K159">
        <v>8.5</v>
      </c>
      <c r="L159">
        <v>149</v>
      </c>
      <c r="M159">
        <v>67</v>
      </c>
      <c r="N159" t="s">
        <v>76</v>
      </c>
      <c r="O159">
        <v>294</v>
      </c>
      <c r="P159">
        <v>720</v>
      </c>
      <c r="Q159">
        <v>1280</v>
      </c>
      <c r="R159" s="1" t="s">
        <v>77</v>
      </c>
      <c r="S159" s="1" t="s">
        <v>77</v>
      </c>
      <c r="T159" t="s">
        <v>74</v>
      </c>
      <c r="U159">
        <v>4</v>
      </c>
      <c r="V159">
        <v>18.405000000000001</v>
      </c>
      <c r="W159">
        <v>1.3</v>
      </c>
      <c r="X159">
        <v>1.5</v>
      </c>
      <c r="Y159">
        <v>8</v>
      </c>
      <c r="Z159" t="s">
        <v>104</v>
      </c>
      <c r="AA159">
        <v>2600</v>
      </c>
      <c r="AF159" t="s">
        <v>74</v>
      </c>
      <c r="AG159">
        <v>8</v>
      </c>
      <c r="AH159">
        <v>2.1</v>
      </c>
      <c r="AI159">
        <v>5</v>
      </c>
      <c r="AJ159" t="s">
        <v>74</v>
      </c>
      <c r="AK159" t="s">
        <v>77</v>
      </c>
      <c r="AL159" t="s">
        <v>78</v>
      </c>
      <c r="AM159" t="s">
        <v>78</v>
      </c>
      <c r="AN159" t="s">
        <v>74</v>
      </c>
      <c r="AO159" t="s">
        <v>74</v>
      </c>
      <c r="AP159" t="s">
        <v>74</v>
      </c>
      <c r="AQ159" t="s">
        <v>74</v>
      </c>
      <c r="AR159" t="s">
        <v>77</v>
      </c>
      <c r="AS159" t="s">
        <v>78</v>
      </c>
      <c r="AT159" t="s">
        <v>78</v>
      </c>
      <c r="AU159" t="s">
        <v>78</v>
      </c>
      <c r="AV159" t="s">
        <v>78</v>
      </c>
      <c r="AW159" t="s">
        <v>74</v>
      </c>
      <c r="AX159" t="s">
        <v>78</v>
      </c>
      <c r="AY159">
        <v>4.0999999999999996</v>
      </c>
      <c r="AZ159">
        <v>1</v>
      </c>
      <c r="BA159">
        <v>1</v>
      </c>
      <c r="BB159">
        <v>0.6</v>
      </c>
      <c r="BC159">
        <v>0</v>
      </c>
      <c r="BD159">
        <v>0.428571429</v>
      </c>
      <c r="BE159">
        <v>0.66666666699999999</v>
      </c>
      <c r="BF159">
        <v>0.125</v>
      </c>
      <c r="BG159">
        <v>0</v>
      </c>
      <c r="BH159">
        <v>0</v>
      </c>
      <c r="BI159">
        <v>0.4</v>
      </c>
      <c r="BJ159">
        <v>0.27272727299999999</v>
      </c>
      <c r="BK159">
        <v>0</v>
      </c>
      <c r="BL159">
        <v>0.5</v>
      </c>
      <c r="BM159">
        <v>0.5</v>
      </c>
      <c r="BN159">
        <v>0.66666666699999999</v>
      </c>
      <c r="BO159">
        <v>0</v>
      </c>
      <c r="BP159">
        <v>8</v>
      </c>
      <c r="BQ159">
        <v>2.2999999999999998</v>
      </c>
      <c r="BR159">
        <v>4</v>
      </c>
      <c r="BS159">
        <v>3.4</v>
      </c>
      <c r="BT159">
        <v>4.5999999999999996</v>
      </c>
      <c r="BU159">
        <v>3.5</v>
      </c>
      <c r="BV159">
        <v>4.5999999999999996</v>
      </c>
      <c r="BW159">
        <v>3.9</v>
      </c>
      <c r="BX159">
        <v>1.8</v>
      </c>
      <c r="BY159">
        <v>3.3</v>
      </c>
      <c r="BZ159">
        <v>1.7</v>
      </c>
      <c r="CA159">
        <v>2.4</v>
      </c>
      <c r="CB159">
        <v>3.3</v>
      </c>
      <c r="CC159">
        <v>5.7</v>
      </c>
      <c r="CD159">
        <v>4.5999999999999996</v>
      </c>
      <c r="CE159">
        <v>5.4</v>
      </c>
      <c r="CF159">
        <v>246.9586956</v>
      </c>
      <c r="CG159">
        <f>IF(CJ159&lt;$CH$1,CJ159,)</f>
        <v>1222.9850590000001</v>
      </c>
      <c r="CH159">
        <v>1</v>
      </c>
      <c r="CI159">
        <v>159</v>
      </c>
      <c r="CJ159">
        <v>1222.9850590000001</v>
      </c>
      <c r="CK159">
        <f t="shared" si="7"/>
        <v>493.9173912</v>
      </c>
      <c r="CL159">
        <f t="shared" si="8"/>
        <v>669.91330278337102</v>
      </c>
    </row>
    <row r="160" spans="1:90" x14ac:dyDescent="0.25">
      <c r="A160" s="5" t="s">
        <v>101</v>
      </c>
      <c r="B160" s="2" t="s">
        <v>252</v>
      </c>
      <c r="C160" s="10">
        <v>42248</v>
      </c>
      <c r="D160" s="10">
        <v>42522</v>
      </c>
      <c r="E160" s="14">
        <f t="shared" si="6"/>
        <v>9</v>
      </c>
      <c r="F160" s="3" t="s">
        <v>256</v>
      </c>
      <c r="G160" s="3" t="s">
        <v>240</v>
      </c>
      <c r="H160">
        <v>130</v>
      </c>
      <c r="I160">
        <v>69.8</v>
      </c>
      <c r="J160">
        <v>136.5</v>
      </c>
      <c r="K160">
        <v>8.4</v>
      </c>
      <c r="L160">
        <v>122</v>
      </c>
      <c r="M160">
        <v>64</v>
      </c>
      <c r="N160" t="s">
        <v>114</v>
      </c>
      <c r="O160">
        <v>234</v>
      </c>
      <c r="P160">
        <v>540</v>
      </c>
      <c r="Q160">
        <v>960</v>
      </c>
      <c r="R160" s="1" t="s">
        <v>77</v>
      </c>
      <c r="S160" s="1" t="s">
        <v>77</v>
      </c>
      <c r="T160" t="s">
        <v>74</v>
      </c>
      <c r="U160">
        <v>4</v>
      </c>
      <c r="V160">
        <v>21.747</v>
      </c>
      <c r="W160">
        <v>1.3</v>
      </c>
      <c r="X160">
        <v>1</v>
      </c>
      <c r="Y160">
        <v>8</v>
      </c>
      <c r="Z160" t="s">
        <v>104</v>
      </c>
      <c r="AA160">
        <v>2000</v>
      </c>
      <c r="AB160">
        <v>67</v>
      </c>
      <c r="AC160">
        <v>14.85</v>
      </c>
      <c r="AD160">
        <v>8.9700000000000006</v>
      </c>
      <c r="AE160">
        <v>10.58</v>
      </c>
      <c r="AF160" t="s">
        <v>74</v>
      </c>
      <c r="AG160">
        <v>5</v>
      </c>
      <c r="AH160">
        <v>2.2000000000000002</v>
      </c>
      <c r="AI160">
        <v>2</v>
      </c>
      <c r="AJ160" t="s">
        <v>74</v>
      </c>
      <c r="AK160" t="s">
        <v>77</v>
      </c>
      <c r="AL160" t="s">
        <v>78</v>
      </c>
      <c r="AM160" t="s">
        <v>78</v>
      </c>
      <c r="AN160" t="s">
        <v>78</v>
      </c>
      <c r="AO160" t="s">
        <v>74</v>
      </c>
      <c r="AP160" t="s">
        <v>74</v>
      </c>
      <c r="AQ160" t="s">
        <v>74</v>
      </c>
      <c r="AR160" t="s">
        <v>77</v>
      </c>
      <c r="AS160" t="s">
        <v>78</v>
      </c>
      <c r="AT160" t="s">
        <v>78</v>
      </c>
      <c r="AU160" t="s">
        <v>78</v>
      </c>
      <c r="AV160" t="s">
        <v>78</v>
      </c>
      <c r="AW160" t="s">
        <v>74</v>
      </c>
      <c r="AX160" t="s">
        <v>78</v>
      </c>
      <c r="AY160">
        <v>4.0999999999999996</v>
      </c>
      <c r="AZ160">
        <v>1</v>
      </c>
      <c r="BA160">
        <v>1</v>
      </c>
      <c r="BB160">
        <v>0</v>
      </c>
      <c r="BC160">
        <v>0</v>
      </c>
      <c r="BD160">
        <v>0.428571429</v>
      </c>
      <c r="BE160">
        <v>0.33333333300000001</v>
      </c>
      <c r="BF160">
        <v>0</v>
      </c>
      <c r="BG160">
        <v>0</v>
      </c>
      <c r="BH160">
        <v>0</v>
      </c>
      <c r="BI160">
        <v>0.4</v>
      </c>
      <c r="BJ160">
        <v>0</v>
      </c>
      <c r="BK160">
        <v>0</v>
      </c>
      <c r="BL160">
        <v>0.5</v>
      </c>
      <c r="BM160">
        <v>0.5</v>
      </c>
      <c r="BN160">
        <v>0</v>
      </c>
      <c r="BO160">
        <v>0</v>
      </c>
      <c r="BP160">
        <v>23</v>
      </c>
      <c r="BQ160">
        <v>3.4</v>
      </c>
      <c r="BR160">
        <v>6.4</v>
      </c>
      <c r="BS160">
        <v>4.0999999999999996</v>
      </c>
      <c r="BT160">
        <v>6.3</v>
      </c>
      <c r="BU160">
        <v>4.0999999999999996</v>
      </c>
      <c r="BV160">
        <v>4.8</v>
      </c>
      <c r="BW160">
        <v>3.6</v>
      </c>
      <c r="BX160">
        <v>2.2999999999999998</v>
      </c>
      <c r="BY160">
        <v>4.8</v>
      </c>
      <c r="BZ160">
        <v>2.1</v>
      </c>
      <c r="CA160">
        <v>3.1</v>
      </c>
      <c r="CB160">
        <v>5.8</v>
      </c>
      <c r="CC160">
        <v>6</v>
      </c>
      <c r="CD160">
        <v>5.7</v>
      </c>
      <c r="CE160">
        <v>5.8</v>
      </c>
      <c r="CF160">
        <v>295.45599229999999</v>
      </c>
      <c r="CG160">
        <f>IF(CJ160&lt;$CH$1,CJ160,)</f>
        <v>3736.5457179999999</v>
      </c>
      <c r="CH160">
        <v>1</v>
      </c>
      <c r="CI160">
        <v>160</v>
      </c>
      <c r="CJ160">
        <v>3736.5457179999999</v>
      </c>
      <c r="CK160">
        <f t="shared" si="7"/>
        <v>590.91198459999998</v>
      </c>
      <c r="CL160">
        <f t="shared" si="8"/>
        <v>2046.7639114031417</v>
      </c>
    </row>
    <row r="161" spans="1:90" x14ac:dyDescent="0.25">
      <c r="A161" s="5" t="s">
        <v>101</v>
      </c>
      <c r="B161" s="2" t="s">
        <v>257</v>
      </c>
      <c r="C161" s="10">
        <v>42248</v>
      </c>
      <c r="E161" s="14" t="e">
        <f t="shared" si="6"/>
        <v>#NUM!</v>
      </c>
      <c r="F161" s="3" t="s">
        <v>253</v>
      </c>
      <c r="H161">
        <v>299</v>
      </c>
      <c r="I161">
        <v>78.599999999999994</v>
      </c>
      <c r="J161">
        <v>152.4</v>
      </c>
      <c r="K161">
        <v>7.5</v>
      </c>
      <c r="L161">
        <v>171</v>
      </c>
      <c r="M161">
        <v>69</v>
      </c>
      <c r="N161" t="s">
        <v>111</v>
      </c>
      <c r="O161">
        <v>267</v>
      </c>
      <c r="P161">
        <v>720</v>
      </c>
      <c r="Q161">
        <v>1280</v>
      </c>
      <c r="R161" s="1" t="s">
        <v>77</v>
      </c>
      <c r="S161" s="1" t="s">
        <v>77</v>
      </c>
      <c r="T161" t="s">
        <v>74</v>
      </c>
      <c r="U161">
        <v>8</v>
      </c>
      <c r="V161">
        <v>40</v>
      </c>
      <c r="W161">
        <v>1.7</v>
      </c>
      <c r="X161">
        <v>1.5</v>
      </c>
      <c r="Y161">
        <v>16</v>
      </c>
      <c r="Z161" t="s">
        <v>104</v>
      </c>
      <c r="AA161">
        <v>3000</v>
      </c>
      <c r="AB161">
        <v>91</v>
      </c>
      <c r="AC161">
        <v>18.62</v>
      </c>
      <c r="AD161">
        <v>9.07</v>
      </c>
      <c r="AE161">
        <v>16.37</v>
      </c>
      <c r="AF161" t="s">
        <v>74</v>
      </c>
      <c r="AG161">
        <v>13</v>
      </c>
      <c r="AH161">
        <v>1.9</v>
      </c>
      <c r="AI161">
        <v>5</v>
      </c>
      <c r="AJ161" t="s">
        <v>74</v>
      </c>
      <c r="AK161" t="s">
        <v>77</v>
      </c>
      <c r="AL161" t="s">
        <v>78</v>
      </c>
      <c r="AM161" t="s">
        <v>78</v>
      </c>
      <c r="AN161" t="s">
        <v>78</v>
      </c>
      <c r="AO161" t="s">
        <v>74</v>
      </c>
      <c r="AP161" t="s">
        <v>74</v>
      </c>
      <c r="AQ161" t="s">
        <v>74</v>
      </c>
      <c r="AR161" t="s">
        <v>77</v>
      </c>
      <c r="AS161" t="s">
        <v>78</v>
      </c>
      <c r="AT161" t="s">
        <v>78</v>
      </c>
      <c r="AU161" t="s">
        <v>78</v>
      </c>
      <c r="AV161" t="s">
        <v>78</v>
      </c>
      <c r="AW161" t="s">
        <v>74</v>
      </c>
      <c r="AX161" t="s">
        <v>78</v>
      </c>
      <c r="AY161">
        <v>4.0999999999999996</v>
      </c>
      <c r="AZ161">
        <v>1</v>
      </c>
      <c r="BA161">
        <v>1</v>
      </c>
      <c r="BB161">
        <v>0.8</v>
      </c>
      <c r="BC161">
        <v>0</v>
      </c>
      <c r="BD161">
        <v>0.428571429</v>
      </c>
      <c r="BE161">
        <v>0.66666666699999999</v>
      </c>
      <c r="BF161">
        <v>0.125</v>
      </c>
      <c r="BG161">
        <v>0</v>
      </c>
      <c r="BH161">
        <v>0</v>
      </c>
      <c r="BI161">
        <v>0.4</v>
      </c>
      <c r="BJ161">
        <v>0.27272727299999999</v>
      </c>
      <c r="BK161">
        <v>0</v>
      </c>
      <c r="BL161">
        <v>0.5</v>
      </c>
      <c r="BM161">
        <v>0.5</v>
      </c>
      <c r="BN161">
        <v>0.66666666699999999</v>
      </c>
      <c r="BO161">
        <v>0</v>
      </c>
      <c r="BP161">
        <v>29</v>
      </c>
      <c r="BQ161">
        <v>6.4</v>
      </c>
      <c r="BR161">
        <v>6.3</v>
      </c>
      <c r="BS161">
        <v>6.5</v>
      </c>
      <c r="BT161">
        <v>7.2</v>
      </c>
      <c r="BU161">
        <v>7.6</v>
      </c>
      <c r="BV161">
        <v>6.6</v>
      </c>
      <c r="BW161">
        <v>6.1</v>
      </c>
      <c r="BX161">
        <v>5.0999999999999996</v>
      </c>
      <c r="BY161">
        <v>7.3</v>
      </c>
      <c r="BZ161">
        <v>5.5</v>
      </c>
      <c r="CA161">
        <v>6.2</v>
      </c>
      <c r="CB161">
        <v>7.9</v>
      </c>
      <c r="CC161">
        <v>7.8</v>
      </c>
      <c r="CD161">
        <v>7.9</v>
      </c>
      <c r="CE161">
        <v>8</v>
      </c>
      <c r="CF161">
        <v>295.45599229999999</v>
      </c>
      <c r="CG161">
        <f>IF(CJ161&lt;$CH$1,CJ161,)</f>
        <v>2316.1598909999998</v>
      </c>
      <c r="CH161">
        <v>1</v>
      </c>
      <c r="CI161">
        <v>161</v>
      </c>
      <c r="CJ161">
        <v>2316.1598909999998</v>
      </c>
      <c r="CK161">
        <f t="shared" si="7"/>
        <v>590.91198459999998</v>
      </c>
      <c r="CL161">
        <f t="shared" si="8"/>
        <v>1268.7205873331789</v>
      </c>
    </row>
    <row r="162" spans="1:90" x14ac:dyDescent="0.25">
      <c r="A162" s="5" t="s">
        <v>101</v>
      </c>
      <c r="B162" s="2" t="s">
        <v>239</v>
      </c>
      <c r="C162" s="10">
        <v>42217</v>
      </c>
      <c r="D162" s="10">
        <v>42583</v>
      </c>
      <c r="E162" s="14">
        <f t="shared" si="6"/>
        <v>12</v>
      </c>
      <c r="F162" s="3" t="s">
        <v>258</v>
      </c>
      <c r="G162" s="3" t="s">
        <v>210</v>
      </c>
      <c r="H162">
        <v>800</v>
      </c>
      <c r="I162">
        <v>76.099999999999994</v>
      </c>
      <c r="J162">
        <v>153.19999999999999</v>
      </c>
      <c r="K162">
        <v>7.6</v>
      </c>
      <c r="L162">
        <v>171</v>
      </c>
      <c r="M162">
        <v>76</v>
      </c>
      <c r="N162" t="s">
        <v>111</v>
      </c>
      <c r="O162">
        <v>515</v>
      </c>
      <c r="P162">
        <v>1440</v>
      </c>
      <c r="Q162">
        <v>2560</v>
      </c>
      <c r="R162" s="1" t="s">
        <v>78</v>
      </c>
      <c r="S162" s="1" t="s">
        <v>78</v>
      </c>
      <c r="T162" t="s">
        <v>74</v>
      </c>
      <c r="U162">
        <v>8</v>
      </c>
      <c r="V162">
        <v>116.05</v>
      </c>
      <c r="W162">
        <v>2.1</v>
      </c>
      <c r="X162">
        <v>4</v>
      </c>
      <c r="Y162">
        <v>64</v>
      </c>
      <c r="Z162" t="s">
        <v>77</v>
      </c>
      <c r="AA162">
        <v>3000</v>
      </c>
      <c r="AB162">
        <v>85</v>
      </c>
      <c r="AC162">
        <v>28.57</v>
      </c>
      <c r="AD162">
        <v>10.72</v>
      </c>
      <c r="AE162">
        <v>13.85</v>
      </c>
      <c r="AF162" t="s">
        <v>74</v>
      </c>
      <c r="AG162">
        <v>16</v>
      </c>
      <c r="AH162">
        <v>1.9</v>
      </c>
      <c r="AI162">
        <v>5</v>
      </c>
      <c r="AJ162" t="s">
        <v>74</v>
      </c>
      <c r="AK162" t="s">
        <v>78</v>
      </c>
      <c r="AL162" t="s">
        <v>78</v>
      </c>
      <c r="AM162" t="s">
        <v>78</v>
      </c>
      <c r="AN162" t="s">
        <v>78</v>
      </c>
      <c r="AO162" t="s">
        <v>78</v>
      </c>
      <c r="AP162" t="s">
        <v>78</v>
      </c>
      <c r="AQ162" t="s">
        <v>78</v>
      </c>
      <c r="AR162" t="s">
        <v>78</v>
      </c>
      <c r="AS162" t="s">
        <v>78</v>
      </c>
      <c r="AT162" t="s">
        <v>77</v>
      </c>
      <c r="AU162" t="s">
        <v>78</v>
      </c>
      <c r="AV162" t="s">
        <v>78</v>
      </c>
      <c r="AW162" t="s">
        <v>74</v>
      </c>
      <c r="AX162" t="s">
        <v>78</v>
      </c>
      <c r="AY162">
        <v>4.2</v>
      </c>
      <c r="AZ162">
        <v>1</v>
      </c>
      <c r="BA162">
        <v>1</v>
      </c>
      <c r="BB162">
        <v>0.8</v>
      </c>
      <c r="BC162">
        <v>0</v>
      </c>
      <c r="BD162">
        <v>0.428571429</v>
      </c>
      <c r="BE162">
        <v>0.66666666699999999</v>
      </c>
      <c r="BF162">
        <v>0.4375</v>
      </c>
      <c r="BG162">
        <v>0</v>
      </c>
      <c r="BH162">
        <v>0</v>
      </c>
      <c r="BI162">
        <v>0.4</v>
      </c>
      <c r="BJ162">
        <v>0.45454545499999999</v>
      </c>
      <c r="BK162">
        <v>0</v>
      </c>
      <c r="BL162">
        <v>0.5</v>
      </c>
      <c r="BM162">
        <v>0.5</v>
      </c>
      <c r="BN162">
        <v>0.5</v>
      </c>
      <c r="BO162">
        <v>0</v>
      </c>
      <c r="BP162">
        <v>40</v>
      </c>
      <c r="BQ162">
        <v>8.9</v>
      </c>
      <c r="BR162">
        <v>7.2</v>
      </c>
      <c r="BS162">
        <v>9.4</v>
      </c>
      <c r="BT162">
        <v>8.9</v>
      </c>
      <c r="BU162">
        <v>9.1999999999999993</v>
      </c>
      <c r="BV162">
        <v>8.6</v>
      </c>
      <c r="BW162">
        <v>9.3000000000000007</v>
      </c>
      <c r="BX162">
        <v>9.1999999999999993</v>
      </c>
      <c r="BY162">
        <v>9.5</v>
      </c>
      <c r="BZ162">
        <v>8.3000000000000007</v>
      </c>
      <c r="CA162">
        <v>8.6</v>
      </c>
      <c r="CB162">
        <v>9.1</v>
      </c>
      <c r="CC162">
        <v>8.6999999999999993</v>
      </c>
      <c r="CD162">
        <v>9.4</v>
      </c>
      <c r="CE162">
        <v>9.1</v>
      </c>
      <c r="CF162">
        <v>367.48936950000001</v>
      </c>
      <c r="CG162">
        <f>IF(CJ162&lt;$CH$1,CJ162,)</f>
        <v>0</v>
      </c>
      <c r="CH162">
        <v>1</v>
      </c>
      <c r="CI162">
        <v>162</v>
      </c>
      <c r="CJ162">
        <v>14999.99958</v>
      </c>
      <c r="CK162">
        <f t="shared" si="7"/>
        <v>734.97873900000002</v>
      </c>
      <c r="CL162">
        <f t="shared" si="8"/>
        <v>0</v>
      </c>
    </row>
    <row r="163" spans="1:90" x14ac:dyDescent="0.25">
      <c r="A163" s="5" t="s">
        <v>101</v>
      </c>
      <c r="B163" s="2" t="s">
        <v>259</v>
      </c>
      <c r="C163" s="10">
        <v>42217</v>
      </c>
      <c r="E163" s="14" t="e">
        <f t="shared" si="6"/>
        <v>#NUM!</v>
      </c>
      <c r="H163">
        <v>799</v>
      </c>
      <c r="I163">
        <v>75.8</v>
      </c>
      <c r="J163">
        <v>154.4</v>
      </c>
      <c r="K163">
        <v>6.9</v>
      </c>
      <c r="L163">
        <v>153</v>
      </c>
      <c r="M163">
        <v>76</v>
      </c>
      <c r="N163" t="s">
        <v>111</v>
      </c>
      <c r="O163">
        <v>515</v>
      </c>
      <c r="P163">
        <v>1440</v>
      </c>
      <c r="Q163">
        <v>2560</v>
      </c>
      <c r="R163" s="1" t="s">
        <v>78</v>
      </c>
      <c r="S163" s="1" t="s">
        <v>78</v>
      </c>
      <c r="T163" t="s">
        <v>74</v>
      </c>
      <c r="U163">
        <v>8</v>
      </c>
      <c r="V163">
        <v>83.917000000000002</v>
      </c>
      <c r="W163">
        <v>2.1</v>
      </c>
      <c r="X163">
        <v>4</v>
      </c>
      <c r="Y163">
        <v>32</v>
      </c>
      <c r="Z163" t="s">
        <v>77</v>
      </c>
      <c r="AA163">
        <v>3000</v>
      </c>
      <c r="AB163">
        <v>83</v>
      </c>
      <c r="AC163">
        <v>30.48</v>
      </c>
      <c r="AD163">
        <v>10.42</v>
      </c>
      <c r="AE163">
        <v>13.88</v>
      </c>
      <c r="AF163" t="s">
        <v>74</v>
      </c>
      <c r="AG163">
        <v>16</v>
      </c>
      <c r="AH163">
        <v>1.9</v>
      </c>
      <c r="AI163">
        <v>4.9000000000000004</v>
      </c>
      <c r="AJ163" t="s">
        <v>74</v>
      </c>
      <c r="AK163" t="s">
        <v>78</v>
      </c>
      <c r="AL163" t="s">
        <v>78</v>
      </c>
      <c r="AM163" t="s">
        <v>78</v>
      </c>
      <c r="AN163" t="s">
        <v>78</v>
      </c>
      <c r="AO163" t="s">
        <v>78</v>
      </c>
      <c r="AP163" t="s">
        <v>78</v>
      </c>
      <c r="AQ163" t="s">
        <v>78</v>
      </c>
      <c r="AR163" t="s">
        <v>78</v>
      </c>
      <c r="AS163" t="s">
        <v>78</v>
      </c>
      <c r="AT163" t="s">
        <v>77</v>
      </c>
      <c r="AU163" t="s">
        <v>78</v>
      </c>
      <c r="AV163" t="s">
        <v>78</v>
      </c>
      <c r="AW163" t="s">
        <v>74</v>
      </c>
      <c r="AX163" t="s">
        <v>78</v>
      </c>
      <c r="AY163">
        <v>4.2</v>
      </c>
      <c r="AZ163">
        <v>1</v>
      </c>
      <c r="BA163">
        <v>0.5</v>
      </c>
      <c r="BB163">
        <v>0</v>
      </c>
      <c r="BC163">
        <v>0</v>
      </c>
      <c r="BD163">
        <v>0.428571429</v>
      </c>
      <c r="BE163">
        <v>0.66666666699999999</v>
      </c>
      <c r="BF163">
        <v>0.4375</v>
      </c>
      <c r="BG163">
        <v>0</v>
      </c>
      <c r="BH163">
        <v>0</v>
      </c>
      <c r="BI163">
        <v>0.4</v>
      </c>
      <c r="BJ163">
        <v>0.45454545499999999</v>
      </c>
      <c r="BK163">
        <v>0</v>
      </c>
      <c r="BL163">
        <v>0.5</v>
      </c>
      <c r="BM163">
        <v>0.5</v>
      </c>
      <c r="BN163">
        <v>0.5</v>
      </c>
      <c r="BO163">
        <v>0</v>
      </c>
      <c r="BP163">
        <v>71</v>
      </c>
      <c r="BQ163">
        <v>8.8000000000000007</v>
      </c>
      <c r="BR163">
        <v>7</v>
      </c>
      <c r="BS163">
        <v>9.6</v>
      </c>
      <c r="BT163">
        <v>8.4</v>
      </c>
      <c r="BU163">
        <v>8.6999999999999993</v>
      </c>
      <c r="BV163">
        <v>8.6999999999999993</v>
      </c>
      <c r="BW163">
        <v>9</v>
      </c>
      <c r="BX163">
        <v>9</v>
      </c>
      <c r="BY163">
        <v>9.4</v>
      </c>
      <c r="BZ163">
        <v>8.6</v>
      </c>
      <c r="CA163">
        <v>8.4</v>
      </c>
      <c r="CB163">
        <v>8.8000000000000007</v>
      </c>
      <c r="CC163">
        <v>8.6</v>
      </c>
      <c r="CD163">
        <v>9</v>
      </c>
      <c r="CE163">
        <v>8.6999999999999993</v>
      </c>
      <c r="CF163">
        <v>367.48936950000001</v>
      </c>
      <c r="CG163">
        <f>IF(CJ163&lt;$CH$1,CJ163,)</f>
        <v>0</v>
      </c>
      <c r="CH163">
        <v>1</v>
      </c>
      <c r="CI163">
        <v>163</v>
      </c>
      <c r="CJ163">
        <v>14999.99958</v>
      </c>
      <c r="CK163">
        <f t="shared" si="7"/>
        <v>734.97873900000002</v>
      </c>
      <c r="CL163">
        <f t="shared" si="8"/>
        <v>0</v>
      </c>
    </row>
    <row r="164" spans="1:90" x14ac:dyDescent="0.25">
      <c r="A164" s="5" t="s">
        <v>101</v>
      </c>
      <c r="B164" s="2" t="s">
        <v>260</v>
      </c>
      <c r="C164" s="10">
        <v>42186</v>
      </c>
      <c r="E164" s="14" t="e">
        <f t="shared" si="6"/>
        <v>#NUM!</v>
      </c>
      <c r="F164" s="3" t="s">
        <v>261</v>
      </c>
      <c r="H164">
        <v>439</v>
      </c>
      <c r="I164">
        <v>76.8</v>
      </c>
      <c r="J164">
        <v>158</v>
      </c>
      <c r="K164">
        <v>5.9</v>
      </c>
      <c r="L164">
        <v>151</v>
      </c>
      <c r="M164">
        <v>73</v>
      </c>
      <c r="N164" t="s">
        <v>111</v>
      </c>
      <c r="O164">
        <v>386</v>
      </c>
      <c r="P164">
        <v>1080</v>
      </c>
      <c r="Q164">
        <v>1920</v>
      </c>
      <c r="R164" s="1" t="s">
        <v>77</v>
      </c>
      <c r="S164" s="1" t="s">
        <v>78</v>
      </c>
      <c r="T164" t="s">
        <v>74</v>
      </c>
      <c r="U164">
        <v>8</v>
      </c>
      <c r="V164">
        <v>28.5</v>
      </c>
      <c r="W164">
        <v>1.7</v>
      </c>
      <c r="X164">
        <v>2</v>
      </c>
      <c r="Y164">
        <v>16</v>
      </c>
      <c r="Z164" t="s">
        <v>107</v>
      </c>
      <c r="AA164">
        <v>3050</v>
      </c>
      <c r="AB164">
        <v>98</v>
      </c>
      <c r="AC164">
        <v>25.03</v>
      </c>
      <c r="AD164">
        <v>12.3</v>
      </c>
      <c r="AE164">
        <v>12.75</v>
      </c>
      <c r="AF164" t="s">
        <v>74</v>
      </c>
      <c r="AG164">
        <v>16</v>
      </c>
      <c r="AH164">
        <v>1.9</v>
      </c>
      <c r="AI164">
        <v>4.9000000000000004</v>
      </c>
      <c r="AJ164" t="s">
        <v>74</v>
      </c>
      <c r="AK164" t="s">
        <v>78</v>
      </c>
      <c r="AL164" t="s">
        <v>78</v>
      </c>
      <c r="AM164" t="s">
        <v>78</v>
      </c>
      <c r="AN164" t="s">
        <v>78</v>
      </c>
      <c r="AO164" t="s">
        <v>78</v>
      </c>
      <c r="AP164" t="s">
        <v>74</v>
      </c>
      <c r="AQ164" t="s">
        <v>74</v>
      </c>
      <c r="AR164" t="s">
        <v>78</v>
      </c>
      <c r="AS164" t="s">
        <v>78</v>
      </c>
      <c r="AT164" t="s">
        <v>78</v>
      </c>
      <c r="AU164" t="s">
        <v>78</v>
      </c>
      <c r="AV164" t="s">
        <v>78</v>
      </c>
      <c r="AW164" t="s">
        <v>78</v>
      </c>
      <c r="AX164" t="s">
        <v>78</v>
      </c>
      <c r="AY164">
        <v>4.0999999999999996</v>
      </c>
      <c r="AZ164">
        <v>1</v>
      </c>
      <c r="BA164">
        <v>1</v>
      </c>
      <c r="BB164">
        <v>0.4</v>
      </c>
      <c r="BC164">
        <v>0</v>
      </c>
      <c r="BD164">
        <v>0.571428571</v>
      </c>
      <c r="BE164">
        <v>0.66666666699999999</v>
      </c>
      <c r="BF164">
        <v>6.25E-2</v>
      </c>
      <c r="BG164">
        <v>0</v>
      </c>
      <c r="BH164">
        <v>0.5</v>
      </c>
      <c r="BI164">
        <v>0.4</v>
      </c>
      <c r="BJ164">
        <v>0.27272727299999999</v>
      </c>
      <c r="BK164">
        <v>0</v>
      </c>
      <c r="BL164">
        <v>0.75</v>
      </c>
      <c r="BM164">
        <v>1</v>
      </c>
      <c r="BN164">
        <v>0.83333333300000001</v>
      </c>
      <c r="BO164">
        <v>0</v>
      </c>
      <c r="BP164">
        <v>0</v>
      </c>
      <c r="BQ164" t="s">
        <v>74</v>
      </c>
      <c r="BR164" t="s">
        <v>74</v>
      </c>
      <c r="BS164" t="s">
        <v>74</v>
      </c>
      <c r="BT164" t="s">
        <v>74</v>
      </c>
      <c r="BU164" t="s">
        <v>74</v>
      </c>
      <c r="BV164" t="s">
        <v>74</v>
      </c>
      <c r="BW164" t="s">
        <v>74</v>
      </c>
      <c r="BX164" t="s">
        <v>74</v>
      </c>
      <c r="BY164" t="s">
        <v>74</v>
      </c>
      <c r="BZ164" t="s">
        <v>74</v>
      </c>
      <c r="CA164" t="s">
        <v>74</v>
      </c>
      <c r="CB164" t="s">
        <v>74</v>
      </c>
      <c r="CC164" t="s">
        <v>74</v>
      </c>
      <c r="CD164" t="s">
        <v>74</v>
      </c>
      <c r="CE164" t="s">
        <v>74</v>
      </c>
      <c r="CF164">
        <v>202.5081064</v>
      </c>
      <c r="CG164">
        <f>IF(CJ164&lt;$CH$1,CJ164,)</f>
        <v>0</v>
      </c>
      <c r="CH164">
        <v>1</v>
      </c>
      <c r="CI164">
        <v>164</v>
      </c>
      <c r="CJ164">
        <v>11559.99935</v>
      </c>
      <c r="CK164">
        <f t="shared" si="7"/>
        <v>405.01621280000001</v>
      </c>
      <c r="CL164">
        <f t="shared" si="8"/>
        <v>0</v>
      </c>
    </row>
    <row r="165" spans="1:90" x14ac:dyDescent="0.25">
      <c r="A165" s="5" t="s">
        <v>101</v>
      </c>
      <c r="B165" s="2" t="s">
        <v>242</v>
      </c>
      <c r="C165" s="10">
        <v>42156</v>
      </c>
      <c r="D165" s="10">
        <v>42522</v>
      </c>
      <c r="E165" s="14">
        <f t="shared" si="6"/>
        <v>12</v>
      </c>
      <c r="G165" s="3" t="s">
        <v>212</v>
      </c>
      <c r="H165">
        <v>800</v>
      </c>
      <c r="I165">
        <v>73.400000000000006</v>
      </c>
      <c r="J165">
        <v>146.80000000000001</v>
      </c>
      <c r="K165">
        <v>8.6</v>
      </c>
      <c r="L165">
        <v>170</v>
      </c>
      <c r="M165">
        <v>66</v>
      </c>
      <c r="N165" t="s">
        <v>111</v>
      </c>
      <c r="O165">
        <v>576</v>
      </c>
      <c r="P165">
        <v>1440</v>
      </c>
      <c r="Q165">
        <v>2560</v>
      </c>
      <c r="R165" s="1" t="s">
        <v>78</v>
      </c>
      <c r="S165" s="1" t="s">
        <v>78</v>
      </c>
      <c r="T165" t="s">
        <v>139</v>
      </c>
      <c r="U165">
        <v>8</v>
      </c>
      <c r="V165">
        <v>79.2</v>
      </c>
      <c r="W165">
        <v>2.1</v>
      </c>
      <c r="X165">
        <v>3</v>
      </c>
      <c r="Y165">
        <v>32</v>
      </c>
      <c r="Z165" t="s">
        <v>77</v>
      </c>
      <c r="AA165">
        <v>3500</v>
      </c>
      <c r="AB165">
        <v>109</v>
      </c>
      <c r="AC165">
        <v>26.48</v>
      </c>
      <c r="AD165">
        <v>16.420000000000002</v>
      </c>
      <c r="AE165">
        <v>18.05</v>
      </c>
      <c r="AF165" t="s">
        <v>74</v>
      </c>
      <c r="AG165">
        <v>16</v>
      </c>
      <c r="AH165">
        <v>1.9</v>
      </c>
      <c r="AI165">
        <v>5</v>
      </c>
      <c r="AJ165" t="s">
        <v>74</v>
      </c>
      <c r="AK165" t="s">
        <v>78</v>
      </c>
      <c r="AL165" t="s">
        <v>78</v>
      </c>
      <c r="AM165" t="s">
        <v>78</v>
      </c>
      <c r="AN165" t="s">
        <v>78</v>
      </c>
      <c r="AO165" t="s">
        <v>78</v>
      </c>
      <c r="AP165" t="s">
        <v>78</v>
      </c>
      <c r="AQ165" t="s">
        <v>78</v>
      </c>
      <c r="AR165" t="s">
        <v>78</v>
      </c>
      <c r="AS165" t="s">
        <v>78</v>
      </c>
      <c r="AT165" t="s">
        <v>77</v>
      </c>
      <c r="AU165" t="s">
        <v>78</v>
      </c>
      <c r="AV165" t="s">
        <v>74</v>
      </c>
      <c r="AW165" t="s">
        <v>74</v>
      </c>
      <c r="AX165" t="s">
        <v>78</v>
      </c>
      <c r="AY165">
        <v>4.0999999999999996</v>
      </c>
      <c r="AZ165">
        <v>1</v>
      </c>
      <c r="BA165">
        <v>0.5</v>
      </c>
      <c r="BB165">
        <v>0.8</v>
      </c>
      <c r="BC165">
        <v>0</v>
      </c>
      <c r="BD165">
        <v>0.428571429</v>
      </c>
      <c r="BE165">
        <v>0.66666666699999999</v>
      </c>
      <c r="BF165">
        <v>0.5</v>
      </c>
      <c r="BG165">
        <v>0</v>
      </c>
      <c r="BH165">
        <v>0</v>
      </c>
      <c r="BI165">
        <v>0.2</v>
      </c>
      <c r="BJ165">
        <v>0.27272727299999999</v>
      </c>
      <c r="BK165">
        <v>0</v>
      </c>
      <c r="BL165">
        <v>0.5</v>
      </c>
      <c r="BM165">
        <v>0.25</v>
      </c>
      <c r="BN165">
        <v>0.5</v>
      </c>
      <c r="BO165">
        <v>0</v>
      </c>
      <c r="BP165">
        <v>2</v>
      </c>
      <c r="BQ165" t="s">
        <v>74</v>
      </c>
      <c r="BR165" t="s">
        <v>74</v>
      </c>
      <c r="BS165" t="s">
        <v>74</v>
      </c>
      <c r="BT165" t="s">
        <v>74</v>
      </c>
      <c r="BU165" t="s">
        <v>74</v>
      </c>
      <c r="BV165" t="s">
        <v>74</v>
      </c>
      <c r="BW165" t="s">
        <v>74</v>
      </c>
      <c r="BX165" t="s">
        <v>74</v>
      </c>
      <c r="BY165" t="s">
        <v>74</v>
      </c>
      <c r="BZ165" t="s">
        <v>74</v>
      </c>
      <c r="CA165" t="s">
        <v>74</v>
      </c>
      <c r="CB165" t="s">
        <v>74</v>
      </c>
      <c r="CC165" t="s">
        <v>74</v>
      </c>
      <c r="CD165" t="s">
        <v>74</v>
      </c>
      <c r="CE165" t="s">
        <v>74</v>
      </c>
      <c r="CF165">
        <v>357.21221029999998</v>
      </c>
      <c r="CG165">
        <f>IF(CJ165&lt;$CH$1,CJ165,)</f>
        <v>0</v>
      </c>
      <c r="CH165">
        <v>1</v>
      </c>
      <c r="CI165">
        <v>165</v>
      </c>
      <c r="CJ165">
        <v>14999.99958</v>
      </c>
      <c r="CK165">
        <f t="shared" si="7"/>
        <v>714.42442059999996</v>
      </c>
      <c r="CL165">
        <f t="shared" si="8"/>
        <v>0</v>
      </c>
    </row>
    <row r="166" spans="1:90" x14ac:dyDescent="0.25">
      <c r="A166" s="5" t="s">
        <v>101</v>
      </c>
      <c r="B166" s="2" t="s">
        <v>253</v>
      </c>
      <c r="C166" s="10">
        <v>42156</v>
      </c>
      <c r="D166" s="10">
        <v>42248</v>
      </c>
      <c r="E166" s="14">
        <f t="shared" si="6"/>
        <v>3</v>
      </c>
      <c r="G166" s="3" t="s">
        <v>257</v>
      </c>
      <c r="H166">
        <v>229</v>
      </c>
      <c r="I166">
        <v>73</v>
      </c>
      <c r="J166">
        <v>142</v>
      </c>
      <c r="K166">
        <v>8.5</v>
      </c>
      <c r="L166">
        <v>149</v>
      </c>
      <c r="M166">
        <v>66</v>
      </c>
      <c r="N166" t="s">
        <v>111</v>
      </c>
      <c r="O166">
        <v>294</v>
      </c>
      <c r="P166">
        <v>720</v>
      </c>
      <c r="Q166">
        <v>1280</v>
      </c>
      <c r="R166" s="1" t="s">
        <v>77</v>
      </c>
      <c r="S166" s="1" t="s">
        <v>77</v>
      </c>
      <c r="T166" t="s">
        <v>74</v>
      </c>
      <c r="U166">
        <v>4</v>
      </c>
      <c r="V166">
        <v>20.100000000000001</v>
      </c>
      <c r="W166">
        <v>1.4</v>
      </c>
      <c r="X166">
        <v>1.5</v>
      </c>
      <c r="Y166">
        <v>8</v>
      </c>
      <c r="Z166" t="s">
        <v>104</v>
      </c>
      <c r="AA166">
        <v>2600</v>
      </c>
      <c r="AF166" t="s">
        <v>74</v>
      </c>
      <c r="AG166">
        <v>13</v>
      </c>
      <c r="AH166">
        <v>1.9</v>
      </c>
      <c r="AI166">
        <v>5</v>
      </c>
      <c r="AJ166" t="s">
        <v>74</v>
      </c>
      <c r="AK166" t="s">
        <v>77</v>
      </c>
      <c r="AL166" t="s">
        <v>78</v>
      </c>
      <c r="AM166" t="s">
        <v>78</v>
      </c>
      <c r="AN166" t="s">
        <v>78</v>
      </c>
      <c r="AO166" t="s">
        <v>74</v>
      </c>
      <c r="AP166" t="s">
        <v>74</v>
      </c>
      <c r="AQ166" t="s">
        <v>74</v>
      </c>
      <c r="AR166" t="s">
        <v>78</v>
      </c>
      <c r="AS166" t="s">
        <v>78</v>
      </c>
      <c r="AT166" t="s">
        <v>78</v>
      </c>
      <c r="AU166" t="s">
        <v>78</v>
      </c>
      <c r="AV166" t="s">
        <v>78</v>
      </c>
      <c r="AW166" t="s">
        <v>74</v>
      </c>
      <c r="AX166" t="s">
        <v>78</v>
      </c>
      <c r="AY166">
        <v>4.0999999999999996</v>
      </c>
      <c r="AZ166">
        <v>1</v>
      </c>
      <c r="BA166">
        <v>1</v>
      </c>
      <c r="BB166">
        <v>0.2</v>
      </c>
      <c r="BC166">
        <v>0</v>
      </c>
      <c r="BD166">
        <v>0.428571429</v>
      </c>
      <c r="BE166">
        <v>0.66666666699999999</v>
      </c>
      <c r="BF166">
        <v>0</v>
      </c>
      <c r="BG166">
        <v>0</v>
      </c>
      <c r="BH166">
        <v>0</v>
      </c>
      <c r="BI166">
        <v>0.4</v>
      </c>
      <c r="BJ166">
        <v>0.18181818199999999</v>
      </c>
      <c r="BK166">
        <v>0</v>
      </c>
      <c r="BL166">
        <v>0.5</v>
      </c>
      <c r="BM166">
        <v>0.5</v>
      </c>
      <c r="BN166">
        <v>0.16666666699999999</v>
      </c>
      <c r="BO166">
        <v>0</v>
      </c>
      <c r="BP166">
        <v>70</v>
      </c>
      <c r="BQ166">
        <v>6.4</v>
      </c>
      <c r="BR166">
        <v>6.8</v>
      </c>
      <c r="BS166">
        <v>7.3</v>
      </c>
      <c r="BT166">
        <v>7.9</v>
      </c>
      <c r="BU166">
        <v>7.3</v>
      </c>
      <c r="BV166">
        <v>7</v>
      </c>
      <c r="BW166">
        <v>6.4</v>
      </c>
      <c r="BX166">
        <v>4.8</v>
      </c>
      <c r="BY166">
        <v>8</v>
      </c>
      <c r="BZ166">
        <v>5.8</v>
      </c>
      <c r="CA166">
        <v>6.9</v>
      </c>
      <c r="CB166">
        <v>8</v>
      </c>
      <c r="CC166">
        <v>8.1</v>
      </c>
      <c r="CD166">
        <v>7.6</v>
      </c>
      <c r="CE166">
        <v>7.8</v>
      </c>
      <c r="CF166">
        <v>357.21221029999998</v>
      </c>
      <c r="CG166">
        <f>IF(CJ166&lt;$CH$1,CJ166,)</f>
        <v>1893.731057</v>
      </c>
      <c r="CH166">
        <v>1</v>
      </c>
      <c r="CI166">
        <v>166</v>
      </c>
      <c r="CJ166">
        <v>1893.731057</v>
      </c>
      <c r="CK166">
        <f t="shared" si="7"/>
        <v>714.42442059999996</v>
      </c>
      <c r="CL166">
        <f t="shared" si="8"/>
        <v>1037.3271673618328</v>
      </c>
    </row>
    <row r="167" spans="1:90" x14ac:dyDescent="0.25">
      <c r="A167" s="5" t="s">
        <v>101</v>
      </c>
      <c r="B167" s="2" t="s">
        <v>248</v>
      </c>
      <c r="C167" s="10">
        <v>42064</v>
      </c>
      <c r="D167" s="10">
        <v>42401</v>
      </c>
      <c r="E167" s="14">
        <f t="shared" si="6"/>
        <v>11</v>
      </c>
      <c r="G167" s="3" t="s">
        <v>247</v>
      </c>
      <c r="H167">
        <v>859</v>
      </c>
      <c r="I167">
        <v>70.5</v>
      </c>
      <c r="J167">
        <v>143.4</v>
      </c>
      <c r="K167">
        <v>6.9</v>
      </c>
      <c r="L167">
        <v>138</v>
      </c>
      <c r="M167">
        <v>71</v>
      </c>
      <c r="N167" t="s">
        <v>111</v>
      </c>
      <c r="O167">
        <v>576</v>
      </c>
      <c r="P167">
        <v>1440</v>
      </c>
      <c r="Q167">
        <v>2560</v>
      </c>
      <c r="R167" s="1" t="s">
        <v>78</v>
      </c>
      <c r="S167" s="1" t="s">
        <v>78</v>
      </c>
      <c r="T167" t="s">
        <v>74</v>
      </c>
      <c r="U167">
        <v>8</v>
      </c>
      <c r="V167">
        <v>83.917000000000002</v>
      </c>
      <c r="W167">
        <v>2.1</v>
      </c>
      <c r="X167">
        <v>3</v>
      </c>
      <c r="Y167">
        <v>128</v>
      </c>
      <c r="Z167" t="s">
        <v>77</v>
      </c>
      <c r="AA167">
        <v>2600</v>
      </c>
      <c r="AB167">
        <v>73</v>
      </c>
      <c r="AC167">
        <v>19.8</v>
      </c>
      <c r="AD167">
        <v>10.93</v>
      </c>
      <c r="AE167">
        <v>12.2</v>
      </c>
      <c r="AF167">
        <v>82</v>
      </c>
      <c r="AG167">
        <v>16</v>
      </c>
      <c r="AH167">
        <v>1.9</v>
      </c>
      <c r="AI167">
        <v>5</v>
      </c>
      <c r="AJ167" t="s">
        <v>74</v>
      </c>
      <c r="AK167" t="s">
        <v>78</v>
      </c>
      <c r="AL167" t="s">
        <v>78</v>
      </c>
      <c r="AM167" t="s">
        <v>78</v>
      </c>
      <c r="AN167" t="s">
        <v>78</v>
      </c>
      <c r="AO167" t="s">
        <v>78</v>
      </c>
      <c r="AP167" t="s">
        <v>78</v>
      </c>
      <c r="AQ167" t="s">
        <v>78</v>
      </c>
      <c r="AR167" t="s">
        <v>78</v>
      </c>
      <c r="AS167" t="s">
        <v>78</v>
      </c>
      <c r="AT167" t="s">
        <v>77</v>
      </c>
      <c r="AU167" t="s">
        <v>78</v>
      </c>
      <c r="AV167" t="s">
        <v>78</v>
      </c>
      <c r="AW167" t="s">
        <v>74</v>
      </c>
      <c r="AX167" t="s">
        <v>78</v>
      </c>
      <c r="AY167">
        <v>4.0999999999999996</v>
      </c>
      <c r="AZ167">
        <v>1</v>
      </c>
      <c r="BA167">
        <v>1</v>
      </c>
      <c r="BB167">
        <v>0.8</v>
      </c>
      <c r="BC167">
        <v>0</v>
      </c>
      <c r="BD167">
        <v>0.428571429</v>
      </c>
      <c r="BE167">
        <v>0.66666666699999999</v>
      </c>
      <c r="BF167">
        <v>0.1875</v>
      </c>
      <c r="BG167">
        <v>0</v>
      </c>
      <c r="BH167">
        <v>0</v>
      </c>
      <c r="BI167">
        <v>0.4</v>
      </c>
      <c r="BJ167">
        <v>0.18181818199999999</v>
      </c>
      <c r="BK167">
        <v>0</v>
      </c>
      <c r="BL167">
        <v>0.5</v>
      </c>
      <c r="BM167">
        <v>0.5</v>
      </c>
      <c r="BN167">
        <v>0.5</v>
      </c>
      <c r="BO167">
        <v>0</v>
      </c>
      <c r="BP167">
        <v>118</v>
      </c>
      <c r="BQ167">
        <v>8.6</v>
      </c>
      <c r="BR167">
        <v>7</v>
      </c>
      <c r="BS167">
        <v>9.6</v>
      </c>
      <c r="BT167">
        <v>8.5</v>
      </c>
      <c r="BU167">
        <v>8.4</v>
      </c>
      <c r="BV167">
        <v>8.5</v>
      </c>
      <c r="BW167">
        <v>8.9</v>
      </c>
      <c r="BX167">
        <v>8.9</v>
      </c>
      <c r="BY167">
        <v>9.6</v>
      </c>
      <c r="BZ167">
        <v>8.1999999999999993</v>
      </c>
      <c r="CA167">
        <v>8.4</v>
      </c>
      <c r="CB167">
        <v>8.6</v>
      </c>
      <c r="CC167">
        <v>8.8000000000000007</v>
      </c>
      <c r="CD167">
        <v>8.9</v>
      </c>
      <c r="CE167">
        <v>9</v>
      </c>
      <c r="CF167">
        <v>360.9536104</v>
      </c>
      <c r="CG167">
        <f>IF(CJ167&lt;$CH$1,CJ167,)</f>
        <v>1445.5253250000001</v>
      </c>
      <c r="CH167">
        <v>1</v>
      </c>
      <c r="CI167">
        <v>167</v>
      </c>
      <c r="CJ167">
        <v>1445.5253250000001</v>
      </c>
      <c r="CK167">
        <f t="shared" si="7"/>
        <v>721.9072208</v>
      </c>
      <c r="CL167">
        <f t="shared" si="8"/>
        <v>791.81396174992494</v>
      </c>
    </row>
    <row r="168" spans="1:90" x14ac:dyDescent="0.25">
      <c r="A168" s="5" t="s">
        <v>101</v>
      </c>
      <c r="B168" s="2" t="s">
        <v>249</v>
      </c>
      <c r="C168" s="10">
        <v>42064</v>
      </c>
      <c r="D168" s="10">
        <v>42401</v>
      </c>
      <c r="E168" s="14">
        <f t="shared" si="6"/>
        <v>11</v>
      </c>
      <c r="F168" s="3" t="s">
        <v>262</v>
      </c>
      <c r="G168" s="3" t="s">
        <v>224</v>
      </c>
      <c r="H168">
        <v>709</v>
      </c>
      <c r="I168">
        <v>70.5</v>
      </c>
      <c r="J168">
        <v>143.4</v>
      </c>
      <c r="K168">
        <v>6.8</v>
      </c>
      <c r="L168">
        <v>138</v>
      </c>
      <c r="M168">
        <v>71</v>
      </c>
      <c r="N168" t="s">
        <v>111</v>
      </c>
      <c r="O168">
        <v>576</v>
      </c>
      <c r="P168">
        <v>1440</v>
      </c>
      <c r="Q168">
        <v>2560</v>
      </c>
      <c r="R168" s="1" t="s">
        <v>78</v>
      </c>
      <c r="S168" s="1" t="s">
        <v>78</v>
      </c>
      <c r="T168" t="s">
        <v>74</v>
      </c>
      <c r="U168">
        <v>8</v>
      </c>
      <c r="V168">
        <v>112.248</v>
      </c>
      <c r="W168">
        <v>2.1</v>
      </c>
      <c r="X168">
        <v>3</v>
      </c>
      <c r="Y168">
        <v>32</v>
      </c>
      <c r="Z168" t="s">
        <v>77</v>
      </c>
      <c r="AA168">
        <v>2550</v>
      </c>
      <c r="AB168">
        <v>73</v>
      </c>
      <c r="AC168">
        <v>19.8</v>
      </c>
      <c r="AD168">
        <v>10.93</v>
      </c>
      <c r="AE168">
        <v>12.2</v>
      </c>
      <c r="AF168" t="s">
        <v>74</v>
      </c>
      <c r="AG168">
        <v>16</v>
      </c>
      <c r="AH168">
        <v>1.9</v>
      </c>
      <c r="AI168">
        <v>5</v>
      </c>
      <c r="AJ168" t="s">
        <v>74</v>
      </c>
      <c r="AK168" t="s">
        <v>78</v>
      </c>
      <c r="AL168" t="s">
        <v>78</v>
      </c>
      <c r="AM168" t="s">
        <v>78</v>
      </c>
      <c r="AN168" t="s">
        <v>78</v>
      </c>
      <c r="AO168" t="s">
        <v>78</v>
      </c>
      <c r="AP168" t="s">
        <v>78</v>
      </c>
      <c r="AQ168" t="s">
        <v>78</v>
      </c>
      <c r="AR168" t="s">
        <v>78</v>
      </c>
      <c r="AS168" t="s">
        <v>78</v>
      </c>
      <c r="AT168" t="s">
        <v>77</v>
      </c>
      <c r="AU168" t="s">
        <v>78</v>
      </c>
      <c r="AV168" t="s">
        <v>78</v>
      </c>
      <c r="AW168" t="s">
        <v>74</v>
      </c>
      <c r="AX168" t="s">
        <v>78</v>
      </c>
      <c r="AY168">
        <v>4.0999999999999996</v>
      </c>
      <c r="AZ168">
        <v>1</v>
      </c>
      <c r="BA168">
        <v>1</v>
      </c>
      <c r="BB168">
        <v>0.8</v>
      </c>
      <c r="BC168">
        <v>0</v>
      </c>
      <c r="BD168">
        <v>0.428571429</v>
      </c>
      <c r="BE168">
        <v>1</v>
      </c>
      <c r="BF168">
        <v>0.3125</v>
      </c>
      <c r="BG168">
        <v>0</v>
      </c>
      <c r="BH168">
        <v>0</v>
      </c>
      <c r="BI168">
        <v>0.4</v>
      </c>
      <c r="BJ168">
        <v>0.27272727299999999</v>
      </c>
      <c r="BK168">
        <v>0</v>
      </c>
      <c r="BL168">
        <v>0.5</v>
      </c>
      <c r="BM168">
        <v>0.5</v>
      </c>
      <c r="BN168">
        <v>0.5</v>
      </c>
      <c r="BO168">
        <v>0</v>
      </c>
      <c r="BP168">
        <v>222</v>
      </c>
      <c r="BQ168">
        <v>8.5</v>
      </c>
      <c r="BR168">
        <v>7.3</v>
      </c>
      <c r="BS168">
        <v>9.1</v>
      </c>
      <c r="BT168">
        <v>8.6</v>
      </c>
      <c r="BU168">
        <v>8.5</v>
      </c>
      <c r="BV168">
        <v>8.3000000000000007</v>
      </c>
      <c r="BW168">
        <v>8.9</v>
      </c>
      <c r="BX168">
        <v>8.5</v>
      </c>
      <c r="BY168">
        <v>9.4</v>
      </c>
      <c r="BZ168">
        <v>8.1999999999999993</v>
      </c>
      <c r="CA168">
        <v>8.3000000000000007</v>
      </c>
      <c r="CB168">
        <v>8.6</v>
      </c>
      <c r="CC168">
        <v>8.6999999999999993</v>
      </c>
      <c r="CD168">
        <v>8.9</v>
      </c>
      <c r="CE168">
        <v>8.8000000000000007</v>
      </c>
      <c r="CF168">
        <v>360.9536104</v>
      </c>
      <c r="CG168">
        <f>IF(CJ168&lt;$CH$1,CJ168,)</f>
        <v>1473.1240359999999</v>
      </c>
      <c r="CH168">
        <v>1</v>
      </c>
      <c r="CI168">
        <v>168</v>
      </c>
      <c r="CJ168">
        <v>1473.1240359999999</v>
      </c>
      <c r="CK168">
        <f t="shared" si="7"/>
        <v>721.9072208</v>
      </c>
      <c r="CL168">
        <f t="shared" si="8"/>
        <v>806.93168007568386</v>
      </c>
    </row>
    <row r="169" spans="1:90" x14ac:dyDescent="0.25">
      <c r="A169" s="5" t="s">
        <v>101</v>
      </c>
      <c r="B169" s="2" t="s">
        <v>160</v>
      </c>
      <c r="C169" s="10">
        <v>42064</v>
      </c>
      <c r="D169" s="10">
        <v>42795</v>
      </c>
      <c r="E169" s="14">
        <f t="shared" si="6"/>
        <v>24</v>
      </c>
      <c r="F169" s="3" t="s">
        <v>263</v>
      </c>
      <c r="G169" s="3" t="s">
        <v>225</v>
      </c>
      <c r="H169">
        <v>229</v>
      </c>
      <c r="I169">
        <v>70.099999999999994</v>
      </c>
      <c r="J169">
        <v>132.9</v>
      </c>
      <c r="K169">
        <v>10</v>
      </c>
      <c r="L169">
        <v>154</v>
      </c>
      <c r="M169">
        <v>62</v>
      </c>
      <c r="N169" t="s">
        <v>76</v>
      </c>
      <c r="O169">
        <v>207</v>
      </c>
      <c r="P169">
        <v>480</v>
      </c>
      <c r="Q169">
        <v>800</v>
      </c>
      <c r="R169" s="1" t="s">
        <v>77</v>
      </c>
      <c r="S169" s="1" t="s">
        <v>77</v>
      </c>
      <c r="T169" t="s">
        <v>264</v>
      </c>
      <c r="U169">
        <v>4</v>
      </c>
      <c r="V169">
        <v>10</v>
      </c>
      <c r="W169">
        <v>1.2</v>
      </c>
      <c r="X169">
        <v>1.5</v>
      </c>
      <c r="Y169">
        <v>8</v>
      </c>
      <c r="Z169" t="s">
        <v>104</v>
      </c>
      <c r="AA169">
        <v>2200</v>
      </c>
      <c r="AF169" t="s">
        <v>74</v>
      </c>
      <c r="AG169">
        <v>5</v>
      </c>
      <c r="AH169" t="s">
        <v>74</v>
      </c>
      <c r="AI169">
        <v>2</v>
      </c>
      <c r="AJ169" t="s">
        <v>74</v>
      </c>
      <c r="AK169" t="s">
        <v>77</v>
      </c>
      <c r="AL169" t="s">
        <v>78</v>
      </c>
      <c r="AM169" t="s">
        <v>78</v>
      </c>
      <c r="AN169" t="s">
        <v>78</v>
      </c>
      <c r="AO169" t="s">
        <v>78</v>
      </c>
      <c r="AP169" t="s">
        <v>74</v>
      </c>
      <c r="AQ169" t="s">
        <v>74</v>
      </c>
      <c r="AR169" t="s">
        <v>78</v>
      </c>
      <c r="AS169" t="s">
        <v>78</v>
      </c>
      <c r="AT169" t="s">
        <v>78</v>
      </c>
      <c r="AU169" t="s">
        <v>78</v>
      </c>
      <c r="AV169" t="s">
        <v>78</v>
      </c>
      <c r="AW169" t="s">
        <v>74</v>
      </c>
      <c r="AX169" t="s">
        <v>78</v>
      </c>
      <c r="AY169">
        <v>4</v>
      </c>
      <c r="AZ169">
        <v>1</v>
      </c>
      <c r="BA169">
        <v>1</v>
      </c>
      <c r="BB169">
        <v>0.8</v>
      </c>
      <c r="BC169">
        <v>0</v>
      </c>
      <c r="BD169">
        <v>0.428571429</v>
      </c>
      <c r="BE169">
        <v>0.33333333300000001</v>
      </c>
      <c r="BF169">
        <v>0.125</v>
      </c>
      <c r="BG169">
        <v>0</v>
      </c>
      <c r="BH169">
        <v>0</v>
      </c>
      <c r="BI169">
        <v>0.4</v>
      </c>
      <c r="BJ169">
        <v>0.27272727299999999</v>
      </c>
      <c r="BK169">
        <v>0</v>
      </c>
      <c r="BL169">
        <v>0.5</v>
      </c>
      <c r="BM169">
        <v>0.5</v>
      </c>
      <c r="BN169">
        <v>0.5</v>
      </c>
      <c r="BO169">
        <v>0</v>
      </c>
      <c r="BP169">
        <v>2</v>
      </c>
      <c r="BQ169" t="s">
        <v>74</v>
      </c>
      <c r="BR169" t="s">
        <v>74</v>
      </c>
      <c r="BS169" t="s">
        <v>74</v>
      </c>
      <c r="BT169" t="s">
        <v>74</v>
      </c>
      <c r="BU169" t="s">
        <v>74</v>
      </c>
      <c r="BV169" t="s">
        <v>74</v>
      </c>
      <c r="BW169" t="s">
        <v>74</v>
      </c>
      <c r="BX169" t="s">
        <v>74</v>
      </c>
      <c r="BY169" t="s">
        <v>74</v>
      </c>
      <c r="BZ169" t="s">
        <v>74</v>
      </c>
      <c r="CA169" t="s">
        <v>74</v>
      </c>
      <c r="CB169" t="s">
        <v>74</v>
      </c>
      <c r="CC169" t="s">
        <v>74</v>
      </c>
      <c r="CD169" t="s">
        <v>74</v>
      </c>
      <c r="CE169" t="s">
        <v>74</v>
      </c>
      <c r="CF169">
        <v>360.9536104</v>
      </c>
      <c r="CG169">
        <f>IF(CJ169&lt;$CH$1,CJ169,)</f>
        <v>2078.6943719999999</v>
      </c>
      <c r="CH169">
        <v>1</v>
      </c>
      <c r="CI169">
        <v>169</v>
      </c>
      <c r="CJ169">
        <v>2078.6943719999999</v>
      </c>
      <c r="CK169">
        <f t="shared" si="7"/>
        <v>721.9072208</v>
      </c>
      <c r="CL169">
        <f t="shared" si="8"/>
        <v>1138.6443374560679</v>
      </c>
    </row>
    <row r="170" spans="1:90" x14ac:dyDescent="0.25">
      <c r="A170" s="5" t="s">
        <v>101</v>
      </c>
      <c r="B170" s="2" t="s">
        <v>265</v>
      </c>
      <c r="C170" s="10">
        <v>42005</v>
      </c>
      <c r="E170" s="14" t="e">
        <f t="shared" si="6"/>
        <v>#NUM!</v>
      </c>
      <c r="H170">
        <v>85</v>
      </c>
      <c r="I170">
        <v>63.1</v>
      </c>
      <c r="J170">
        <v>121.6</v>
      </c>
      <c r="K170">
        <v>10.8</v>
      </c>
      <c r="L170">
        <v>120</v>
      </c>
      <c r="M170">
        <v>59</v>
      </c>
      <c r="N170" t="s">
        <v>76</v>
      </c>
      <c r="O170">
        <v>233</v>
      </c>
      <c r="P170">
        <v>480</v>
      </c>
      <c r="Q170">
        <v>800</v>
      </c>
      <c r="R170" s="1" t="s">
        <v>77</v>
      </c>
      <c r="S170" s="1" t="s">
        <v>77</v>
      </c>
      <c r="T170" t="s">
        <v>74</v>
      </c>
      <c r="U170">
        <v>4</v>
      </c>
      <c r="V170">
        <v>17.646999999999998</v>
      </c>
      <c r="W170">
        <v>1.2</v>
      </c>
      <c r="X170">
        <v>0.76800000000000002</v>
      </c>
      <c r="Y170">
        <v>8</v>
      </c>
      <c r="Z170" t="s">
        <v>104</v>
      </c>
      <c r="AA170">
        <v>1500</v>
      </c>
      <c r="AF170" t="s">
        <v>74</v>
      </c>
      <c r="AG170">
        <v>5</v>
      </c>
      <c r="AH170">
        <v>2.2000000000000002</v>
      </c>
      <c r="AI170">
        <v>0.3</v>
      </c>
      <c r="AJ170" t="s">
        <v>74</v>
      </c>
      <c r="AK170" t="s">
        <v>77</v>
      </c>
      <c r="AL170" t="s">
        <v>74</v>
      </c>
      <c r="AM170" t="s">
        <v>78</v>
      </c>
      <c r="AN170" t="s">
        <v>74</v>
      </c>
      <c r="AO170" t="s">
        <v>74</v>
      </c>
      <c r="AP170" t="s">
        <v>74</v>
      </c>
      <c r="AQ170" t="s">
        <v>74</v>
      </c>
      <c r="AR170" t="s">
        <v>77</v>
      </c>
      <c r="AS170" t="s">
        <v>78</v>
      </c>
      <c r="AT170" t="s">
        <v>78</v>
      </c>
      <c r="AU170" t="s">
        <v>78</v>
      </c>
      <c r="AV170" t="s">
        <v>78</v>
      </c>
      <c r="AW170" t="s">
        <v>74</v>
      </c>
      <c r="AX170" t="s">
        <v>78</v>
      </c>
      <c r="AY170">
        <v>4</v>
      </c>
      <c r="AZ170">
        <v>1</v>
      </c>
      <c r="BA170">
        <v>1</v>
      </c>
      <c r="BB170">
        <v>0</v>
      </c>
      <c r="BC170">
        <v>0</v>
      </c>
      <c r="BD170">
        <v>0.428571429</v>
      </c>
      <c r="BE170">
        <v>0</v>
      </c>
      <c r="BF170">
        <v>0</v>
      </c>
      <c r="BG170">
        <v>0</v>
      </c>
      <c r="BH170">
        <v>0</v>
      </c>
      <c r="BI170">
        <v>0.4</v>
      </c>
      <c r="BJ170">
        <v>0</v>
      </c>
      <c r="BK170">
        <v>0</v>
      </c>
      <c r="BL170">
        <v>0.5</v>
      </c>
      <c r="BM170">
        <v>0.5</v>
      </c>
      <c r="BN170">
        <v>0</v>
      </c>
      <c r="BO170">
        <v>0</v>
      </c>
      <c r="BP170">
        <v>26</v>
      </c>
      <c r="BQ170">
        <v>3</v>
      </c>
      <c r="BR170">
        <v>6.9</v>
      </c>
      <c r="BS170">
        <v>3.9</v>
      </c>
      <c r="BT170">
        <v>5.5</v>
      </c>
      <c r="BU170">
        <v>3.3</v>
      </c>
      <c r="BV170">
        <v>4.7</v>
      </c>
      <c r="BW170">
        <v>3.3</v>
      </c>
      <c r="BX170">
        <v>1</v>
      </c>
      <c r="BY170">
        <v>3.3</v>
      </c>
      <c r="BZ170">
        <v>1.2</v>
      </c>
      <c r="CA170">
        <v>2.5</v>
      </c>
      <c r="CB170">
        <v>1.8</v>
      </c>
      <c r="CC170">
        <v>6.4</v>
      </c>
      <c r="CD170">
        <v>5.2</v>
      </c>
      <c r="CE170">
        <v>5.5</v>
      </c>
      <c r="CF170">
        <v>338.19589819999999</v>
      </c>
      <c r="CG170">
        <f>IF(CJ170&lt;$CH$1,CJ170,)</f>
        <v>2351.5532330000001</v>
      </c>
      <c r="CH170">
        <v>1</v>
      </c>
      <c r="CI170">
        <v>170</v>
      </c>
      <c r="CJ170">
        <v>2351.5532330000001</v>
      </c>
      <c r="CK170">
        <f t="shared" si="7"/>
        <v>676.39179639999998</v>
      </c>
      <c r="CL170">
        <f t="shared" si="8"/>
        <v>1288.1079628871769</v>
      </c>
    </row>
    <row r="171" spans="1:90" x14ac:dyDescent="0.25">
      <c r="A171" s="5" t="s">
        <v>101</v>
      </c>
      <c r="B171" s="2" t="s">
        <v>261</v>
      </c>
      <c r="C171" s="10">
        <v>42005</v>
      </c>
      <c r="D171" s="10">
        <v>42186</v>
      </c>
      <c r="E171" s="14">
        <f t="shared" si="6"/>
        <v>6</v>
      </c>
      <c r="F171" s="3" t="s">
        <v>266</v>
      </c>
      <c r="G171" s="3" t="s">
        <v>260</v>
      </c>
      <c r="H171">
        <v>509</v>
      </c>
      <c r="I171">
        <v>76.2</v>
      </c>
      <c r="J171">
        <v>151</v>
      </c>
      <c r="K171">
        <v>6.3</v>
      </c>
      <c r="L171">
        <v>141</v>
      </c>
      <c r="M171">
        <v>72</v>
      </c>
      <c r="N171" t="s">
        <v>111</v>
      </c>
      <c r="O171">
        <v>401</v>
      </c>
      <c r="P171">
        <v>1080</v>
      </c>
      <c r="Q171">
        <v>1920</v>
      </c>
      <c r="R171" s="1" t="s">
        <v>78</v>
      </c>
      <c r="S171" s="1" t="s">
        <v>78</v>
      </c>
      <c r="T171" t="s">
        <v>74</v>
      </c>
      <c r="U171">
        <v>8</v>
      </c>
      <c r="V171">
        <v>38.58</v>
      </c>
      <c r="W171">
        <v>1.8</v>
      </c>
      <c r="X171">
        <v>2</v>
      </c>
      <c r="Y171">
        <v>16</v>
      </c>
      <c r="Z171" t="s">
        <v>104</v>
      </c>
      <c r="AA171">
        <v>2600</v>
      </c>
      <c r="AB171">
        <v>83</v>
      </c>
      <c r="AC171">
        <v>25.2</v>
      </c>
      <c r="AD171">
        <v>9.5</v>
      </c>
      <c r="AE171">
        <v>9.9700000000000006</v>
      </c>
      <c r="AF171" t="s">
        <v>74</v>
      </c>
      <c r="AG171">
        <v>13</v>
      </c>
      <c r="AH171" t="s">
        <v>74</v>
      </c>
      <c r="AI171">
        <v>5</v>
      </c>
      <c r="AJ171" t="s">
        <v>74</v>
      </c>
      <c r="AK171" t="s">
        <v>77</v>
      </c>
      <c r="AL171" t="s">
        <v>78</v>
      </c>
      <c r="AM171" t="s">
        <v>78</v>
      </c>
      <c r="AN171" t="s">
        <v>78</v>
      </c>
      <c r="AO171" t="s">
        <v>78</v>
      </c>
      <c r="AP171" t="s">
        <v>74</v>
      </c>
      <c r="AQ171" t="s">
        <v>74</v>
      </c>
      <c r="AR171" t="s">
        <v>78</v>
      </c>
      <c r="AS171" t="s">
        <v>78</v>
      </c>
      <c r="AT171" t="s">
        <v>77</v>
      </c>
      <c r="AU171" t="s">
        <v>78</v>
      </c>
      <c r="AV171" t="s">
        <v>78</v>
      </c>
      <c r="AW171" t="s">
        <v>74</v>
      </c>
      <c r="AX171" t="s">
        <v>78</v>
      </c>
      <c r="AY171">
        <v>4</v>
      </c>
      <c r="AZ171">
        <v>1</v>
      </c>
      <c r="BA171">
        <v>1</v>
      </c>
      <c r="BB171">
        <v>0.8</v>
      </c>
      <c r="BC171">
        <v>0</v>
      </c>
      <c r="BD171">
        <v>0.428571429</v>
      </c>
      <c r="BE171">
        <v>0.66666666699999999</v>
      </c>
      <c r="BF171">
        <v>0.125</v>
      </c>
      <c r="BG171">
        <v>0</v>
      </c>
      <c r="BH171">
        <v>0</v>
      </c>
      <c r="BI171">
        <v>0.4</v>
      </c>
      <c r="BJ171">
        <v>0.18181818199999999</v>
      </c>
      <c r="BK171">
        <v>0</v>
      </c>
      <c r="BL171">
        <v>0.5</v>
      </c>
      <c r="BM171">
        <v>0.5</v>
      </c>
      <c r="BN171">
        <v>0.5</v>
      </c>
      <c r="BO171">
        <v>0</v>
      </c>
      <c r="BP171">
        <v>2</v>
      </c>
      <c r="BQ171" t="s">
        <v>74</v>
      </c>
      <c r="BR171" t="s">
        <v>74</v>
      </c>
      <c r="BS171" t="s">
        <v>74</v>
      </c>
      <c r="BT171" t="s">
        <v>74</v>
      </c>
      <c r="BU171" t="s">
        <v>74</v>
      </c>
      <c r="BV171" t="s">
        <v>74</v>
      </c>
      <c r="BW171" t="s">
        <v>74</v>
      </c>
      <c r="BX171" t="s">
        <v>74</v>
      </c>
      <c r="BY171" t="s">
        <v>74</v>
      </c>
      <c r="BZ171" t="s">
        <v>74</v>
      </c>
      <c r="CA171" t="s">
        <v>74</v>
      </c>
      <c r="CB171" t="s">
        <v>74</v>
      </c>
      <c r="CC171" t="s">
        <v>74</v>
      </c>
      <c r="CD171" t="s">
        <v>74</v>
      </c>
      <c r="CE171" t="s">
        <v>74</v>
      </c>
      <c r="CF171">
        <v>338.19589819999999</v>
      </c>
      <c r="CG171">
        <f>IF(CJ171&lt;$CH$1,CJ171,)</f>
        <v>3298.5111200000001</v>
      </c>
      <c r="CH171">
        <v>1</v>
      </c>
      <c r="CI171">
        <v>171</v>
      </c>
      <c r="CJ171">
        <v>3298.5111200000001</v>
      </c>
      <c r="CK171">
        <f t="shared" si="7"/>
        <v>676.39179639999998</v>
      </c>
      <c r="CL171">
        <f t="shared" si="8"/>
        <v>1806.82213769128</v>
      </c>
    </row>
    <row r="172" spans="1:90" x14ac:dyDescent="0.25">
      <c r="A172" s="5" t="s">
        <v>101</v>
      </c>
      <c r="B172" s="2" t="s">
        <v>267</v>
      </c>
      <c r="C172" s="10">
        <v>42005</v>
      </c>
      <c r="E172" s="14" t="e">
        <f t="shared" si="6"/>
        <v>#NUM!</v>
      </c>
      <c r="H172">
        <v>277</v>
      </c>
      <c r="I172">
        <v>77.2</v>
      </c>
      <c r="J172">
        <v>151.30000000000001</v>
      </c>
      <c r="K172">
        <v>7.3</v>
      </c>
      <c r="L172">
        <v>141</v>
      </c>
      <c r="M172">
        <v>71</v>
      </c>
      <c r="N172" t="s">
        <v>111</v>
      </c>
      <c r="O172">
        <v>267</v>
      </c>
      <c r="P172">
        <v>720</v>
      </c>
      <c r="Q172">
        <v>1280</v>
      </c>
      <c r="R172" s="1" t="s">
        <v>77</v>
      </c>
      <c r="S172" s="1" t="s">
        <v>77</v>
      </c>
      <c r="T172" t="s">
        <v>74</v>
      </c>
      <c r="U172">
        <v>4</v>
      </c>
      <c r="V172">
        <v>21.009</v>
      </c>
      <c r="W172">
        <v>1.4</v>
      </c>
      <c r="X172">
        <v>2</v>
      </c>
      <c r="Y172">
        <v>16</v>
      </c>
      <c r="Z172" t="s">
        <v>104</v>
      </c>
      <c r="AA172">
        <v>2950</v>
      </c>
      <c r="AB172">
        <v>76</v>
      </c>
      <c r="AC172">
        <v>20.07</v>
      </c>
      <c r="AD172">
        <v>8.2799999999999994</v>
      </c>
      <c r="AE172">
        <v>14.95</v>
      </c>
      <c r="AF172" t="s">
        <v>74</v>
      </c>
      <c r="AG172">
        <v>13</v>
      </c>
      <c r="AH172">
        <v>2</v>
      </c>
      <c r="AI172">
        <v>5</v>
      </c>
      <c r="AJ172" t="s">
        <v>74</v>
      </c>
      <c r="AK172" t="s">
        <v>77</v>
      </c>
      <c r="AL172" t="s">
        <v>78</v>
      </c>
      <c r="AM172" t="s">
        <v>78</v>
      </c>
      <c r="AN172" t="s">
        <v>78</v>
      </c>
      <c r="AO172" t="s">
        <v>74</v>
      </c>
      <c r="AP172" t="s">
        <v>74</v>
      </c>
      <c r="AQ172" t="s">
        <v>74</v>
      </c>
      <c r="AR172" t="s">
        <v>77</v>
      </c>
      <c r="AS172" t="s">
        <v>78</v>
      </c>
      <c r="AT172" t="s">
        <v>77</v>
      </c>
      <c r="AU172" t="s">
        <v>78</v>
      </c>
      <c r="AV172" t="s">
        <v>78</v>
      </c>
      <c r="AW172" t="s">
        <v>74</v>
      </c>
      <c r="AX172" t="s">
        <v>78</v>
      </c>
      <c r="AY172">
        <v>4</v>
      </c>
      <c r="AZ172">
        <v>1</v>
      </c>
      <c r="BA172">
        <v>1</v>
      </c>
      <c r="BB172">
        <v>0.6</v>
      </c>
      <c r="BC172">
        <v>0</v>
      </c>
      <c r="BD172">
        <v>0.428571429</v>
      </c>
      <c r="BE172">
        <v>0.66666666699999999</v>
      </c>
      <c r="BF172">
        <v>6.25E-2</v>
      </c>
      <c r="BG172">
        <v>0</v>
      </c>
      <c r="BH172">
        <v>0</v>
      </c>
      <c r="BI172">
        <v>0.4</v>
      </c>
      <c r="BJ172">
        <v>0.36363636399999999</v>
      </c>
      <c r="BK172">
        <v>0</v>
      </c>
      <c r="BL172">
        <v>0.5</v>
      </c>
      <c r="BM172">
        <v>0.5</v>
      </c>
      <c r="BN172">
        <v>0.83333333300000001</v>
      </c>
      <c r="BO172">
        <v>0</v>
      </c>
      <c r="BP172">
        <v>2</v>
      </c>
      <c r="BQ172" t="s">
        <v>74</v>
      </c>
      <c r="BR172" t="s">
        <v>74</v>
      </c>
      <c r="BS172" t="s">
        <v>74</v>
      </c>
      <c r="BT172" t="s">
        <v>74</v>
      </c>
      <c r="BU172" t="s">
        <v>74</v>
      </c>
      <c r="BV172" t="s">
        <v>74</v>
      </c>
      <c r="BW172" t="s">
        <v>74</v>
      </c>
      <c r="BX172" t="s">
        <v>74</v>
      </c>
      <c r="BY172" t="s">
        <v>74</v>
      </c>
      <c r="BZ172" t="s">
        <v>74</v>
      </c>
      <c r="CA172" t="s">
        <v>74</v>
      </c>
      <c r="CB172" t="s">
        <v>74</v>
      </c>
      <c r="CC172" t="s">
        <v>74</v>
      </c>
      <c r="CD172" t="s">
        <v>74</v>
      </c>
      <c r="CE172" t="s">
        <v>74</v>
      </c>
      <c r="CF172">
        <v>338.19589819999999</v>
      </c>
      <c r="CG172">
        <f>IF(CJ172&lt;$CH$1,CJ172,)</f>
        <v>2310.0598930000001</v>
      </c>
      <c r="CH172">
        <v>1</v>
      </c>
      <c r="CI172">
        <v>172</v>
      </c>
      <c r="CJ172">
        <v>2310.0598930000001</v>
      </c>
      <c r="CK172">
        <f t="shared" si="7"/>
        <v>676.39179639999998</v>
      </c>
      <c r="CL172">
        <f t="shared" si="8"/>
        <v>1265.379197528717</v>
      </c>
    </row>
    <row r="173" spans="1:90" x14ac:dyDescent="0.25">
      <c r="A173" s="5" t="s">
        <v>101</v>
      </c>
      <c r="B173" s="2" t="s">
        <v>268</v>
      </c>
      <c r="C173" s="10">
        <v>42005</v>
      </c>
      <c r="E173" s="14" t="e">
        <f t="shared" si="6"/>
        <v>#NUM!</v>
      </c>
      <c r="H173">
        <v>110</v>
      </c>
      <c r="I173">
        <v>70.3</v>
      </c>
      <c r="J173">
        <v>141.80000000000001</v>
      </c>
      <c r="K173">
        <v>7.3</v>
      </c>
      <c r="L173">
        <v>120</v>
      </c>
      <c r="M173">
        <v>69</v>
      </c>
      <c r="N173" t="s">
        <v>111</v>
      </c>
      <c r="O173">
        <v>294</v>
      </c>
      <c r="P173">
        <v>720</v>
      </c>
      <c r="Q173">
        <v>1280</v>
      </c>
      <c r="R173" s="1" t="s">
        <v>77</v>
      </c>
      <c r="S173" s="1" t="s">
        <v>77</v>
      </c>
      <c r="T173" t="s">
        <v>74</v>
      </c>
      <c r="U173">
        <v>4</v>
      </c>
      <c r="V173">
        <v>21.1</v>
      </c>
      <c r="W173">
        <v>1.4</v>
      </c>
      <c r="X173">
        <v>1.5</v>
      </c>
      <c r="Y173">
        <v>16</v>
      </c>
      <c r="Z173" t="s">
        <v>104</v>
      </c>
      <c r="AA173">
        <v>2400</v>
      </c>
      <c r="AF173" t="s">
        <v>74</v>
      </c>
      <c r="AG173">
        <v>5</v>
      </c>
      <c r="AH173" t="s">
        <v>74</v>
      </c>
      <c r="AI173">
        <v>2</v>
      </c>
      <c r="AJ173" t="s">
        <v>74</v>
      </c>
      <c r="AK173" t="s">
        <v>77</v>
      </c>
      <c r="AL173" t="s">
        <v>78</v>
      </c>
      <c r="AM173" t="s">
        <v>78</v>
      </c>
      <c r="AN173" t="s">
        <v>78</v>
      </c>
      <c r="AO173" t="s">
        <v>74</v>
      </c>
      <c r="AP173" t="s">
        <v>74</v>
      </c>
      <c r="AQ173" t="s">
        <v>74</v>
      </c>
      <c r="AR173" t="s">
        <v>78</v>
      </c>
      <c r="AS173" t="s">
        <v>78</v>
      </c>
      <c r="AT173" t="s">
        <v>77</v>
      </c>
      <c r="AU173" t="s">
        <v>78</v>
      </c>
      <c r="AV173" t="s">
        <v>78</v>
      </c>
      <c r="AW173" t="s">
        <v>74</v>
      </c>
      <c r="AX173" t="s">
        <v>78</v>
      </c>
      <c r="AY173">
        <v>4</v>
      </c>
      <c r="AZ173">
        <v>1</v>
      </c>
      <c r="BA173">
        <v>1</v>
      </c>
      <c r="BB173">
        <v>0</v>
      </c>
      <c r="BC173">
        <v>0</v>
      </c>
      <c r="BD173">
        <v>0.428571429</v>
      </c>
      <c r="BE173">
        <v>0.66666666699999999</v>
      </c>
      <c r="BF173">
        <v>0</v>
      </c>
      <c r="BG173">
        <v>0</v>
      </c>
      <c r="BH173">
        <v>0</v>
      </c>
      <c r="BI173">
        <v>0.4</v>
      </c>
      <c r="BJ173">
        <v>0</v>
      </c>
      <c r="BK173">
        <v>0</v>
      </c>
      <c r="BL173">
        <v>0.5</v>
      </c>
      <c r="BM173">
        <v>0.5</v>
      </c>
      <c r="BN173">
        <v>0</v>
      </c>
      <c r="BO173">
        <v>0</v>
      </c>
      <c r="BP173">
        <v>1</v>
      </c>
      <c r="BQ173" t="s">
        <v>74</v>
      </c>
      <c r="BR173" t="s">
        <v>74</v>
      </c>
      <c r="BS173" t="s">
        <v>74</v>
      </c>
      <c r="BT173" t="s">
        <v>74</v>
      </c>
      <c r="BU173" t="s">
        <v>74</v>
      </c>
      <c r="BV173" t="s">
        <v>74</v>
      </c>
      <c r="BW173" t="s">
        <v>74</v>
      </c>
      <c r="BX173" t="s">
        <v>74</v>
      </c>
      <c r="BY173" t="s">
        <v>74</v>
      </c>
      <c r="BZ173" t="s">
        <v>74</v>
      </c>
      <c r="CA173" t="s">
        <v>74</v>
      </c>
      <c r="CB173" t="s">
        <v>74</v>
      </c>
      <c r="CC173" t="s">
        <v>74</v>
      </c>
      <c r="CD173" t="s">
        <v>74</v>
      </c>
      <c r="CE173" t="s">
        <v>74</v>
      </c>
      <c r="CF173">
        <v>338.19589819999999</v>
      </c>
      <c r="CG173">
        <f>IF(CJ173&lt;$CH$1,CJ173,)</f>
        <v>2378.4713040000001</v>
      </c>
      <c r="CH173">
        <v>1</v>
      </c>
      <c r="CI173">
        <v>173</v>
      </c>
      <c r="CJ173">
        <v>2378.4713040000001</v>
      </c>
      <c r="CK173">
        <f t="shared" si="7"/>
        <v>676.39179639999998</v>
      </c>
      <c r="CL173">
        <f t="shared" si="8"/>
        <v>1302.852847720776</v>
      </c>
    </row>
    <row r="174" spans="1:90" x14ac:dyDescent="0.25">
      <c r="A174" s="5" t="s">
        <v>101</v>
      </c>
      <c r="B174" s="2" t="s">
        <v>256</v>
      </c>
      <c r="C174" s="10">
        <v>42005</v>
      </c>
      <c r="D174" s="10">
        <v>42248</v>
      </c>
      <c r="E174" s="14">
        <f t="shared" si="6"/>
        <v>8</v>
      </c>
      <c r="G174" s="3" t="s">
        <v>252</v>
      </c>
      <c r="H174">
        <v>200</v>
      </c>
      <c r="I174">
        <v>68.2</v>
      </c>
      <c r="J174">
        <v>129</v>
      </c>
      <c r="K174">
        <v>8.9</v>
      </c>
      <c r="L174">
        <v>122</v>
      </c>
      <c r="M174">
        <v>60</v>
      </c>
      <c r="N174" t="s">
        <v>76</v>
      </c>
      <c r="O174">
        <v>217</v>
      </c>
      <c r="P174">
        <v>480</v>
      </c>
      <c r="Q174">
        <v>800</v>
      </c>
      <c r="R174" s="1" t="s">
        <v>77</v>
      </c>
      <c r="S174" s="1" t="s">
        <v>77</v>
      </c>
      <c r="T174" t="s">
        <v>74</v>
      </c>
      <c r="U174">
        <v>2</v>
      </c>
      <c r="V174">
        <v>12.699</v>
      </c>
      <c r="W174">
        <v>1.2</v>
      </c>
      <c r="X174">
        <v>0.51200000000000001</v>
      </c>
      <c r="Y174">
        <v>4</v>
      </c>
      <c r="Z174" t="s">
        <v>104</v>
      </c>
      <c r="AA174">
        <v>1850</v>
      </c>
      <c r="AF174" t="s">
        <v>74</v>
      </c>
      <c r="AG174">
        <v>8</v>
      </c>
      <c r="AH174" t="s">
        <v>74</v>
      </c>
      <c r="AI174">
        <v>5</v>
      </c>
      <c r="AJ174" t="s">
        <v>74</v>
      </c>
      <c r="AK174" t="s">
        <v>77</v>
      </c>
      <c r="AL174" t="s">
        <v>78</v>
      </c>
      <c r="AM174" t="s">
        <v>78</v>
      </c>
      <c r="AN174" t="s">
        <v>74</v>
      </c>
      <c r="AO174" t="s">
        <v>74</v>
      </c>
      <c r="AP174" t="s">
        <v>74</v>
      </c>
      <c r="AQ174" t="s">
        <v>74</v>
      </c>
      <c r="AR174" t="s">
        <v>77</v>
      </c>
      <c r="AS174" t="s">
        <v>78</v>
      </c>
      <c r="AT174" t="s">
        <v>78</v>
      </c>
      <c r="AU174" t="s">
        <v>78</v>
      </c>
      <c r="AV174" t="s">
        <v>78</v>
      </c>
      <c r="AW174" t="s">
        <v>74</v>
      </c>
      <c r="AX174" t="s">
        <v>78</v>
      </c>
      <c r="AY174">
        <v>4</v>
      </c>
      <c r="AZ174">
        <v>1</v>
      </c>
      <c r="BA174">
        <v>1</v>
      </c>
      <c r="BB174">
        <v>0</v>
      </c>
      <c r="BC174">
        <v>0</v>
      </c>
      <c r="BD174">
        <v>0.428571429</v>
      </c>
      <c r="BE174">
        <v>0</v>
      </c>
      <c r="BF174">
        <v>0</v>
      </c>
      <c r="BG174">
        <v>0</v>
      </c>
      <c r="BH174">
        <v>0</v>
      </c>
      <c r="BI174">
        <v>0.4</v>
      </c>
      <c r="BJ174">
        <v>0</v>
      </c>
      <c r="BK174">
        <v>0</v>
      </c>
      <c r="BL174">
        <v>0.5</v>
      </c>
      <c r="BM174">
        <v>0.5</v>
      </c>
      <c r="BN174">
        <v>0</v>
      </c>
      <c r="BO174">
        <v>0</v>
      </c>
      <c r="BP174">
        <v>43</v>
      </c>
      <c r="BQ174">
        <v>3.5</v>
      </c>
      <c r="BR174">
        <v>5.5</v>
      </c>
      <c r="BS174">
        <v>4.7</v>
      </c>
      <c r="BT174">
        <v>6.1</v>
      </c>
      <c r="BU174">
        <v>4.9000000000000004</v>
      </c>
      <c r="BV174">
        <v>4.5999999999999996</v>
      </c>
      <c r="BW174">
        <v>3</v>
      </c>
      <c r="BX174">
        <v>1.3</v>
      </c>
      <c r="BY174">
        <v>4.7</v>
      </c>
      <c r="BZ174">
        <v>2.9</v>
      </c>
      <c r="CA174">
        <v>4</v>
      </c>
      <c r="CB174">
        <v>5.9</v>
      </c>
      <c r="CC174">
        <v>6.8</v>
      </c>
      <c r="CD174">
        <v>5.2</v>
      </c>
      <c r="CE174">
        <v>6.4</v>
      </c>
      <c r="CF174">
        <v>338.19589819999999</v>
      </c>
      <c r="CG174">
        <f>IF(CJ174&lt;$CH$1,CJ174,)</f>
        <v>1740.451515</v>
      </c>
      <c r="CH174">
        <v>1</v>
      </c>
      <c r="CI174">
        <v>174</v>
      </c>
      <c r="CJ174">
        <v>1740.451515</v>
      </c>
      <c r="CK174">
        <f t="shared" si="7"/>
        <v>676.39179639999998</v>
      </c>
      <c r="CL174">
        <f t="shared" si="8"/>
        <v>953.3653859200349</v>
      </c>
    </row>
    <row r="175" spans="1:90" x14ac:dyDescent="0.25">
      <c r="A175" s="5" t="s">
        <v>101</v>
      </c>
      <c r="B175" s="2" t="s">
        <v>269</v>
      </c>
      <c r="C175" s="10">
        <v>41944</v>
      </c>
      <c r="E175" s="14" t="e">
        <f t="shared" si="6"/>
        <v>#NUM!</v>
      </c>
      <c r="H175">
        <v>160</v>
      </c>
      <c r="I175">
        <v>77.099999999999994</v>
      </c>
      <c r="J175">
        <v>143.69999999999999</v>
      </c>
      <c r="K175">
        <v>9.5</v>
      </c>
      <c r="L175">
        <v>160</v>
      </c>
      <c r="M175">
        <v>64</v>
      </c>
      <c r="N175" t="s">
        <v>76</v>
      </c>
      <c r="O175">
        <v>187</v>
      </c>
      <c r="P175">
        <v>480</v>
      </c>
      <c r="Q175">
        <v>800</v>
      </c>
      <c r="R175" s="1" t="s">
        <v>77</v>
      </c>
      <c r="S175" s="1" t="s">
        <v>77</v>
      </c>
      <c r="T175" t="s">
        <v>74</v>
      </c>
      <c r="U175">
        <v>4</v>
      </c>
      <c r="V175">
        <v>11.162000000000001</v>
      </c>
      <c r="W175">
        <v>1.2</v>
      </c>
      <c r="X175">
        <v>1</v>
      </c>
      <c r="Y175">
        <v>8</v>
      </c>
      <c r="Z175" t="s">
        <v>104</v>
      </c>
      <c r="AA175">
        <v>2100</v>
      </c>
      <c r="AF175" t="s">
        <v>74</v>
      </c>
      <c r="AG175">
        <v>5</v>
      </c>
      <c r="AH175" t="s">
        <v>74</v>
      </c>
      <c r="AI175">
        <v>2</v>
      </c>
      <c r="AJ175" t="s">
        <v>74</v>
      </c>
      <c r="AK175" t="s">
        <v>77</v>
      </c>
      <c r="AL175" t="s">
        <v>78</v>
      </c>
      <c r="AM175" t="s">
        <v>78</v>
      </c>
      <c r="AN175" t="s">
        <v>74</v>
      </c>
      <c r="AO175" t="s">
        <v>78</v>
      </c>
      <c r="AP175" t="s">
        <v>74</v>
      </c>
      <c r="AQ175" t="s">
        <v>74</v>
      </c>
      <c r="AR175" t="s">
        <v>77</v>
      </c>
      <c r="AS175" t="s">
        <v>78</v>
      </c>
      <c r="AT175" t="s">
        <v>78</v>
      </c>
      <c r="AU175" t="s">
        <v>78</v>
      </c>
      <c r="AV175" t="s">
        <v>78</v>
      </c>
      <c r="AW175" t="s">
        <v>74</v>
      </c>
      <c r="AX175" t="s">
        <v>78</v>
      </c>
      <c r="AY175">
        <v>4</v>
      </c>
      <c r="AZ175">
        <v>1</v>
      </c>
      <c r="BA175">
        <v>1</v>
      </c>
      <c r="BB175">
        <v>0</v>
      </c>
      <c r="BC175">
        <v>0</v>
      </c>
      <c r="BD175">
        <v>0.428571429</v>
      </c>
      <c r="BE175">
        <v>0</v>
      </c>
      <c r="BF175">
        <v>0</v>
      </c>
      <c r="BG175">
        <v>0</v>
      </c>
      <c r="BH175">
        <v>0</v>
      </c>
      <c r="BI175">
        <v>0.4</v>
      </c>
      <c r="BJ175">
        <v>0</v>
      </c>
      <c r="BK175">
        <v>0</v>
      </c>
      <c r="BL175">
        <v>0.5</v>
      </c>
      <c r="BM175">
        <v>0.5</v>
      </c>
      <c r="BN175">
        <v>0</v>
      </c>
      <c r="BO175">
        <v>0</v>
      </c>
      <c r="BP175">
        <v>33</v>
      </c>
      <c r="BQ175">
        <v>4.8</v>
      </c>
      <c r="BR175">
        <v>7.2</v>
      </c>
      <c r="BS175">
        <v>5.2</v>
      </c>
      <c r="BT175">
        <v>6.3</v>
      </c>
      <c r="BU175">
        <v>5.5</v>
      </c>
      <c r="BV175">
        <v>5.8</v>
      </c>
      <c r="BW175">
        <v>5.0999999999999996</v>
      </c>
      <c r="BX175">
        <v>3.1</v>
      </c>
      <c r="BY175">
        <v>5.9</v>
      </c>
      <c r="BZ175">
        <v>3.7</v>
      </c>
      <c r="CA175">
        <v>5</v>
      </c>
      <c r="CB175">
        <v>6.1</v>
      </c>
      <c r="CC175">
        <v>6.8</v>
      </c>
      <c r="CD175">
        <v>5.8</v>
      </c>
      <c r="CE175">
        <v>5.9</v>
      </c>
      <c r="CF175">
        <v>455.43717249999997</v>
      </c>
      <c r="CG175">
        <f>IF(CJ175&lt;$CH$1,CJ175,)</f>
        <v>1014.4683199999999</v>
      </c>
      <c r="CH175">
        <v>1</v>
      </c>
      <c r="CI175">
        <v>175</v>
      </c>
      <c r="CJ175">
        <v>1014.4683199999999</v>
      </c>
      <c r="CK175">
        <f t="shared" si="7"/>
        <v>910.87434499999995</v>
      </c>
      <c r="CL175">
        <f t="shared" si="8"/>
        <v>555.69429717807998</v>
      </c>
    </row>
    <row r="176" spans="1:90" x14ac:dyDescent="0.25">
      <c r="A176" s="5" t="s">
        <v>101</v>
      </c>
      <c r="B176" s="2" t="s">
        <v>270</v>
      </c>
      <c r="C176" s="10">
        <v>41944</v>
      </c>
      <c r="E176" s="14" t="e">
        <f t="shared" si="6"/>
        <v>#NUM!</v>
      </c>
      <c r="H176">
        <v>149</v>
      </c>
      <c r="I176">
        <v>68.400000000000006</v>
      </c>
      <c r="J176">
        <v>131.30000000000001</v>
      </c>
      <c r="K176">
        <v>8.8000000000000007</v>
      </c>
      <c r="L176">
        <v>130</v>
      </c>
      <c r="M176">
        <v>64</v>
      </c>
      <c r="N176" t="s">
        <v>76</v>
      </c>
      <c r="O176">
        <v>207</v>
      </c>
      <c r="P176">
        <v>480</v>
      </c>
      <c r="Q176">
        <v>800</v>
      </c>
      <c r="R176" s="1" t="s">
        <v>77</v>
      </c>
      <c r="S176" s="1" t="s">
        <v>77</v>
      </c>
      <c r="T176" t="s">
        <v>74</v>
      </c>
      <c r="U176">
        <v>4</v>
      </c>
      <c r="V176">
        <v>19.073</v>
      </c>
      <c r="W176">
        <v>1.4</v>
      </c>
      <c r="X176">
        <v>1</v>
      </c>
      <c r="Y176">
        <v>8</v>
      </c>
      <c r="Z176" t="s">
        <v>104</v>
      </c>
      <c r="AA176">
        <v>2000</v>
      </c>
      <c r="AF176" t="s">
        <v>74</v>
      </c>
      <c r="AG176">
        <v>5</v>
      </c>
      <c r="AH176">
        <v>2.6</v>
      </c>
      <c r="AI176">
        <v>2</v>
      </c>
      <c r="AJ176" t="s">
        <v>74</v>
      </c>
      <c r="AK176" t="s">
        <v>77</v>
      </c>
      <c r="AL176" t="s">
        <v>78</v>
      </c>
      <c r="AM176" t="s">
        <v>78</v>
      </c>
      <c r="AN176" t="s">
        <v>74</v>
      </c>
      <c r="AO176" t="s">
        <v>74</v>
      </c>
      <c r="AP176" t="s">
        <v>74</v>
      </c>
      <c r="AQ176" t="s">
        <v>74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74</v>
      </c>
      <c r="AX176" t="s">
        <v>78</v>
      </c>
      <c r="AY176">
        <v>4</v>
      </c>
      <c r="AZ176">
        <v>1</v>
      </c>
      <c r="BA176">
        <v>1</v>
      </c>
      <c r="BB176">
        <v>0</v>
      </c>
      <c r="BC176">
        <v>0</v>
      </c>
      <c r="BD176">
        <v>0.428571429</v>
      </c>
      <c r="BE176">
        <v>0.66666666699999999</v>
      </c>
      <c r="BF176">
        <v>0</v>
      </c>
      <c r="BG176">
        <v>0</v>
      </c>
      <c r="BH176">
        <v>0</v>
      </c>
      <c r="BI176">
        <v>0.4</v>
      </c>
      <c r="BJ176">
        <v>0</v>
      </c>
      <c r="BK176">
        <v>0</v>
      </c>
      <c r="BL176">
        <v>0.5</v>
      </c>
      <c r="BM176">
        <v>0.5</v>
      </c>
      <c r="BN176">
        <v>0</v>
      </c>
      <c r="BO176">
        <v>0</v>
      </c>
      <c r="BP176">
        <v>46</v>
      </c>
      <c r="BQ176">
        <v>5</v>
      </c>
      <c r="BR176">
        <v>5.9</v>
      </c>
      <c r="BS176">
        <v>6.1</v>
      </c>
      <c r="BT176">
        <v>7</v>
      </c>
      <c r="BU176">
        <v>4.4000000000000004</v>
      </c>
      <c r="BV176">
        <v>5.6</v>
      </c>
      <c r="BW176">
        <v>5.3</v>
      </c>
      <c r="BX176">
        <v>3.3</v>
      </c>
      <c r="BY176">
        <v>5.7</v>
      </c>
      <c r="BZ176">
        <v>3.5</v>
      </c>
      <c r="CA176">
        <v>4.7</v>
      </c>
      <c r="CB176">
        <v>6.5</v>
      </c>
      <c r="CC176">
        <v>7.4</v>
      </c>
      <c r="CD176">
        <v>6.2</v>
      </c>
      <c r="CE176">
        <v>6.9</v>
      </c>
      <c r="CF176">
        <v>455.43717249999997</v>
      </c>
      <c r="CG176">
        <f>IF(CJ176&lt;$CH$1,CJ176,)</f>
        <v>1124.8025230000001</v>
      </c>
      <c r="CH176">
        <v>1</v>
      </c>
      <c r="CI176">
        <v>176</v>
      </c>
      <c r="CJ176">
        <v>1124.8025230000001</v>
      </c>
      <c r="CK176">
        <f t="shared" si="7"/>
        <v>910.87434499999995</v>
      </c>
      <c r="CL176">
        <f t="shared" si="8"/>
        <v>616.13195322118702</v>
      </c>
    </row>
    <row r="177" spans="1:90" x14ac:dyDescent="0.25">
      <c r="A177" s="5" t="s">
        <v>101</v>
      </c>
      <c r="B177" s="2" t="s">
        <v>271</v>
      </c>
      <c r="C177" s="10">
        <v>41913</v>
      </c>
      <c r="E177" s="14" t="e">
        <f t="shared" si="6"/>
        <v>#NUM!</v>
      </c>
      <c r="H177">
        <v>575</v>
      </c>
      <c r="I177">
        <v>72.5</v>
      </c>
      <c r="J177">
        <v>142</v>
      </c>
      <c r="K177">
        <v>8.1</v>
      </c>
      <c r="L177">
        <v>145</v>
      </c>
      <c r="M177">
        <v>69</v>
      </c>
      <c r="N177" t="s">
        <v>114</v>
      </c>
      <c r="O177">
        <v>432</v>
      </c>
      <c r="P177">
        <v>1080</v>
      </c>
      <c r="Q177">
        <v>1920</v>
      </c>
      <c r="R177" s="1" t="s">
        <v>78</v>
      </c>
      <c r="S177" s="1" t="s">
        <v>78</v>
      </c>
      <c r="T177" t="s">
        <v>75</v>
      </c>
      <c r="U177">
        <v>4</v>
      </c>
      <c r="V177">
        <v>51.945</v>
      </c>
      <c r="W177">
        <v>2.5</v>
      </c>
      <c r="X177">
        <v>2</v>
      </c>
      <c r="Y177">
        <v>32</v>
      </c>
      <c r="Z177" t="s">
        <v>104</v>
      </c>
      <c r="AA177">
        <v>2800</v>
      </c>
      <c r="AF177" t="s">
        <v>74</v>
      </c>
      <c r="AG177">
        <v>16</v>
      </c>
      <c r="AH177">
        <v>2.2000000000000002</v>
      </c>
      <c r="AI177">
        <v>2.1</v>
      </c>
      <c r="AJ177" t="s">
        <v>74</v>
      </c>
      <c r="AK177" t="s">
        <v>78</v>
      </c>
      <c r="AL177" t="s">
        <v>78</v>
      </c>
      <c r="AM177" t="s">
        <v>78</v>
      </c>
      <c r="AN177" t="s">
        <v>78</v>
      </c>
      <c r="AO177" t="s">
        <v>78</v>
      </c>
      <c r="AP177" t="s">
        <v>78</v>
      </c>
      <c r="AQ177" t="s">
        <v>78</v>
      </c>
      <c r="AR177" t="s">
        <v>78</v>
      </c>
      <c r="AS177" t="s">
        <v>78</v>
      </c>
      <c r="AT177" t="s">
        <v>77</v>
      </c>
      <c r="AU177" t="s">
        <v>78</v>
      </c>
      <c r="AV177" t="s">
        <v>78</v>
      </c>
      <c r="AW177" t="s">
        <v>78</v>
      </c>
      <c r="AX177" t="s">
        <v>78</v>
      </c>
      <c r="AY177">
        <v>4</v>
      </c>
      <c r="AZ177">
        <v>1</v>
      </c>
      <c r="BA177">
        <v>1</v>
      </c>
      <c r="BB177">
        <v>0.8</v>
      </c>
      <c r="BC177">
        <v>0</v>
      </c>
      <c r="BD177">
        <v>0.428571429</v>
      </c>
      <c r="BE177">
        <v>0.66666666699999999</v>
      </c>
      <c r="BF177">
        <v>0.1875</v>
      </c>
      <c r="BG177">
        <v>0</v>
      </c>
      <c r="BH177">
        <v>0</v>
      </c>
      <c r="BI177">
        <v>0.4</v>
      </c>
      <c r="BJ177">
        <v>0.27272727299999999</v>
      </c>
      <c r="BK177">
        <v>0</v>
      </c>
      <c r="BL177">
        <v>0.5</v>
      </c>
      <c r="BM177">
        <v>0.5</v>
      </c>
      <c r="BN177">
        <v>0.5</v>
      </c>
      <c r="BO177">
        <v>0</v>
      </c>
      <c r="BP177">
        <v>13</v>
      </c>
      <c r="BQ177">
        <v>7.2</v>
      </c>
      <c r="BR177">
        <v>7.3</v>
      </c>
      <c r="BS177">
        <v>8.5</v>
      </c>
      <c r="BT177">
        <v>8.9</v>
      </c>
      <c r="BU177">
        <v>7.1</v>
      </c>
      <c r="BV177">
        <v>7</v>
      </c>
      <c r="BW177">
        <v>6.4</v>
      </c>
      <c r="BX177">
        <v>5.6</v>
      </c>
      <c r="BY177">
        <v>8.9</v>
      </c>
      <c r="BZ177">
        <v>6.3</v>
      </c>
      <c r="CA177">
        <v>7.4</v>
      </c>
      <c r="CB177">
        <v>8</v>
      </c>
      <c r="CC177">
        <v>8.1999999999999993</v>
      </c>
      <c r="CD177">
        <v>8</v>
      </c>
      <c r="CE177">
        <v>8.6999999999999993</v>
      </c>
      <c r="CF177">
        <v>198.1709065</v>
      </c>
      <c r="CG177">
        <f>IF(CJ177&lt;$CH$1,CJ177,)</f>
        <v>1290.4802139999999</v>
      </c>
      <c r="CH177">
        <v>1</v>
      </c>
      <c r="CI177">
        <v>177</v>
      </c>
      <c r="CJ177">
        <v>1290.4802139999999</v>
      </c>
      <c r="CK177">
        <f t="shared" si="7"/>
        <v>396.341813</v>
      </c>
      <c r="CL177">
        <f t="shared" si="8"/>
        <v>706.88505634256592</v>
      </c>
    </row>
    <row r="178" spans="1:90" x14ac:dyDescent="0.25">
      <c r="A178" s="5" t="s">
        <v>101</v>
      </c>
      <c r="B178" s="2" t="s">
        <v>272</v>
      </c>
      <c r="C178" s="10">
        <v>41913</v>
      </c>
      <c r="E178" s="14" t="e">
        <f t="shared" si="6"/>
        <v>#NUM!</v>
      </c>
      <c r="H178">
        <v>299</v>
      </c>
      <c r="I178">
        <v>65.5</v>
      </c>
      <c r="J178">
        <v>130.1</v>
      </c>
      <c r="K178">
        <v>6.9</v>
      </c>
      <c r="L178">
        <v>110</v>
      </c>
      <c r="M178">
        <v>65</v>
      </c>
      <c r="N178" t="s">
        <v>111</v>
      </c>
      <c r="O178">
        <v>245</v>
      </c>
      <c r="P178">
        <v>540</v>
      </c>
      <c r="Q178">
        <v>960</v>
      </c>
      <c r="R178" s="1" t="s">
        <v>77</v>
      </c>
      <c r="S178" s="1" t="s">
        <v>78</v>
      </c>
      <c r="T178" t="s">
        <v>74</v>
      </c>
      <c r="U178">
        <v>4</v>
      </c>
      <c r="V178">
        <v>20.096</v>
      </c>
      <c r="W178">
        <v>1.4</v>
      </c>
      <c r="X178">
        <v>1</v>
      </c>
      <c r="Y178">
        <v>16</v>
      </c>
      <c r="Z178" t="s">
        <v>104</v>
      </c>
      <c r="AA178">
        <v>1900</v>
      </c>
      <c r="AB178">
        <v>65</v>
      </c>
      <c r="AC178">
        <v>20.07</v>
      </c>
      <c r="AD178">
        <v>7.6</v>
      </c>
      <c r="AE178">
        <v>8.57</v>
      </c>
      <c r="AF178" t="s">
        <v>74</v>
      </c>
      <c r="AG178">
        <v>8</v>
      </c>
      <c r="AH178">
        <v>2.4</v>
      </c>
      <c r="AI178">
        <v>5</v>
      </c>
      <c r="AJ178" t="s">
        <v>74</v>
      </c>
      <c r="AK178" t="s">
        <v>77</v>
      </c>
      <c r="AL178" t="s">
        <v>78</v>
      </c>
      <c r="AM178" t="s">
        <v>78</v>
      </c>
      <c r="AN178" t="s">
        <v>78</v>
      </c>
      <c r="AO178" t="s">
        <v>74</v>
      </c>
      <c r="AP178" t="s">
        <v>74</v>
      </c>
      <c r="AQ178" t="s">
        <v>74</v>
      </c>
      <c r="AR178" t="s">
        <v>78</v>
      </c>
      <c r="AS178" t="s">
        <v>78</v>
      </c>
      <c r="AT178" t="s">
        <v>78</v>
      </c>
      <c r="AU178" t="s">
        <v>78</v>
      </c>
      <c r="AV178" t="s">
        <v>78</v>
      </c>
      <c r="AW178" t="s">
        <v>74</v>
      </c>
      <c r="AX178" t="s">
        <v>78</v>
      </c>
      <c r="AY178">
        <v>4</v>
      </c>
      <c r="AZ178">
        <v>1</v>
      </c>
      <c r="BA178">
        <v>1</v>
      </c>
      <c r="BB178">
        <v>0.8</v>
      </c>
      <c r="BC178">
        <v>0</v>
      </c>
      <c r="BD178">
        <v>0.428571429</v>
      </c>
      <c r="BE178">
        <v>0.66666666699999999</v>
      </c>
      <c r="BF178">
        <v>0.1875</v>
      </c>
      <c r="BG178">
        <v>0</v>
      </c>
      <c r="BH178">
        <v>0</v>
      </c>
      <c r="BI178">
        <v>0.4</v>
      </c>
      <c r="BJ178">
        <v>0.36363636399999999</v>
      </c>
      <c r="BK178">
        <v>0</v>
      </c>
      <c r="BL178">
        <v>0.5</v>
      </c>
      <c r="BM178">
        <v>1</v>
      </c>
      <c r="BN178">
        <v>1</v>
      </c>
      <c r="BO178">
        <v>0</v>
      </c>
      <c r="BP178">
        <v>28</v>
      </c>
      <c r="BQ178">
        <v>5.9</v>
      </c>
      <c r="BR178">
        <v>7.4</v>
      </c>
      <c r="BS178">
        <v>7.6</v>
      </c>
      <c r="BT178">
        <v>8.1999999999999993</v>
      </c>
      <c r="BU178">
        <v>6.8</v>
      </c>
      <c r="BV178">
        <v>5.8</v>
      </c>
      <c r="BW178">
        <v>5.7</v>
      </c>
      <c r="BX178">
        <v>3.7</v>
      </c>
      <c r="BY178">
        <v>7.1</v>
      </c>
      <c r="BZ178">
        <v>5.0999999999999996</v>
      </c>
      <c r="CA178">
        <v>6.2</v>
      </c>
      <c r="CB178">
        <v>7</v>
      </c>
      <c r="CC178">
        <v>7.3</v>
      </c>
      <c r="CD178">
        <v>6.7</v>
      </c>
      <c r="CE178">
        <v>7.3</v>
      </c>
      <c r="CF178">
        <v>198.1709065</v>
      </c>
      <c r="CG178">
        <f>IF(CJ178&lt;$CH$1,CJ178,)</f>
        <v>2060.1916270000002</v>
      </c>
      <c r="CH178">
        <v>1</v>
      </c>
      <c r="CI178">
        <v>178</v>
      </c>
      <c r="CJ178">
        <v>2060.1916270000002</v>
      </c>
      <c r="CK178">
        <f t="shared" si="7"/>
        <v>396.341813</v>
      </c>
      <c r="CL178">
        <f t="shared" si="8"/>
        <v>1128.509107330163</v>
      </c>
    </row>
    <row r="179" spans="1:90" x14ac:dyDescent="0.25">
      <c r="A179" s="5" t="s">
        <v>101</v>
      </c>
      <c r="B179" s="2" t="s">
        <v>266</v>
      </c>
      <c r="C179" s="10">
        <v>41913</v>
      </c>
      <c r="D179" s="10">
        <v>42005</v>
      </c>
      <c r="E179" s="14">
        <f t="shared" si="6"/>
        <v>3</v>
      </c>
      <c r="G179" s="3" t="s">
        <v>261</v>
      </c>
      <c r="H179">
        <v>399</v>
      </c>
      <c r="I179">
        <v>69.7</v>
      </c>
      <c r="J179">
        <v>139.30000000000001</v>
      </c>
      <c r="K179">
        <v>6.7</v>
      </c>
      <c r="L179">
        <v>123</v>
      </c>
      <c r="M179">
        <v>71</v>
      </c>
      <c r="N179" t="s">
        <v>111</v>
      </c>
      <c r="O179">
        <v>294</v>
      </c>
      <c r="P179">
        <v>720</v>
      </c>
      <c r="Q179">
        <v>1280</v>
      </c>
      <c r="R179" s="1" t="s">
        <v>77</v>
      </c>
      <c r="S179" s="1" t="s">
        <v>77</v>
      </c>
      <c r="T179" t="s">
        <v>74</v>
      </c>
      <c r="U179">
        <v>4</v>
      </c>
      <c r="V179">
        <v>20.878</v>
      </c>
      <c r="W179">
        <v>1.2</v>
      </c>
      <c r="X179">
        <v>2</v>
      </c>
      <c r="Y179">
        <v>16</v>
      </c>
      <c r="Z179" t="s">
        <v>104</v>
      </c>
      <c r="AA179">
        <v>2300</v>
      </c>
      <c r="AB179">
        <v>74</v>
      </c>
      <c r="AC179">
        <v>18.03</v>
      </c>
      <c r="AD179">
        <v>11.6</v>
      </c>
      <c r="AE179">
        <v>9.3000000000000007</v>
      </c>
      <c r="AF179" t="s">
        <v>74</v>
      </c>
      <c r="AG179">
        <v>13</v>
      </c>
      <c r="AH179">
        <v>2.2000000000000002</v>
      </c>
      <c r="AI179">
        <v>5</v>
      </c>
      <c r="AJ179" t="s">
        <v>74</v>
      </c>
      <c r="AK179" t="s">
        <v>77</v>
      </c>
      <c r="AL179" t="s">
        <v>78</v>
      </c>
      <c r="AM179" t="s">
        <v>78</v>
      </c>
      <c r="AN179" t="s">
        <v>78</v>
      </c>
      <c r="AO179" t="s">
        <v>78</v>
      </c>
      <c r="AP179" t="s">
        <v>74</v>
      </c>
      <c r="AQ179" t="s">
        <v>74</v>
      </c>
      <c r="AR179" t="s">
        <v>78</v>
      </c>
      <c r="AS179" t="s">
        <v>78</v>
      </c>
      <c r="AT179" t="s">
        <v>77</v>
      </c>
      <c r="AU179" t="s">
        <v>78</v>
      </c>
      <c r="AV179" t="s">
        <v>78</v>
      </c>
      <c r="AW179" t="s">
        <v>74</v>
      </c>
      <c r="AX179" t="s">
        <v>78</v>
      </c>
      <c r="AY179">
        <v>4</v>
      </c>
      <c r="AZ179">
        <v>1</v>
      </c>
      <c r="BA179">
        <v>1</v>
      </c>
      <c r="BB179">
        <v>0.8</v>
      </c>
      <c r="BC179">
        <v>0</v>
      </c>
      <c r="BD179">
        <v>0.428571429</v>
      </c>
      <c r="BE179">
        <v>0.66666666699999999</v>
      </c>
      <c r="BF179">
        <v>0.3125</v>
      </c>
      <c r="BG179">
        <v>0</v>
      </c>
      <c r="BH179">
        <v>0</v>
      </c>
      <c r="BI179">
        <v>0.4</v>
      </c>
      <c r="BJ179">
        <v>0.36363636399999999</v>
      </c>
      <c r="BK179">
        <v>0</v>
      </c>
      <c r="BL179">
        <v>0.5</v>
      </c>
      <c r="BM179">
        <v>0.5</v>
      </c>
      <c r="BN179">
        <v>0.66666666699999999</v>
      </c>
      <c r="BO179">
        <v>0</v>
      </c>
      <c r="BP179">
        <v>27</v>
      </c>
      <c r="BQ179">
        <v>7.3</v>
      </c>
      <c r="BR179">
        <v>7.3</v>
      </c>
      <c r="BS179">
        <v>8.1999999999999993</v>
      </c>
      <c r="BT179">
        <v>8.4</v>
      </c>
      <c r="BU179">
        <v>7.7</v>
      </c>
      <c r="BV179">
        <v>7</v>
      </c>
      <c r="BW179">
        <v>7.4</v>
      </c>
      <c r="BX179">
        <v>6.3</v>
      </c>
      <c r="BY179">
        <v>8.3000000000000007</v>
      </c>
      <c r="BZ179">
        <v>6.4</v>
      </c>
      <c r="CA179">
        <v>7.8</v>
      </c>
      <c r="CB179">
        <v>7.6</v>
      </c>
      <c r="CC179">
        <v>8.1999999999999993</v>
      </c>
      <c r="CD179">
        <v>7.9</v>
      </c>
      <c r="CE179">
        <v>8</v>
      </c>
      <c r="CF179">
        <v>198.1709065</v>
      </c>
      <c r="CG179">
        <f>IF(CJ179&lt;$CH$1,CJ179,)</f>
        <v>2230.9720280000001</v>
      </c>
      <c r="CH179">
        <v>1</v>
      </c>
      <c r="CI179">
        <v>179</v>
      </c>
      <c r="CJ179">
        <v>2230.9720280000001</v>
      </c>
      <c r="CK179">
        <f t="shared" si="7"/>
        <v>396.341813</v>
      </c>
      <c r="CL179">
        <f t="shared" si="8"/>
        <v>1222.0573168055319</v>
      </c>
    </row>
    <row r="180" spans="1:90" x14ac:dyDescent="0.25">
      <c r="A180" s="5" t="s">
        <v>101</v>
      </c>
      <c r="B180" s="2" t="s">
        <v>258</v>
      </c>
      <c r="C180" s="10">
        <v>41883</v>
      </c>
      <c r="D180" s="10">
        <v>42217</v>
      </c>
      <c r="E180" s="14">
        <f t="shared" si="6"/>
        <v>11</v>
      </c>
      <c r="F180" s="3" t="s">
        <v>273</v>
      </c>
      <c r="G180" s="3" t="s">
        <v>239</v>
      </c>
      <c r="H180">
        <v>724</v>
      </c>
      <c r="I180">
        <v>78.599999999999994</v>
      </c>
      <c r="J180">
        <v>153.5</v>
      </c>
      <c r="K180">
        <v>8.5</v>
      </c>
      <c r="L180">
        <v>176</v>
      </c>
      <c r="M180">
        <v>74</v>
      </c>
      <c r="N180" t="s">
        <v>111</v>
      </c>
      <c r="O180">
        <v>515</v>
      </c>
      <c r="P180">
        <v>1440</v>
      </c>
      <c r="Q180">
        <v>2560</v>
      </c>
      <c r="R180" s="1" t="s">
        <v>78</v>
      </c>
      <c r="S180" s="1" t="s">
        <v>78</v>
      </c>
      <c r="T180" t="s">
        <v>74</v>
      </c>
      <c r="U180">
        <v>4</v>
      </c>
      <c r="V180">
        <v>58.290999999999997</v>
      </c>
      <c r="W180">
        <v>2.7</v>
      </c>
      <c r="X180">
        <v>3</v>
      </c>
      <c r="Y180">
        <v>16</v>
      </c>
      <c r="Z180" t="s">
        <v>104</v>
      </c>
      <c r="AA180">
        <v>3220</v>
      </c>
      <c r="AB180">
        <v>90</v>
      </c>
      <c r="AC180">
        <v>28.52</v>
      </c>
      <c r="AD180">
        <v>11.02</v>
      </c>
      <c r="AE180">
        <v>17.87</v>
      </c>
      <c r="AF180" t="s">
        <v>74</v>
      </c>
      <c r="AG180">
        <v>16</v>
      </c>
      <c r="AH180">
        <v>2.2000000000000002</v>
      </c>
      <c r="AI180">
        <v>3.7</v>
      </c>
      <c r="AJ180" t="s">
        <v>74</v>
      </c>
      <c r="AK180" t="s">
        <v>78</v>
      </c>
      <c r="AL180" t="s">
        <v>78</v>
      </c>
      <c r="AM180" t="s">
        <v>78</v>
      </c>
      <c r="AN180" t="s">
        <v>78</v>
      </c>
      <c r="AO180" t="s">
        <v>78</v>
      </c>
      <c r="AP180" t="s">
        <v>78</v>
      </c>
      <c r="AQ180" t="s">
        <v>78</v>
      </c>
      <c r="AR180" t="s">
        <v>78</v>
      </c>
      <c r="AS180" t="s">
        <v>78</v>
      </c>
      <c r="AT180" t="s">
        <v>77</v>
      </c>
      <c r="AU180" t="s">
        <v>78</v>
      </c>
      <c r="AV180" t="s">
        <v>78</v>
      </c>
      <c r="AW180" t="s">
        <v>78</v>
      </c>
      <c r="AX180" t="s">
        <v>78</v>
      </c>
      <c r="AY180">
        <v>4.0999999999999996</v>
      </c>
      <c r="AZ180">
        <v>1</v>
      </c>
      <c r="BA180">
        <v>1</v>
      </c>
      <c r="BB180">
        <v>0.8</v>
      </c>
      <c r="BC180">
        <v>0</v>
      </c>
      <c r="BD180">
        <v>0.428571429</v>
      </c>
      <c r="BE180">
        <v>0.66666666699999999</v>
      </c>
      <c r="BF180">
        <v>0.125</v>
      </c>
      <c r="BG180">
        <v>0</v>
      </c>
      <c r="BH180">
        <v>0</v>
      </c>
      <c r="BI180">
        <v>0.4</v>
      </c>
      <c r="BJ180">
        <v>0.27272727299999999</v>
      </c>
      <c r="BK180">
        <v>0</v>
      </c>
      <c r="BL180">
        <v>0.5</v>
      </c>
      <c r="BM180">
        <v>0.5</v>
      </c>
      <c r="BN180">
        <v>0.5</v>
      </c>
      <c r="BO180">
        <v>0</v>
      </c>
      <c r="BP180">
        <v>187</v>
      </c>
      <c r="BQ180">
        <v>8.4</v>
      </c>
      <c r="BR180">
        <v>7.6</v>
      </c>
      <c r="BS180">
        <v>8.8000000000000007</v>
      </c>
      <c r="BT180">
        <v>7.8</v>
      </c>
      <c r="BU180">
        <v>8.1999999999999993</v>
      </c>
      <c r="BV180">
        <v>8</v>
      </c>
      <c r="BW180">
        <v>8.6999999999999993</v>
      </c>
      <c r="BX180">
        <v>8.3000000000000007</v>
      </c>
      <c r="BY180">
        <v>9</v>
      </c>
      <c r="BZ180">
        <v>7.3</v>
      </c>
      <c r="CA180">
        <v>7.9</v>
      </c>
      <c r="CB180">
        <v>8.4</v>
      </c>
      <c r="CC180">
        <v>8.6</v>
      </c>
      <c r="CD180">
        <v>8.6</v>
      </c>
      <c r="CE180">
        <v>8.6999999999999993</v>
      </c>
      <c r="CF180">
        <v>269.95897780000001</v>
      </c>
      <c r="CG180">
        <f>IF(CJ180&lt;$CH$1,CJ180,)</f>
        <v>1165.12057</v>
      </c>
      <c r="CH180">
        <v>1</v>
      </c>
      <c r="CI180">
        <v>180</v>
      </c>
      <c r="CJ180">
        <v>1165.12057</v>
      </c>
      <c r="CK180">
        <f t="shared" si="7"/>
        <v>539.91795560000003</v>
      </c>
      <c r="CL180">
        <f t="shared" si="8"/>
        <v>638.21692950832994</v>
      </c>
    </row>
    <row r="181" spans="1:90" x14ac:dyDescent="0.25">
      <c r="A181" s="5" t="s">
        <v>101</v>
      </c>
      <c r="B181" s="2" t="s">
        <v>274</v>
      </c>
      <c r="C181" s="10">
        <v>41883</v>
      </c>
      <c r="E181" s="14" t="e">
        <f t="shared" si="6"/>
        <v>#NUM!</v>
      </c>
      <c r="H181">
        <v>859</v>
      </c>
      <c r="I181">
        <v>82.4</v>
      </c>
      <c r="J181">
        <v>151.30000000000001</v>
      </c>
      <c r="K181">
        <v>8.3000000000000007</v>
      </c>
      <c r="L181">
        <v>174</v>
      </c>
      <c r="M181">
        <v>73</v>
      </c>
      <c r="N181" t="s">
        <v>111</v>
      </c>
      <c r="O181">
        <v>539</v>
      </c>
      <c r="P181">
        <v>1600</v>
      </c>
      <c r="Q181">
        <v>2560</v>
      </c>
      <c r="R181" s="1" t="s">
        <v>78</v>
      </c>
      <c r="S181" s="1" t="s">
        <v>77</v>
      </c>
      <c r="T181" t="s">
        <v>74</v>
      </c>
      <c r="U181">
        <v>4</v>
      </c>
      <c r="V181">
        <v>64.918999999999997</v>
      </c>
      <c r="W181">
        <v>2.7</v>
      </c>
      <c r="X181">
        <v>3</v>
      </c>
      <c r="Y181">
        <v>32</v>
      </c>
      <c r="Z181" t="s">
        <v>104</v>
      </c>
      <c r="AA181">
        <v>3000</v>
      </c>
      <c r="AB181">
        <v>68</v>
      </c>
      <c r="AC181">
        <v>21.65</v>
      </c>
      <c r="AD181">
        <v>9.33</v>
      </c>
      <c r="AE181">
        <v>10.68</v>
      </c>
      <c r="AF181" t="s">
        <v>74</v>
      </c>
      <c r="AG181">
        <v>16</v>
      </c>
      <c r="AH181">
        <v>2.2000000000000002</v>
      </c>
      <c r="AI181">
        <v>3.9</v>
      </c>
      <c r="AJ181" t="s">
        <v>74</v>
      </c>
      <c r="AK181" t="s">
        <v>78</v>
      </c>
      <c r="AL181" t="s">
        <v>78</v>
      </c>
      <c r="AM181" t="s">
        <v>78</v>
      </c>
      <c r="AN181" t="s">
        <v>78</v>
      </c>
      <c r="AO181" t="s">
        <v>78</v>
      </c>
      <c r="AP181" t="s">
        <v>78</v>
      </c>
      <c r="AQ181" t="s">
        <v>78</v>
      </c>
      <c r="AR181" t="s">
        <v>78</v>
      </c>
      <c r="AS181" t="s">
        <v>78</v>
      </c>
      <c r="AT181" t="s">
        <v>77</v>
      </c>
      <c r="AU181" t="s">
        <v>78</v>
      </c>
      <c r="AV181" t="s">
        <v>78</v>
      </c>
      <c r="AW181" t="s">
        <v>78</v>
      </c>
      <c r="AX181" t="s">
        <v>78</v>
      </c>
      <c r="AY181">
        <v>4.0999999999999996</v>
      </c>
      <c r="AZ181">
        <v>1</v>
      </c>
      <c r="BA181">
        <v>1</v>
      </c>
      <c r="BB181">
        <v>0.8</v>
      </c>
      <c r="BC181">
        <v>0</v>
      </c>
      <c r="BD181">
        <v>0.428571429</v>
      </c>
      <c r="BE181">
        <v>0.33333333300000001</v>
      </c>
      <c r="BF181">
        <v>0.125</v>
      </c>
      <c r="BG181">
        <v>0</v>
      </c>
      <c r="BH181">
        <v>0</v>
      </c>
      <c r="BI181">
        <v>0.4</v>
      </c>
      <c r="BJ181">
        <v>0.27272727299999999</v>
      </c>
      <c r="BK181">
        <v>0</v>
      </c>
      <c r="BL181">
        <v>0.5</v>
      </c>
      <c r="BM181">
        <v>0.5</v>
      </c>
      <c r="BN181">
        <v>0.5</v>
      </c>
      <c r="BO181">
        <v>0</v>
      </c>
      <c r="BP181">
        <v>10</v>
      </c>
      <c r="BQ181">
        <v>7.9</v>
      </c>
      <c r="BR181">
        <v>7.8</v>
      </c>
      <c r="BS181">
        <v>8.5</v>
      </c>
      <c r="BT181">
        <v>7.5</v>
      </c>
      <c r="BU181">
        <v>8</v>
      </c>
      <c r="BV181">
        <v>8.8000000000000007</v>
      </c>
      <c r="BW181">
        <v>9</v>
      </c>
      <c r="BX181">
        <v>8</v>
      </c>
      <c r="BY181">
        <v>9.4</v>
      </c>
      <c r="BZ181">
        <v>7.8</v>
      </c>
      <c r="CA181">
        <v>7.3</v>
      </c>
      <c r="CB181">
        <v>8.6</v>
      </c>
      <c r="CC181">
        <v>8.9</v>
      </c>
      <c r="CD181">
        <v>9.3000000000000007</v>
      </c>
      <c r="CE181">
        <v>9.1999999999999993</v>
      </c>
      <c r="CF181">
        <v>269.95897780000001</v>
      </c>
      <c r="CG181">
        <f>IF(CJ181&lt;$CH$1,CJ181,)</f>
        <v>1907.68668</v>
      </c>
      <c r="CH181">
        <v>1</v>
      </c>
      <c r="CI181">
        <v>181</v>
      </c>
      <c r="CJ181">
        <v>1907.68668</v>
      </c>
      <c r="CK181">
        <f t="shared" si="7"/>
        <v>539.91795560000003</v>
      </c>
      <c r="CL181">
        <f t="shared" si="8"/>
        <v>1044.9716250169199</v>
      </c>
    </row>
    <row r="182" spans="1:90" x14ac:dyDescent="0.25">
      <c r="A182" s="5" t="s">
        <v>101</v>
      </c>
      <c r="B182" s="2" t="s">
        <v>275</v>
      </c>
      <c r="C182" s="10">
        <v>41883</v>
      </c>
      <c r="E182" s="14" t="e">
        <f t="shared" si="6"/>
        <v>#NUM!</v>
      </c>
      <c r="H182">
        <v>310</v>
      </c>
      <c r="I182">
        <v>85</v>
      </c>
      <c r="J182">
        <v>164.4</v>
      </c>
      <c r="K182">
        <v>9</v>
      </c>
      <c r="L182">
        <v>186</v>
      </c>
      <c r="M182">
        <v>68</v>
      </c>
      <c r="N182" t="s">
        <v>76</v>
      </c>
      <c r="O182">
        <v>249</v>
      </c>
      <c r="P182">
        <v>720</v>
      </c>
      <c r="Q182">
        <v>1280</v>
      </c>
      <c r="R182" s="1" t="s">
        <v>77</v>
      </c>
      <c r="S182" s="1" t="s">
        <v>77</v>
      </c>
      <c r="T182" t="s">
        <v>74</v>
      </c>
      <c r="U182">
        <v>4</v>
      </c>
      <c r="V182">
        <v>21.341999999999999</v>
      </c>
      <c r="W182">
        <v>1.4</v>
      </c>
      <c r="X182">
        <v>2</v>
      </c>
      <c r="Y182">
        <v>16</v>
      </c>
      <c r="Z182" t="s">
        <v>104</v>
      </c>
      <c r="AA182">
        <v>2600</v>
      </c>
      <c r="AB182">
        <v>38</v>
      </c>
      <c r="AC182">
        <v>6.47</v>
      </c>
      <c r="AD182">
        <v>6.05</v>
      </c>
      <c r="AE182">
        <v>9.3699999999999992</v>
      </c>
      <c r="AF182" t="s">
        <v>74</v>
      </c>
      <c r="AG182">
        <v>12.6</v>
      </c>
      <c r="AH182" t="s">
        <v>74</v>
      </c>
      <c r="AI182">
        <v>5</v>
      </c>
      <c r="AJ182" t="s">
        <v>74</v>
      </c>
      <c r="AK182" t="s">
        <v>77</v>
      </c>
      <c r="AL182" t="s">
        <v>78</v>
      </c>
      <c r="AM182" t="s">
        <v>78</v>
      </c>
      <c r="AN182" t="s">
        <v>78</v>
      </c>
      <c r="AO182" t="s">
        <v>78</v>
      </c>
      <c r="AP182" t="s">
        <v>78</v>
      </c>
      <c r="AQ182" t="s">
        <v>74</v>
      </c>
      <c r="AR182" t="s">
        <v>78</v>
      </c>
      <c r="AS182" t="s">
        <v>78</v>
      </c>
      <c r="AT182" t="s">
        <v>77</v>
      </c>
      <c r="AU182" t="s">
        <v>78</v>
      </c>
      <c r="AV182" t="s">
        <v>78</v>
      </c>
      <c r="AW182" t="s">
        <v>74</v>
      </c>
      <c r="AX182" t="s">
        <v>78</v>
      </c>
      <c r="AY182">
        <v>4</v>
      </c>
      <c r="AZ182">
        <v>1</v>
      </c>
      <c r="BA182">
        <v>1</v>
      </c>
      <c r="BB182">
        <v>0.6</v>
      </c>
      <c r="BC182">
        <v>0</v>
      </c>
      <c r="BD182">
        <v>0.428571429</v>
      </c>
      <c r="BE182">
        <v>0.66666666699999999</v>
      </c>
      <c r="BF182">
        <v>6.25E-2</v>
      </c>
      <c r="BG182">
        <v>0</v>
      </c>
      <c r="BH182">
        <v>0</v>
      </c>
      <c r="BI182">
        <v>0.4</v>
      </c>
      <c r="BJ182">
        <v>0.27272727299999999</v>
      </c>
      <c r="BK182">
        <v>0</v>
      </c>
      <c r="BL182">
        <v>0.5</v>
      </c>
      <c r="BM182">
        <v>0.75</v>
      </c>
      <c r="BN182">
        <v>0.83333333300000001</v>
      </c>
      <c r="BO182">
        <v>0</v>
      </c>
      <c r="BP182">
        <v>0</v>
      </c>
      <c r="BQ182" t="s">
        <v>74</v>
      </c>
      <c r="BR182" t="s">
        <v>74</v>
      </c>
      <c r="BS182" t="s">
        <v>74</v>
      </c>
      <c r="BT182" t="s">
        <v>74</v>
      </c>
      <c r="BU182" t="s">
        <v>74</v>
      </c>
      <c r="BV182" t="s">
        <v>74</v>
      </c>
      <c r="BW182" t="s">
        <v>74</v>
      </c>
      <c r="BX182" t="s">
        <v>74</v>
      </c>
      <c r="BY182" t="s">
        <v>74</v>
      </c>
      <c r="BZ182" t="s">
        <v>74</v>
      </c>
      <c r="CA182" t="s">
        <v>74</v>
      </c>
      <c r="CB182" t="s">
        <v>74</v>
      </c>
      <c r="CC182" t="s">
        <v>74</v>
      </c>
      <c r="CD182" t="s">
        <v>74</v>
      </c>
      <c r="CE182" t="s">
        <v>74</v>
      </c>
      <c r="CF182">
        <v>269.95897780000001</v>
      </c>
      <c r="CG182">
        <f>IF(CJ182&lt;$CH$1,CJ182,)</f>
        <v>1317.038137</v>
      </c>
      <c r="CH182">
        <v>1</v>
      </c>
      <c r="CI182">
        <v>182</v>
      </c>
      <c r="CJ182">
        <v>1317.038137</v>
      </c>
      <c r="CK182">
        <f t="shared" si="7"/>
        <v>539.91795560000003</v>
      </c>
      <c r="CL182">
        <f t="shared" si="8"/>
        <v>721.43266326635296</v>
      </c>
    </row>
    <row r="183" spans="1:90" x14ac:dyDescent="0.25">
      <c r="A183" s="5" t="s">
        <v>101</v>
      </c>
      <c r="B183" s="2" t="s">
        <v>276</v>
      </c>
      <c r="C183" s="10">
        <v>41883</v>
      </c>
      <c r="E183" s="14" t="e">
        <f t="shared" si="6"/>
        <v>#NUM!</v>
      </c>
      <c r="H183">
        <v>199</v>
      </c>
      <c r="I183">
        <v>72.099999999999994</v>
      </c>
      <c r="J183">
        <v>144.80000000000001</v>
      </c>
      <c r="K183">
        <v>8.6</v>
      </c>
      <c r="L183">
        <v>156</v>
      </c>
      <c r="M183">
        <v>66</v>
      </c>
      <c r="N183" t="s">
        <v>76</v>
      </c>
      <c r="O183">
        <v>220</v>
      </c>
      <c r="P183">
        <v>540</v>
      </c>
      <c r="Q183">
        <v>960</v>
      </c>
      <c r="R183" s="1" t="s">
        <v>77</v>
      </c>
      <c r="S183" s="1" t="s">
        <v>77</v>
      </c>
      <c r="T183" t="s">
        <v>74</v>
      </c>
      <c r="U183">
        <v>4</v>
      </c>
      <c r="V183">
        <v>20.428000000000001</v>
      </c>
      <c r="W183">
        <v>1.2</v>
      </c>
      <c r="X183">
        <v>1</v>
      </c>
      <c r="Y183">
        <v>8</v>
      </c>
      <c r="Z183" t="s">
        <v>104</v>
      </c>
      <c r="AA183">
        <v>2600</v>
      </c>
      <c r="AF183" t="s">
        <v>74</v>
      </c>
      <c r="AG183">
        <v>8</v>
      </c>
      <c r="AH183" t="s">
        <v>74</v>
      </c>
      <c r="AI183">
        <v>5</v>
      </c>
      <c r="AJ183" t="s">
        <v>74</v>
      </c>
      <c r="AK183" t="s">
        <v>77</v>
      </c>
      <c r="AL183" t="s">
        <v>78</v>
      </c>
      <c r="AM183" t="s">
        <v>78</v>
      </c>
      <c r="AN183" t="s">
        <v>74</v>
      </c>
      <c r="AO183" t="s">
        <v>78</v>
      </c>
      <c r="AP183" t="s">
        <v>74</v>
      </c>
      <c r="AQ183" t="s">
        <v>74</v>
      </c>
      <c r="AR183" t="s">
        <v>78</v>
      </c>
      <c r="AS183" t="s">
        <v>78</v>
      </c>
      <c r="AT183" t="s">
        <v>77</v>
      </c>
      <c r="AU183" t="s">
        <v>78</v>
      </c>
      <c r="AV183" t="s">
        <v>78</v>
      </c>
      <c r="AW183" t="s">
        <v>74</v>
      </c>
      <c r="AX183" t="s">
        <v>78</v>
      </c>
      <c r="AY183">
        <v>4</v>
      </c>
      <c r="AZ183">
        <v>1</v>
      </c>
      <c r="BA183">
        <v>1</v>
      </c>
      <c r="BB183">
        <v>0.4</v>
      </c>
      <c r="BC183">
        <v>0</v>
      </c>
      <c r="BD183">
        <v>0.428571429</v>
      </c>
      <c r="BE183">
        <v>0.66666666699999999</v>
      </c>
      <c r="BF183">
        <v>6.25E-2</v>
      </c>
      <c r="BG183">
        <v>0</v>
      </c>
      <c r="BH183">
        <v>0</v>
      </c>
      <c r="BI183">
        <v>0.4</v>
      </c>
      <c r="BJ183">
        <v>0.27272727299999999</v>
      </c>
      <c r="BK183">
        <v>0</v>
      </c>
      <c r="BL183">
        <v>0.5</v>
      </c>
      <c r="BM183">
        <v>0.5</v>
      </c>
      <c r="BN183">
        <v>0.5</v>
      </c>
      <c r="BO183">
        <v>0</v>
      </c>
      <c r="BP183">
        <v>117</v>
      </c>
      <c r="BQ183">
        <v>4.3</v>
      </c>
      <c r="BR183">
        <v>6.1</v>
      </c>
      <c r="BS183">
        <v>5.5</v>
      </c>
      <c r="BT183">
        <v>6.5</v>
      </c>
      <c r="BU183">
        <v>4.2</v>
      </c>
      <c r="BV183">
        <v>5.3</v>
      </c>
      <c r="BW183">
        <v>4.2</v>
      </c>
      <c r="BX183">
        <v>2.5</v>
      </c>
      <c r="BY183">
        <v>5.9</v>
      </c>
      <c r="BZ183">
        <v>3.6</v>
      </c>
      <c r="CA183">
        <v>5.6</v>
      </c>
      <c r="CB183">
        <v>6.7</v>
      </c>
      <c r="CC183">
        <v>6.9</v>
      </c>
      <c r="CD183">
        <v>6.2</v>
      </c>
      <c r="CE183">
        <v>6.7</v>
      </c>
      <c r="CF183">
        <v>269.95897780000001</v>
      </c>
      <c r="CG183">
        <f>IF(CJ183&lt;$CH$1,CJ183,)</f>
        <v>1266.771414</v>
      </c>
      <c r="CH183">
        <v>1</v>
      </c>
      <c r="CI183">
        <v>183</v>
      </c>
      <c r="CJ183">
        <v>1266.771414</v>
      </c>
      <c r="CK183">
        <f t="shared" si="7"/>
        <v>539.91795560000003</v>
      </c>
      <c r="CL183">
        <f t="shared" si="8"/>
        <v>693.89811067536596</v>
      </c>
    </row>
    <row r="184" spans="1:90" x14ac:dyDescent="0.25">
      <c r="A184" s="5" t="s">
        <v>101</v>
      </c>
      <c r="B184" s="2" t="s">
        <v>277</v>
      </c>
      <c r="C184" s="10">
        <v>41852</v>
      </c>
      <c r="E184" s="14" t="e">
        <f t="shared" si="6"/>
        <v>#NUM!</v>
      </c>
      <c r="H184">
        <v>516</v>
      </c>
      <c r="I184">
        <v>65.5</v>
      </c>
      <c r="J184">
        <v>132.4</v>
      </c>
      <c r="K184">
        <v>6.7</v>
      </c>
      <c r="L184">
        <v>115</v>
      </c>
      <c r="M184">
        <v>70</v>
      </c>
      <c r="N184" t="s">
        <v>111</v>
      </c>
      <c r="O184">
        <v>312</v>
      </c>
      <c r="P184">
        <v>720</v>
      </c>
      <c r="Q184">
        <v>1280</v>
      </c>
      <c r="R184" s="1" t="s">
        <v>77</v>
      </c>
      <c r="S184" s="1" t="s">
        <v>78</v>
      </c>
      <c r="T184" t="s">
        <v>74</v>
      </c>
      <c r="U184">
        <v>8</v>
      </c>
      <c r="V184">
        <v>50.927999999999997</v>
      </c>
      <c r="W184">
        <v>1.8</v>
      </c>
      <c r="X184">
        <v>2</v>
      </c>
      <c r="Y184">
        <v>32</v>
      </c>
      <c r="Z184" t="s">
        <v>77</v>
      </c>
      <c r="AA184">
        <v>1860</v>
      </c>
      <c r="AB184">
        <v>52</v>
      </c>
      <c r="AC184">
        <v>13.33</v>
      </c>
      <c r="AD184">
        <v>8.42</v>
      </c>
      <c r="AE184">
        <v>8.08</v>
      </c>
      <c r="AF184" t="s">
        <v>74</v>
      </c>
      <c r="AG184">
        <v>12</v>
      </c>
      <c r="AH184">
        <v>2.2000000000000002</v>
      </c>
      <c r="AI184">
        <v>2.1</v>
      </c>
      <c r="AJ184" t="s">
        <v>74</v>
      </c>
      <c r="AK184" t="s">
        <v>78</v>
      </c>
      <c r="AL184" t="s">
        <v>78</v>
      </c>
      <c r="AM184" t="s">
        <v>78</v>
      </c>
      <c r="AN184" t="s">
        <v>78</v>
      </c>
      <c r="AO184" t="s">
        <v>78</v>
      </c>
      <c r="AP184" t="s">
        <v>78</v>
      </c>
      <c r="AQ184" t="s">
        <v>74</v>
      </c>
      <c r="AR184" t="s">
        <v>78</v>
      </c>
      <c r="AS184" t="s">
        <v>78</v>
      </c>
      <c r="AT184" t="s">
        <v>78</v>
      </c>
      <c r="AU184" t="s">
        <v>78</v>
      </c>
      <c r="AV184" t="s">
        <v>78</v>
      </c>
      <c r="AW184" t="s">
        <v>74</v>
      </c>
      <c r="AX184" t="s">
        <v>78</v>
      </c>
      <c r="AY184">
        <v>4</v>
      </c>
      <c r="AZ184">
        <v>1</v>
      </c>
      <c r="BA184">
        <v>1</v>
      </c>
      <c r="BB184">
        <v>0.8</v>
      </c>
      <c r="BC184">
        <v>0</v>
      </c>
      <c r="BD184">
        <v>0.428571429</v>
      </c>
      <c r="BE184">
        <v>0.66666666699999999</v>
      </c>
      <c r="BF184">
        <v>0.1875</v>
      </c>
      <c r="BG184">
        <v>0</v>
      </c>
      <c r="BH184">
        <v>0</v>
      </c>
      <c r="BI184">
        <v>0.4</v>
      </c>
      <c r="BJ184">
        <v>0.27272727299999999</v>
      </c>
      <c r="BK184">
        <v>0</v>
      </c>
      <c r="BL184">
        <v>0.5</v>
      </c>
      <c r="BM184">
        <v>0.5</v>
      </c>
      <c r="BN184">
        <v>0.5</v>
      </c>
      <c r="BO184">
        <v>0</v>
      </c>
      <c r="BP184">
        <v>22</v>
      </c>
      <c r="BQ184">
        <v>7.5</v>
      </c>
      <c r="BR184">
        <v>7.6</v>
      </c>
      <c r="BS184">
        <v>9</v>
      </c>
      <c r="BT184">
        <v>9.4</v>
      </c>
      <c r="BU184">
        <v>7.9</v>
      </c>
      <c r="BV184">
        <v>7.5</v>
      </c>
      <c r="BW184">
        <v>8.5</v>
      </c>
      <c r="BX184">
        <v>7.9</v>
      </c>
      <c r="BY184">
        <v>8.9</v>
      </c>
      <c r="BZ184">
        <v>6.7</v>
      </c>
      <c r="CA184">
        <v>7.5</v>
      </c>
      <c r="CB184">
        <v>8.1</v>
      </c>
      <c r="CC184">
        <v>8.1</v>
      </c>
      <c r="CD184">
        <v>8.4</v>
      </c>
      <c r="CE184">
        <v>8.1</v>
      </c>
      <c r="CF184">
        <v>204.89208239999999</v>
      </c>
      <c r="CG184">
        <f>IF(CJ184&lt;$CH$1,CJ184,)</f>
        <v>1007.765549</v>
      </c>
      <c r="CH184">
        <v>1</v>
      </c>
      <c r="CI184">
        <v>184</v>
      </c>
      <c r="CJ184">
        <v>1007.765549</v>
      </c>
      <c r="CK184">
        <f t="shared" si="7"/>
        <v>409.78416479999999</v>
      </c>
      <c r="CL184">
        <f t="shared" si="8"/>
        <v>552.02272701018092</v>
      </c>
    </row>
    <row r="185" spans="1:90" x14ac:dyDescent="0.25">
      <c r="A185" s="5" t="s">
        <v>101</v>
      </c>
      <c r="B185" s="2" t="s">
        <v>278</v>
      </c>
      <c r="C185" s="10">
        <v>41821</v>
      </c>
      <c r="E185" s="14" t="e">
        <f t="shared" si="6"/>
        <v>#NUM!</v>
      </c>
      <c r="F185" s="3" t="s">
        <v>279</v>
      </c>
      <c r="H185">
        <v>100</v>
      </c>
      <c r="I185">
        <v>59.9</v>
      </c>
      <c r="J185">
        <v>109.8</v>
      </c>
      <c r="K185">
        <v>11.8</v>
      </c>
      <c r="L185">
        <v>108</v>
      </c>
      <c r="M185">
        <v>55</v>
      </c>
      <c r="N185" t="s">
        <v>76</v>
      </c>
      <c r="O185">
        <v>165</v>
      </c>
      <c r="P185">
        <v>320</v>
      </c>
      <c r="Q185">
        <v>480</v>
      </c>
      <c r="R185" s="1" t="s">
        <v>77</v>
      </c>
      <c r="S185" s="1" t="s">
        <v>77</v>
      </c>
      <c r="T185" t="s">
        <v>74</v>
      </c>
      <c r="U185">
        <v>1</v>
      </c>
      <c r="V185">
        <v>4.3</v>
      </c>
      <c r="W185">
        <v>0.8</v>
      </c>
      <c r="X185">
        <v>0.51200000000000001</v>
      </c>
      <c r="Y185">
        <v>4</v>
      </c>
      <c r="Z185" t="s">
        <v>104</v>
      </c>
      <c r="AA185">
        <v>1300</v>
      </c>
      <c r="AF185" t="s">
        <v>74</v>
      </c>
      <c r="AG185">
        <v>3.2</v>
      </c>
      <c r="AH185" t="s">
        <v>74</v>
      </c>
      <c r="AI185">
        <v>0</v>
      </c>
      <c r="AJ185" t="s">
        <v>74</v>
      </c>
      <c r="AK185" t="s">
        <v>77</v>
      </c>
      <c r="AL185" t="s">
        <v>74</v>
      </c>
      <c r="AM185" t="s">
        <v>78</v>
      </c>
      <c r="AN185" t="s">
        <v>74</v>
      </c>
      <c r="AO185" t="s">
        <v>74</v>
      </c>
      <c r="AP185" t="s">
        <v>74</v>
      </c>
      <c r="AQ185" t="s">
        <v>74</v>
      </c>
      <c r="AR185" t="s">
        <v>77</v>
      </c>
      <c r="AS185" t="s">
        <v>78</v>
      </c>
      <c r="AT185" t="s">
        <v>78</v>
      </c>
      <c r="AU185" t="s">
        <v>78</v>
      </c>
      <c r="AV185" t="s">
        <v>78</v>
      </c>
      <c r="AW185" t="s">
        <v>74</v>
      </c>
      <c r="AX185" t="s">
        <v>78</v>
      </c>
      <c r="AY185">
        <v>4</v>
      </c>
      <c r="AZ185">
        <v>1</v>
      </c>
      <c r="BA185">
        <v>1</v>
      </c>
      <c r="BB185">
        <v>0</v>
      </c>
      <c r="BC185">
        <v>0</v>
      </c>
      <c r="BD185">
        <v>0.428571429</v>
      </c>
      <c r="BE185">
        <v>0.33333333300000001</v>
      </c>
      <c r="BF185">
        <v>0</v>
      </c>
      <c r="BG185">
        <v>0</v>
      </c>
      <c r="BH185">
        <v>0</v>
      </c>
      <c r="BI185">
        <v>0.4</v>
      </c>
      <c r="BJ185">
        <v>0</v>
      </c>
      <c r="BK185">
        <v>0</v>
      </c>
      <c r="BL185">
        <v>0.5</v>
      </c>
      <c r="BM185">
        <v>0.5</v>
      </c>
      <c r="BN185">
        <v>0</v>
      </c>
      <c r="BO185">
        <v>0</v>
      </c>
      <c r="BP185">
        <v>11</v>
      </c>
      <c r="BQ185">
        <v>2.4</v>
      </c>
      <c r="BR185">
        <v>7.6</v>
      </c>
      <c r="BS185">
        <v>1.8</v>
      </c>
      <c r="BT185">
        <v>6.5</v>
      </c>
      <c r="BU185">
        <v>2.5</v>
      </c>
      <c r="BV185">
        <v>3.8</v>
      </c>
      <c r="BW185">
        <v>2.8</v>
      </c>
      <c r="BX185">
        <v>0.7</v>
      </c>
      <c r="BY185">
        <v>2.9</v>
      </c>
      <c r="BZ185">
        <v>0.6</v>
      </c>
      <c r="CA185">
        <v>0</v>
      </c>
      <c r="CB185">
        <v>1</v>
      </c>
      <c r="CC185">
        <v>6</v>
      </c>
      <c r="CD185">
        <v>4.8</v>
      </c>
      <c r="CE185">
        <v>4.7</v>
      </c>
      <c r="CF185">
        <v>275.18392519999998</v>
      </c>
      <c r="CG185">
        <f>IF(CJ185&lt;$CH$1,CJ185,)</f>
        <v>1035.9138350000001</v>
      </c>
      <c r="CH185">
        <v>1</v>
      </c>
      <c r="CI185">
        <v>185</v>
      </c>
      <c r="CJ185">
        <v>1035.9138350000001</v>
      </c>
      <c r="CK185">
        <f t="shared" si="7"/>
        <v>550.36785039999995</v>
      </c>
      <c r="CL185">
        <f t="shared" si="8"/>
        <v>567.44148548411499</v>
      </c>
    </row>
    <row r="186" spans="1:90" x14ac:dyDescent="0.25">
      <c r="A186" s="5" t="s">
        <v>101</v>
      </c>
      <c r="B186" s="2" t="s">
        <v>280</v>
      </c>
      <c r="C186" s="10">
        <v>41821</v>
      </c>
      <c r="E186" s="14" t="e">
        <f t="shared" si="6"/>
        <v>#NUM!</v>
      </c>
      <c r="F186" s="3" t="s">
        <v>281</v>
      </c>
      <c r="H186">
        <v>200</v>
      </c>
      <c r="I186">
        <v>68</v>
      </c>
      <c r="J186">
        <v>130.30000000000001</v>
      </c>
      <c r="K186">
        <v>9.8000000000000007</v>
      </c>
      <c r="L186">
        <v>139</v>
      </c>
      <c r="M186">
        <v>65</v>
      </c>
      <c r="N186" t="s">
        <v>76</v>
      </c>
      <c r="O186">
        <v>207</v>
      </c>
      <c r="P186">
        <v>480</v>
      </c>
      <c r="Q186">
        <v>800</v>
      </c>
      <c r="R186" s="1" t="s">
        <v>77</v>
      </c>
      <c r="S186" s="1" t="s">
        <v>77</v>
      </c>
      <c r="T186" t="s">
        <v>74</v>
      </c>
      <c r="U186">
        <v>4</v>
      </c>
      <c r="V186">
        <v>11.893000000000001</v>
      </c>
      <c r="W186">
        <v>1.2</v>
      </c>
      <c r="X186">
        <v>0.76800000000000002</v>
      </c>
      <c r="Y186">
        <v>4</v>
      </c>
      <c r="Z186" t="s">
        <v>104</v>
      </c>
      <c r="AA186">
        <v>2000</v>
      </c>
      <c r="AF186" t="s">
        <v>74</v>
      </c>
      <c r="AG186">
        <v>5</v>
      </c>
      <c r="AH186" t="s">
        <v>74</v>
      </c>
      <c r="AI186">
        <v>0.3</v>
      </c>
      <c r="AJ186" t="s">
        <v>74</v>
      </c>
      <c r="AK186" t="s">
        <v>77</v>
      </c>
      <c r="AL186" t="s">
        <v>74</v>
      </c>
      <c r="AM186" t="s">
        <v>78</v>
      </c>
      <c r="AN186" t="s">
        <v>74</v>
      </c>
      <c r="AO186" t="s">
        <v>74</v>
      </c>
      <c r="AP186" t="s">
        <v>74</v>
      </c>
      <c r="AQ186" t="s">
        <v>74</v>
      </c>
      <c r="AR186" t="s">
        <v>77</v>
      </c>
      <c r="AS186" t="s">
        <v>78</v>
      </c>
      <c r="AT186" t="s">
        <v>77</v>
      </c>
      <c r="AU186" t="s">
        <v>78</v>
      </c>
      <c r="AV186" t="s">
        <v>78</v>
      </c>
      <c r="AW186" t="s">
        <v>74</v>
      </c>
      <c r="AX186" t="s">
        <v>78</v>
      </c>
      <c r="AY186">
        <v>4</v>
      </c>
      <c r="AZ186">
        <v>1</v>
      </c>
      <c r="BA186">
        <v>1</v>
      </c>
      <c r="BB186">
        <v>0</v>
      </c>
      <c r="BC186">
        <v>0</v>
      </c>
      <c r="BD186">
        <v>0.428571429</v>
      </c>
      <c r="BE186">
        <v>0.33333333300000001</v>
      </c>
      <c r="BF186">
        <v>0</v>
      </c>
      <c r="BG186">
        <v>0</v>
      </c>
      <c r="BH186">
        <v>0</v>
      </c>
      <c r="BI186">
        <v>0.4</v>
      </c>
      <c r="BJ186">
        <v>0</v>
      </c>
      <c r="BK186">
        <v>0</v>
      </c>
      <c r="BL186">
        <v>0.5</v>
      </c>
      <c r="BM186">
        <v>0.5</v>
      </c>
      <c r="BN186">
        <v>0</v>
      </c>
      <c r="BO186">
        <v>0</v>
      </c>
      <c r="BP186">
        <v>29</v>
      </c>
      <c r="BQ186">
        <v>3.6</v>
      </c>
      <c r="BR186">
        <v>6</v>
      </c>
      <c r="BS186">
        <v>5.0999999999999996</v>
      </c>
      <c r="BT186">
        <v>6.2</v>
      </c>
      <c r="BU186">
        <v>3.5</v>
      </c>
      <c r="BV186">
        <v>4.9000000000000004</v>
      </c>
      <c r="BW186">
        <v>2.9</v>
      </c>
      <c r="BX186">
        <v>1.8</v>
      </c>
      <c r="BY186">
        <v>5.2</v>
      </c>
      <c r="BZ186">
        <v>2.5</v>
      </c>
      <c r="CA186">
        <v>3.1</v>
      </c>
      <c r="CB186">
        <v>5.4</v>
      </c>
      <c r="CC186">
        <v>6.6</v>
      </c>
      <c r="CD186">
        <v>4.5</v>
      </c>
      <c r="CE186">
        <v>6.5</v>
      </c>
      <c r="CF186">
        <v>275.18392519999998</v>
      </c>
      <c r="CG186">
        <f>IF(CJ186&lt;$CH$1,CJ186,)</f>
        <v>1191.297779</v>
      </c>
      <c r="CH186">
        <v>1</v>
      </c>
      <c r="CI186">
        <v>186</v>
      </c>
      <c r="CJ186">
        <v>1191.297779</v>
      </c>
      <c r="CK186">
        <f t="shared" si="7"/>
        <v>550.36785039999995</v>
      </c>
      <c r="CL186">
        <f t="shared" si="8"/>
        <v>652.5559931050509</v>
      </c>
    </row>
    <row r="187" spans="1:90" x14ac:dyDescent="0.25">
      <c r="A187" s="5" t="s">
        <v>101</v>
      </c>
      <c r="B187" s="2" t="s">
        <v>282</v>
      </c>
      <c r="C187" s="10">
        <v>41791</v>
      </c>
      <c r="E187" s="14" t="e">
        <f t="shared" si="6"/>
        <v>#NUM!</v>
      </c>
      <c r="F187" s="3" t="s">
        <v>283</v>
      </c>
      <c r="H187">
        <v>179</v>
      </c>
      <c r="I187">
        <v>62.9</v>
      </c>
      <c r="J187">
        <v>121.4</v>
      </c>
      <c r="K187">
        <v>10.7</v>
      </c>
      <c r="L187">
        <v>123</v>
      </c>
      <c r="M187">
        <v>59</v>
      </c>
      <c r="N187" t="s">
        <v>76</v>
      </c>
      <c r="O187">
        <v>233</v>
      </c>
      <c r="P187">
        <v>480</v>
      </c>
      <c r="Q187">
        <v>800</v>
      </c>
      <c r="R187" s="1" t="s">
        <v>77</v>
      </c>
      <c r="S187" s="1" t="s">
        <v>77</v>
      </c>
      <c r="T187" t="s">
        <v>74</v>
      </c>
      <c r="U187">
        <v>2</v>
      </c>
      <c r="V187">
        <v>14.025</v>
      </c>
      <c r="W187">
        <v>1.2</v>
      </c>
      <c r="X187">
        <v>1</v>
      </c>
      <c r="Y187">
        <v>8</v>
      </c>
      <c r="Z187" t="s">
        <v>104</v>
      </c>
      <c r="AA187">
        <v>1500</v>
      </c>
      <c r="AF187" t="s">
        <v>74</v>
      </c>
      <c r="AG187">
        <v>5</v>
      </c>
      <c r="AH187" t="s">
        <v>74</v>
      </c>
      <c r="AI187">
        <v>1.3</v>
      </c>
      <c r="AJ187" t="s">
        <v>74</v>
      </c>
      <c r="AK187" t="s">
        <v>77</v>
      </c>
      <c r="AL187" t="s">
        <v>74</v>
      </c>
      <c r="AM187" t="s">
        <v>78</v>
      </c>
      <c r="AN187" t="s">
        <v>74</v>
      </c>
      <c r="AO187" t="s">
        <v>74</v>
      </c>
      <c r="AP187" t="s">
        <v>74</v>
      </c>
      <c r="AQ187" t="s">
        <v>74</v>
      </c>
      <c r="AR187" t="s">
        <v>77</v>
      </c>
      <c r="AS187" t="s">
        <v>78</v>
      </c>
      <c r="AT187" t="s">
        <v>78</v>
      </c>
      <c r="AU187" t="s">
        <v>78</v>
      </c>
      <c r="AV187" t="s">
        <v>78</v>
      </c>
      <c r="AW187" t="s">
        <v>74</v>
      </c>
      <c r="AX187" t="s">
        <v>78</v>
      </c>
      <c r="AY187">
        <v>4</v>
      </c>
      <c r="AZ187">
        <v>1</v>
      </c>
      <c r="BA187">
        <v>1</v>
      </c>
      <c r="BB187">
        <v>0</v>
      </c>
      <c r="BC187">
        <v>0</v>
      </c>
      <c r="BD187">
        <v>0.428571429</v>
      </c>
      <c r="BE187">
        <v>0</v>
      </c>
      <c r="BF187">
        <v>0</v>
      </c>
      <c r="BG187">
        <v>0</v>
      </c>
      <c r="BH187">
        <v>0</v>
      </c>
      <c r="BI187">
        <v>0.4</v>
      </c>
      <c r="BJ187">
        <v>0</v>
      </c>
      <c r="BK187">
        <v>0</v>
      </c>
      <c r="BL187">
        <v>0.5</v>
      </c>
      <c r="BM187">
        <v>0.5</v>
      </c>
      <c r="BN187">
        <v>0</v>
      </c>
      <c r="BO187">
        <v>0</v>
      </c>
      <c r="BP187">
        <v>20</v>
      </c>
      <c r="BQ187">
        <v>3.3</v>
      </c>
      <c r="BR187">
        <v>6.7</v>
      </c>
      <c r="BS187">
        <v>4.5999999999999996</v>
      </c>
      <c r="BT187">
        <v>6.3</v>
      </c>
      <c r="BU187">
        <v>4.3</v>
      </c>
      <c r="BV187">
        <v>4.0999999999999996</v>
      </c>
      <c r="BW187">
        <v>2.7</v>
      </c>
      <c r="BX187">
        <v>1.2</v>
      </c>
      <c r="BY187">
        <v>3.7</v>
      </c>
      <c r="BZ187">
        <v>2.7</v>
      </c>
      <c r="CA187">
        <v>2.2999999999999998</v>
      </c>
      <c r="CB187">
        <v>4.4000000000000004</v>
      </c>
      <c r="CC187">
        <v>7.6</v>
      </c>
      <c r="CD187">
        <v>6.5</v>
      </c>
      <c r="CE187">
        <v>7.3</v>
      </c>
      <c r="CF187">
        <v>366.05039599999998</v>
      </c>
      <c r="CG187">
        <f>IF(CJ187&lt;$CH$1,CJ187,)</f>
        <v>1056.33368</v>
      </c>
      <c r="CH187">
        <v>1</v>
      </c>
      <c r="CI187">
        <v>187</v>
      </c>
      <c r="CJ187">
        <v>1056.33368</v>
      </c>
      <c r="CK187">
        <f t="shared" si="7"/>
        <v>732.10079199999996</v>
      </c>
      <c r="CL187">
        <f t="shared" si="8"/>
        <v>578.62684355991996</v>
      </c>
    </row>
    <row r="188" spans="1:90" x14ac:dyDescent="0.25">
      <c r="A188" s="5" t="s">
        <v>101</v>
      </c>
      <c r="B188" s="2" t="s">
        <v>284</v>
      </c>
      <c r="C188" s="10">
        <v>41791</v>
      </c>
      <c r="E188" s="14" t="e">
        <f t="shared" si="6"/>
        <v>#NUM!</v>
      </c>
      <c r="F188" s="3" t="s">
        <v>285</v>
      </c>
      <c r="H188">
        <v>479</v>
      </c>
      <c r="I188">
        <v>64.8</v>
      </c>
      <c r="J188">
        <v>131.1</v>
      </c>
      <c r="K188">
        <v>9</v>
      </c>
      <c r="L188">
        <v>120</v>
      </c>
      <c r="M188">
        <v>65</v>
      </c>
      <c r="N188" t="s">
        <v>111</v>
      </c>
      <c r="O188">
        <v>326</v>
      </c>
      <c r="P188">
        <v>720</v>
      </c>
      <c r="Q188">
        <v>1280</v>
      </c>
      <c r="R188" s="1" t="s">
        <v>78</v>
      </c>
      <c r="S188" s="1" t="s">
        <v>78</v>
      </c>
      <c r="T188" t="s">
        <v>75</v>
      </c>
      <c r="U188">
        <v>4</v>
      </c>
      <c r="V188">
        <v>18.405000000000001</v>
      </c>
      <c r="W188">
        <v>1.4</v>
      </c>
      <c r="X188">
        <v>1.5</v>
      </c>
      <c r="Y188">
        <v>16</v>
      </c>
      <c r="Z188" t="s">
        <v>104</v>
      </c>
      <c r="AA188">
        <v>2100</v>
      </c>
      <c r="AB188">
        <v>72</v>
      </c>
      <c r="AC188">
        <v>12.3</v>
      </c>
      <c r="AD188">
        <v>13.23</v>
      </c>
      <c r="AE188">
        <v>11.03</v>
      </c>
      <c r="AF188" t="s">
        <v>74</v>
      </c>
      <c r="AG188">
        <v>8</v>
      </c>
      <c r="AH188" t="s">
        <v>74</v>
      </c>
      <c r="AI188">
        <v>2.1</v>
      </c>
      <c r="AJ188" t="s">
        <v>74</v>
      </c>
      <c r="AK188" t="s">
        <v>78</v>
      </c>
      <c r="AL188" t="s">
        <v>78</v>
      </c>
      <c r="AM188" t="s">
        <v>78</v>
      </c>
      <c r="AN188" t="s">
        <v>78</v>
      </c>
      <c r="AO188" t="s">
        <v>78</v>
      </c>
      <c r="AP188" t="s">
        <v>78</v>
      </c>
      <c r="AQ188" t="s">
        <v>74</v>
      </c>
      <c r="AR188" t="s">
        <v>78</v>
      </c>
      <c r="AS188" t="s">
        <v>77</v>
      </c>
      <c r="AT188" t="s">
        <v>77</v>
      </c>
      <c r="AU188" t="s">
        <v>78</v>
      </c>
      <c r="AV188" t="s">
        <v>78</v>
      </c>
      <c r="AW188" t="s">
        <v>78</v>
      </c>
      <c r="AX188" t="s">
        <v>78</v>
      </c>
      <c r="AY188">
        <v>4</v>
      </c>
      <c r="AZ188">
        <v>1</v>
      </c>
      <c r="BA188">
        <v>1</v>
      </c>
      <c r="BB188">
        <v>0.8</v>
      </c>
      <c r="BC188">
        <v>0</v>
      </c>
      <c r="BD188">
        <v>0.428571429</v>
      </c>
      <c r="BE188">
        <v>0.66666666699999999</v>
      </c>
      <c r="BF188">
        <v>0.125</v>
      </c>
      <c r="BG188">
        <v>0</v>
      </c>
      <c r="BH188">
        <v>0</v>
      </c>
      <c r="BI188">
        <v>0.4</v>
      </c>
      <c r="BJ188">
        <v>0.27272727299999999</v>
      </c>
      <c r="BK188">
        <v>0</v>
      </c>
      <c r="BL188">
        <v>0.5</v>
      </c>
      <c r="BM188">
        <v>0.5</v>
      </c>
      <c r="BN188">
        <v>0.5</v>
      </c>
      <c r="BO188">
        <v>0</v>
      </c>
      <c r="BP188">
        <v>22</v>
      </c>
      <c r="BQ188">
        <v>6.5</v>
      </c>
      <c r="BR188">
        <v>7.8</v>
      </c>
      <c r="BS188">
        <v>7.2</v>
      </c>
      <c r="BT188">
        <v>8.1</v>
      </c>
      <c r="BU188">
        <v>6.9</v>
      </c>
      <c r="BV188">
        <v>7</v>
      </c>
      <c r="BW188">
        <v>6.3</v>
      </c>
      <c r="BX188">
        <v>5.0999999999999996</v>
      </c>
      <c r="BY188">
        <v>8</v>
      </c>
      <c r="BZ188">
        <v>5.7</v>
      </c>
      <c r="CA188">
        <v>6.4</v>
      </c>
      <c r="CB188">
        <v>7.8</v>
      </c>
      <c r="CC188">
        <v>7.8</v>
      </c>
      <c r="CD188">
        <v>6.3</v>
      </c>
      <c r="CE188">
        <v>7.8</v>
      </c>
      <c r="CF188">
        <v>198.91571099999999</v>
      </c>
      <c r="CG188">
        <f>IF(CJ188&lt;$CH$1,CJ188,)</f>
        <v>1325.9364700000001</v>
      </c>
      <c r="CH188">
        <v>1</v>
      </c>
      <c r="CI188">
        <v>188</v>
      </c>
      <c r="CJ188">
        <v>1325.9364700000001</v>
      </c>
      <c r="CK188">
        <f t="shared" si="7"/>
        <v>397.83142199999998</v>
      </c>
      <c r="CL188">
        <f t="shared" si="8"/>
        <v>726.30689423543004</v>
      </c>
    </row>
    <row r="189" spans="1:90" x14ac:dyDescent="0.25">
      <c r="A189" s="5" t="s">
        <v>101</v>
      </c>
      <c r="B189" s="2" t="s">
        <v>286</v>
      </c>
      <c r="C189" s="10">
        <v>41791</v>
      </c>
      <c r="E189" s="14" t="e">
        <f t="shared" si="6"/>
        <v>#NUM!</v>
      </c>
      <c r="F189" s="3" t="s">
        <v>287</v>
      </c>
      <c r="H189">
        <v>400</v>
      </c>
      <c r="I189">
        <v>72.5</v>
      </c>
      <c r="J189">
        <v>142</v>
      </c>
      <c r="K189">
        <v>8.1</v>
      </c>
      <c r="L189">
        <v>146</v>
      </c>
      <c r="M189">
        <v>69</v>
      </c>
      <c r="N189" t="s">
        <v>111</v>
      </c>
      <c r="O189">
        <v>432</v>
      </c>
      <c r="P189">
        <v>1080</v>
      </c>
      <c r="Q189">
        <v>1920</v>
      </c>
      <c r="R189" s="1" t="s">
        <v>78</v>
      </c>
      <c r="S189" s="1" t="s">
        <v>78</v>
      </c>
      <c r="T189" t="s">
        <v>75</v>
      </c>
      <c r="U189">
        <v>4</v>
      </c>
      <c r="V189">
        <v>42.67</v>
      </c>
      <c r="W189">
        <v>2.5</v>
      </c>
      <c r="X189">
        <v>2</v>
      </c>
      <c r="Y189">
        <v>16</v>
      </c>
      <c r="Z189" t="s">
        <v>104</v>
      </c>
      <c r="AA189">
        <v>2800</v>
      </c>
      <c r="AF189" t="s">
        <v>74</v>
      </c>
      <c r="AG189">
        <v>16</v>
      </c>
      <c r="AH189">
        <v>2.2000000000000002</v>
      </c>
      <c r="AI189">
        <v>2.1</v>
      </c>
      <c r="AJ189" t="s">
        <v>74</v>
      </c>
      <c r="AK189" t="s">
        <v>78</v>
      </c>
      <c r="AL189" t="s">
        <v>78</v>
      </c>
      <c r="AM189" t="s">
        <v>78</v>
      </c>
      <c r="AN189" t="s">
        <v>78</v>
      </c>
      <c r="AO189" t="s">
        <v>78</v>
      </c>
      <c r="AP189" t="s">
        <v>78</v>
      </c>
      <c r="AQ189" t="s">
        <v>78</v>
      </c>
      <c r="AR189" t="s">
        <v>78</v>
      </c>
      <c r="AS189" t="s">
        <v>78</v>
      </c>
      <c r="AT189" t="s">
        <v>77</v>
      </c>
      <c r="AU189" t="s">
        <v>78</v>
      </c>
      <c r="AV189" t="s">
        <v>78</v>
      </c>
      <c r="AW189" t="s">
        <v>74</v>
      </c>
      <c r="AX189" t="s">
        <v>78</v>
      </c>
      <c r="AY189">
        <v>4</v>
      </c>
      <c r="AZ189">
        <v>1</v>
      </c>
      <c r="BA189">
        <v>0.5</v>
      </c>
      <c r="BB189">
        <v>0</v>
      </c>
      <c r="BC189">
        <v>0</v>
      </c>
      <c r="BD189">
        <v>0.571428571</v>
      </c>
      <c r="BE189">
        <v>0.66666666699999999</v>
      </c>
      <c r="BF189">
        <v>0</v>
      </c>
      <c r="BG189">
        <v>0</v>
      </c>
      <c r="BH189">
        <v>0.5</v>
      </c>
      <c r="BI189">
        <v>0.2</v>
      </c>
      <c r="BJ189">
        <v>0</v>
      </c>
      <c r="BK189">
        <v>0</v>
      </c>
      <c r="BL189">
        <v>0.75</v>
      </c>
      <c r="BM189">
        <v>0.25</v>
      </c>
      <c r="BN189">
        <v>0</v>
      </c>
      <c r="BO189">
        <v>0</v>
      </c>
      <c r="BP189">
        <v>7</v>
      </c>
      <c r="BQ189">
        <v>5.0999999999999996</v>
      </c>
      <c r="BR189">
        <v>5.6</v>
      </c>
      <c r="BS189">
        <v>7.1</v>
      </c>
      <c r="BT189">
        <v>7</v>
      </c>
      <c r="BU189">
        <v>7.1</v>
      </c>
      <c r="BV189">
        <v>7.4</v>
      </c>
      <c r="BW189">
        <v>5.3</v>
      </c>
      <c r="BX189">
        <v>5</v>
      </c>
      <c r="BY189">
        <v>7.6</v>
      </c>
      <c r="BZ189">
        <v>5.4</v>
      </c>
      <c r="CA189">
        <v>6.1</v>
      </c>
      <c r="CB189">
        <v>7.7</v>
      </c>
      <c r="CC189">
        <v>8.6</v>
      </c>
      <c r="CD189">
        <v>7.6</v>
      </c>
      <c r="CE189">
        <v>7.4</v>
      </c>
      <c r="CF189">
        <v>366.05039599999998</v>
      </c>
      <c r="CG189">
        <f>IF(CJ189&lt;$CH$1,CJ189,)</f>
        <v>1000</v>
      </c>
      <c r="CH189">
        <v>1</v>
      </c>
      <c r="CI189">
        <v>189</v>
      </c>
      <c r="CJ189">
        <v>1000</v>
      </c>
      <c r="CK189">
        <f t="shared" si="7"/>
        <v>732.10079199999996</v>
      </c>
      <c r="CL189">
        <f t="shared" si="8"/>
        <v>547.76900000000001</v>
      </c>
    </row>
    <row r="190" spans="1:90" x14ac:dyDescent="0.25">
      <c r="A190" s="5" t="s">
        <v>101</v>
      </c>
      <c r="B190" s="2" t="s">
        <v>262</v>
      </c>
      <c r="C190" s="10">
        <v>41730</v>
      </c>
      <c r="D190" s="10">
        <v>42064</v>
      </c>
      <c r="E190" s="14">
        <f t="shared" si="6"/>
        <v>11</v>
      </c>
      <c r="F190" s="3" t="s">
        <v>288</v>
      </c>
      <c r="H190">
        <v>549</v>
      </c>
      <c r="I190">
        <v>72.5</v>
      </c>
      <c r="J190">
        <v>142</v>
      </c>
      <c r="K190">
        <v>8</v>
      </c>
      <c r="L190">
        <v>145</v>
      </c>
      <c r="M190">
        <v>69</v>
      </c>
      <c r="N190" t="s">
        <v>111</v>
      </c>
      <c r="O190">
        <v>432</v>
      </c>
      <c r="P190">
        <v>1080</v>
      </c>
      <c r="Q190">
        <v>1920</v>
      </c>
      <c r="R190" s="1" t="s">
        <v>78</v>
      </c>
      <c r="S190" s="1" t="s">
        <v>78</v>
      </c>
      <c r="T190" t="s">
        <v>75</v>
      </c>
      <c r="U190">
        <v>8</v>
      </c>
      <c r="V190">
        <v>44.329000000000001</v>
      </c>
      <c r="W190">
        <v>1.9</v>
      </c>
      <c r="X190">
        <v>2</v>
      </c>
      <c r="Y190">
        <v>16</v>
      </c>
      <c r="Z190" t="s">
        <v>104</v>
      </c>
      <c r="AA190">
        <v>2800</v>
      </c>
      <c r="AB190">
        <v>83</v>
      </c>
      <c r="AC190">
        <v>27.62</v>
      </c>
      <c r="AD190">
        <v>9.65</v>
      </c>
      <c r="AE190">
        <v>11.25</v>
      </c>
      <c r="AF190">
        <v>70</v>
      </c>
      <c r="AG190">
        <v>16</v>
      </c>
      <c r="AH190">
        <v>2.2000000000000002</v>
      </c>
      <c r="AI190">
        <v>2</v>
      </c>
      <c r="AJ190" t="s">
        <v>74</v>
      </c>
      <c r="AK190" t="s">
        <v>78</v>
      </c>
      <c r="AL190" t="s">
        <v>78</v>
      </c>
      <c r="AM190" t="s">
        <v>78</v>
      </c>
      <c r="AN190" t="s">
        <v>78</v>
      </c>
      <c r="AO190" t="s">
        <v>78</v>
      </c>
      <c r="AP190" t="s">
        <v>78</v>
      </c>
      <c r="AQ190" t="s">
        <v>78</v>
      </c>
      <c r="AR190" t="s">
        <v>78</v>
      </c>
      <c r="AS190" t="s">
        <v>78</v>
      </c>
      <c r="AT190" t="s">
        <v>77</v>
      </c>
      <c r="AU190" t="s">
        <v>78</v>
      </c>
      <c r="AV190" t="s">
        <v>78</v>
      </c>
      <c r="AW190" t="s">
        <v>74</v>
      </c>
      <c r="AX190" t="s">
        <v>78</v>
      </c>
      <c r="AY190">
        <v>4</v>
      </c>
      <c r="AZ190">
        <v>1</v>
      </c>
      <c r="BA190">
        <v>1</v>
      </c>
      <c r="BB190">
        <v>0</v>
      </c>
      <c r="BC190">
        <v>0</v>
      </c>
      <c r="BD190">
        <v>0.428571429</v>
      </c>
      <c r="BE190">
        <v>0.66666666699999999</v>
      </c>
      <c r="BF190">
        <v>0</v>
      </c>
      <c r="BG190">
        <v>0</v>
      </c>
      <c r="BH190">
        <v>0</v>
      </c>
      <c r="BI190">
        <v>0.4</v>
      </c>
      <c r="BJ190">
        <v>0</v>
      </c>
      <c r="BK190">
        <v>0</v>
      </c>
      <c r="BL190">
        <v>0.5</v>
      </c>
      <c r="BM190">
        <v>0.5</v>
      </c>
      <c r="BN190">
        <v>0</v>
      </c>
      <c r="BO190">
        <v>0</v>
      </c>
      <c r="BP190">
        <v>29</v>
      </c>
      <c r="BQ190">
        <v>8.1</v>
      </c>
      <c r="BR190">
        <v>7.2</v>
      </c>
      <c r="BS190">
        <v>8.1</v>
      </c>
      <c r="BT190">
        <v>8.4</v>
      </c>
      <c r="BU190">
        <v>7.3</v>
      </c>
      <c r="BV190">
        <v>7.9</v>
      </c>
      <c r="BW190">
        <v>8.1999999999999993</v>
      </c>
      <c r="BX190">
        <v>7.7</v>
      </c>
      <c r="BY190">
        <v>8.1999999999999993</v>
      </c>
      <c r="BZ190">
        <v>6.3</v>
      </c>
      <c r="CA190">
        <v>6.6</v>
      </c>
      <c r="CB190">
        <v>7.4</v>
      </c>
      <c r="CC190">
        <v>8</v>
      </c>
      <c r="CD190">
        <v>8.3000000000000007</v>
      </c>
      <c r="CE190">
        <v>8.5</v>
      </c>
      <c r="CF190">
        <v>229.7320733</v>
      </c>
      <c r="CG190">
        <f>IF(CJ190&lt;$CH$1,CJ190,)</f>
        <v>1590.7888519999999</v>
      </c>
      <c r="CH190">
        <v>1</v>
      </c>
      <c r="CI190">
        <v>190</v>
      </c>
      <c r="CJ190">
        <v>1590.7888519999999</v>
      </c>
      <c r="CK190">
        <f t="shared" si="7"/>
        <v>459.46414659999999</v>
      </c>
      <c r="CL190">
        <f t="shared" si="8"/>
        <v>871.38481867118787</v>
      </c>
    </row>
    <row r="191" spans="1:90" x14ac:dyDescent="0.25">
      <c r="A191" s="5" t="s">
        <v>101</v>
      </c>
      <c r="B191" s="2" t="s">
        <v>289</v>
      </c>
      <c r="C191" s="10">
        <v>41730</v>
      </c>
      <c r="E191" s="14" t="e">
        <f t="shared" si="6"/>
        <v>#NUM!</v>
      </c>
      <c r="H191">
        <v>519</v>
      </c>
      <c r="I191">
        <v>70.8</v>
      </c>
      <c r="J191">
        <v>137.5</v>
      </c>
      <c r="K191">
        <v>16.600000000000001</v>
      </c>
      <c r="L191">
        <v>200</v>
      </c>
      <c r="M191">
        <v>65</v>
      </c>
      <c r="N191" t="s">
        <v>111</v>
      </c>
      <c r="O191">
        <v>306</v>
      </c>
      <c r="P191">
        <v>720</v>
      </c>
      <c r="Q191">
        <v>1280</v>
      </c>
      <c r="R191" s="1" t="s">
        <v>78</v>
      </c>
      <c r="S191" s="1" t="s">
        <v>78</v>
      </c>
      <c r="T191" t="s">
        <v>74</v>
      </c>
      <c r="U191">
        <v>6</v>
      </c>
      <c r="V191">
        <v>32.417000000000002</v>
      </c>
      <c r="W191">
        <v>1.7</v>
      </c>
      <c r="X191">
        <v>2</v>
      </c>
      <c r="Y191">
        <v>8</v>
      </c>
      <c r="Z191" t="s">
        <v>104</v>
      </c>
      <c r="AA191">
        <v>2430</v>
      </c>
      <c r="AB191">
        <v>67</v>
      </c>
      <c r="AC191">
        <v>16.02</v>
      </c>
      <c r="AD191">
        <v>9.17</v>
      </c>
      <c r="AE191">
        <v>10.130000000000001</v>
      </c>
      <c r="AF191" t="s">
        <v>74</v>
      </c>
      <c r="AG191">
        <v>20.7</v>
      </c>
      <c r="AH191" t="s">
        <v>74</v>
      </c>
      <c r="AI191">
        <v>2</v>
      </c>
      <c r="AJ191" t="s">
        <v>74</v>
      </c>
      <c r="AK191" t="s">
        <v>77</v>
      </c>
      <c r="AL191" t="s">
        <v>78</v>
      </c>
      <c r="AM191" t="s">
        <v>78</v>
      </c>
      <c r="AN191" t="s">
        <v>78</v>
      </c>
      <c r="AO191" t="s">
        <v>78</v>
      </c>
      <c r="AP191" t="s">
        <v>78</v>
      </c>
      <c r="AQ191" t="s">
        <v>74</v>
      </c>
      <c r="AR191" t="s">
        <v>78</v>
      </c>
      <c r="AS191" t="s">
        <v>78</v>
      </c>
      <c r="AT191" t="s">
        <v>77</v>
      </c>
      <c r="AU191" t="s">
        <v>78</v>
      </c>
      <c r="AV191" t="s">
        <v>78</v>
      </c>
      <c r="AW191" t="s">
        <v>74</v>
      </c>
      <c r="AX191" t="s">
        <v>78</v>
      </c>
      <c r="AY191">
        <v>4</v>
      </c>
      <c r="AZ191">
        <v>1</v>
      </c>
      <c r="BA191">
        <v>0.5</v>
      </c>
      <c r="BB191">
        <v>0</v>
      </c>
      <c r="BC191">
        <v>0</v>
      </c>
      <c r="BD191">
        <v>0.428571429</v>
      </c>
      <c r="BE191">
        <v>0.66666666699999999</v>
      </c>
      <c r="BF191">
        <v>0</v>
      </c>
      <c r="BG191">
        <v>0</v>
      </c>
      <c r="BH191">
        <v>0</v>
      </c>
      <c r="BI191">
        <v>0.2</v>
      </c>
      <c r="BJ191">
        <v>0</v>
      </c>
      <c r="BK191">
        <v>0</v>
      </c>
      <c r="BL191">
        <v>0.5</v>
      </c>
      <c r="BM191">
        <v>0.25</v>
      </c>
      <c r="BN191">
        <v>0</v>
      </c>
      <c r="BO191">
        <v>0</v>
      </c>
      <c r="BP191">
        <v>6</v>
      </c>
      <c r="BQ191">
        <v>8.8000000000000007</v>
      </c>
      <c r="BR191">
        <v>8.5</v>
      </c>
      <c r="BS191">
        <v>8.3000000000000007</v>
      </c>
      <c r="BT191">
        <v>7.7</v>
      </c>
      <c r="BU191">
        <v>8.1999999999999993</v>
      </c>
      <c r="BV191">
        <v>7.8</v>
      </c>
      <c r="BW191">
        <v>8</v>
      </c>
      <c r="BX191">
        <v>7</v>
      </c>
      <c r="BY191">
        <v>9.5</v>
      </c>
      <c r="BZ191">
        <v>8.6999999999999993</v>
      </c>
      <c r="CA191">
        <v>8.3000000000000007</v>
      </c>
      <c r="CB191">
        <v>9.3000000000000007</v>
      </c>
      <c r="CC191">
        <v>8.6999999999999993</v>
      </c>
      <c r="CD191">
        <v>8.6999999999999993</v>
      </c>
      <c r="CE191">
        <v>8.6999999999999993</v>
      </c>
      <c r="CF191">
        <v>198.91571099999999</v>
      </c>
      <c r="CG191">
        <f>IF(CJ191&lt;$CH$1,CJ191,)</f>
        <v>1166.4593950000001</v>
      </c>
      <c r="CH191">
        <v>1</v>
      </c>
      <c r="CI191">
        <v>191</v>
      </c>
      <c r="CJ191">
        <v>1166.4593950000001</v>
      </c>
      <c r="CK191">
        <f t="shared" si="7"/>
        <v>397.83142199999998</v>
      </c>
      <c r="CL191">
        <f t="shared" si="8"/>
        <v>638.95029633975503</v>
      </c>
    </row>
    <row r="192" spans="1:90" x14ac:dyDescent="0.25">
      <c r="A192" s="5" t="s">
        <v>101</v>
      </c>
      <c r="B192" s="2" t="s">
        <v>290</v>
      </c>
      <c r="C192" s="10">
        <v>41730</v>
      </c>
      <c r="E192" s="14" t="e">
        <f t="shared" si="6"/>
        <v>#NUM!</v>
      </c>
      <c r="H192">
        <v>270</v>
      </c>
      <c r="I192">
        <v>70.8</v>
      </c>
      <c r="J192">
        <v>136.6</v>
      </c>
      <c r="K192">
        <v>8.6</v>
      </c>
      <c r="L192">
        <v>132</v>
      </c>
      <c r="M192">
        <v>65</v>
      </c>
      <c r="N192" t="s">
        <v>111</v>
      </c>
      <c r="O192">
        <v>306</v>
      </c>
      <c r="P192">
        <v>720</v>
      </c>
      <c r="Q192">
        <v>1280</v>
      </c>
      <c r="R192" s="1" t="s">
        <v>77</v>
      </c>
      <c r="S192" s="1" t="s">
        <v>78</v>
      </c>
      <c r="T192" t="s">
        <v>74</v>
      </c>
      <c r="U192">
        <v>4</v>
      </c>
      <c r="V192">
        <v>21.4</v>
      </c>
      <c r="W192">
        <v>1.2</v>
      </c>
      <c r="X192">
        <v>1.5</v>
      </c>
      <c r="Y192">
        <v>16</v>
      </c>
      <c r="Z192" t="s">
        <v>104</v>
      </c>
      <c r="AA192">
        <v>2100</v>
      </c>
      <c r="AF192" t="s">
        <v>74</v>
      </c>
      <c r="AG192">
        <v>8</v>
      </c>
      <c r="AH192">
        <v>2.6</v>
      </c>
      <c r="AI192">
        <v>2</v>
      </c>
      <c r="AJ192" t="s">
        <v>74</v>
      </c>
      <c r="AK192" t="s">
        <v>77</v>
      </c>
      <c r="AL192" t="s">
        <v>78</v>
      </c>
      <c r="AM192" t="s">
        <v>78</v>
      </c>
      <c r="AN192" t="s">
        <v>78</v>
      </c>
      <c r="AO192" t="s">
        <v>78</v>
      </c>
      <c r="AP192" t="s">
        <v>78</v>
      </c>
      <c r="AQ192" t="s">
        <v>74</v>
      </c>
      <c r="AR192" t="s">
        <v>77</v>
      </c>
      <c r="AS192" t="s">
        <v>78</v>
      </c>
      <c r="AT192" t="s">
        <v>78</v>
      </c>
      <c r="AU192" t="s">
        <v>78</v>
      </c>
      <c r="AV192" t="s">
        <v>78</v>
      </c>
      <c r="AW192" t="s">
        <v>74</v>
      </c>
      <c r="AX192" t="s">
        <v>78</v>
      </c>
      <c r="AY192">
        <v>4</v>
      </c>
      <c r="AZ192">
        <v>1</v>
      </c>
      <c r="BA192">
        <v>1</v>
      </c>
      <c r="BB192">
        <v>0</v>
      </c>
      <c r="BC192">
        <v>0</v>
      </c>
      <c r="BD192">
        <v>0.428571429</v>
      </c>
      <c r="BE192">
        <v>0.66666666699999999</v>
      </c>
      <c r="BF192">
        <v>0</v>
      </c>
      <c r="BG192">
        <v>0</v>
      </c>
      <c r="BH192">
        <v>0</v>
      </c>
      <c r="BI192">
        <v>0.4</v>
      </c>
      <c r="BJ192">
        <v>0</v>
      </c>
      <c r="BK192">
        <v>0</v>
      </c>
      <c r="BL192">
        <v>0.5</v>
      </c>
      <c r="BM192">
        <v>0.5</v>
      </c>
      <c r="BN192">
        <v>0</v>
      </c>
      <c r="BO192">
        <v>0</v>
      </c>
      <c r="BP192">
        <v>45</v>
      </c>
      <c r="BQ192">
        <v>6</v>
      </c>
      <c r="BR192">
        <v>6.8</v>
      </c>
      <c r="BS192">
        <v>6.6</v>
      </c>
      <c r="BT192">
        <v>7.2</v>
      </c>
      <c r="BU192">
        <v>5.6</v>
      </c>
      <c r="BV192">
        <v>6.6</v>
      </c>
      <c r="BW192">
        <v>6.2</v>
      </c>
      <c r="BX192">
        <v>4.8</v>
      </c>
      <c r="BY192">
        <v>7.1</v>
      </c>
      <c r="BZ192">
        <v>4.5999999999999996</v>
      </c>
      <c r="CA192">
        <v>5.6</v>
      </c>
      <c r="CB192">
        <v>6.9</v>
      </c>
      <c r="CC192">
        <v>7.8</v>
      </c>
      <c r="CD192">
        <v>6.3</v>
      </c>
      <c r="CE192">
        <v>7.6</v>
      </c>
      <c r="CF192">
        <v>198.91571099999999</v>
      </c>
      <c r="CG192">
        <f>IF(CJ192&lt;$CH$1,CJ192,)</f>
        <v>1163.5951419999999</v>
      </c>
      <c r="CH192">
        <v>1</v>
      </c>
      <c r="CI192">
        <v>192</v>
      </c>
      <c r="CJ192">
        <v>1163.5951419999999</v>
      </c>
      <c r="CK192">
        <f t="shared" si="7"/>
        <v>397.83142199999998</v>
      </c>
      <c r="CL192">
        <f t="shared" si="8"/>
        <v>637.38134733819788</v>
      </c>
    </row>
    <row r="193" spans="1:90" x14ac:dyDescent="0.25">
      <c r="A193" s="5" t="s">
        <v>101</v>
      </c>
      <c r="B193" s="2" t="s">
        <v>291</v>
      </c>
      <c r="C193" s="10">
        <v>41699</v>
      </c>
      <c r="E193" s="14" t="e">
        <f t="shared" si="6"/>
        <v>#NUM!</v>
      </c>
      <c r="H193">
        <v>400</v>
      </c>
      <c r="I193">
        <v>63</v>
      </c>
      <c r="J193">
        <v>121.6</v>
      </c>
      <c r="K193">
        <v>10</v>
      </c>
      <c r="L193">
        <v>112</v>
      </c>
      <c r="M193">
        <v>59</v>
      </c>
      <c r="N193" t="s">
        <v>111</v>
      </c>
      <c r="O193">
        <v>233</v>
      </c>
      <c r="P193">
        <v>480</v>
      </c>
      <c r="Q193">
        <v>800</v>
      </c>
      <c r="R193" s="1" t="s">
        <v>77</v>
      </c>
      <c r="S193" s="1" t="s">
        <v>77</v>
      </c>
      <c r="T193" t="s">
        <v>74</v>
      </c>
      <c r="U193">
        <v>2</v>
      </c>
      <c r="V193">
        <v>5.4379999999999997</v>
      </c>
      <c r="W193">
        <v>1.2</v>
      </c>
      <c r="X193">
        <v>1</v>
      </c>
      <c r="Y193">
        <v>8</v>
      </c>
      <c r="Z193" t="s">
        <v>104</v>
      </c>
      <c r="AA193">
        <v>1500</v>
      </c>
      <c r="AF193" t="s">
        <v>74</v>
      </c>
      <c r="AG193">
        <v>5</v>
      </c>
      <c r="AH193" t="s">
        <v>74</v>
      </c>
      <c r="AI193">
        <v>0.3</v>
      </c>
      <c r="AJ193" t="s">
        <v>74</v>
      </c>
      <c r="AK193" t="s">
        <v>77</v>
      </c>
      <c r="AL193" t="s">
        <v>78</v>
      </c>
      <c r="AM193" t="s">
        <v>78</v>
      </c>
      <c r="AN193" t="s">
        <v>74</v>
      </c>
      <c r="AO193" t="s">
        <v>78</v>
      </c>
      <c r="AP193" t="s">
        <v>78</v>
      </c>
      <c r="AQ193" t="s">
        <v>74</v>
      </c>
      <c r="AR193" t="s">
        <v>77</v>
      </c>
      <c r="AS193" t="s">
        <v>78</v>
      </c>
      <c r="AT193" t="s">
        <v>78</v>
      </c>
      <c r="AU193" t="s">
        <v>78</v>
      </c>
      <c r="AV193" t="s">
        <v>78</v>
      </c>
      <c r="AW193" t="s">
        <v>74</v>
      </c>
      <c r="AX193" t="s">
        <v>78</v>
      </c>
      <c r="AY193">
        <v>3</v>
      </c>
      <c r="AZ193">
        <v>1</v>
      </c>
      <c r="BA193">
        <v>1</v>
      </c>
      <c r="BB193">
        <v>0</v>
      </c>
      <c r="BC193">
        <v>0</v>
      </c>
      <c r="BD193">
        <v>0.428571429</v>
      </c>
      <c r="BE193">
        <v>0.33333333300000001</v>
      </c>
      <c r="BF193">
        <v>0</v>
      </c>
      <c r="BG193">
        <v>0</v>
      </c>
      <c r="BH193">
        <v>0</v>
      </c>
      <c r="BI193">
        <v>0.4</v>
      </c>
      <c r="BJ193">
        <v>0</v>
      </c>
      <c r="BK193">
        <v>0</v>
      </c>
      <c r="BL193">
        <v>0.5</v>
      </c>
      <c r="BM193">
        <v>0.5</v>
      </c>
      <c r="BN193">
        <v>0</v>
      </c>
      <c r="BO193">
        <v>0</v>
      </c>
      <c r="BP193">
        <v>9</v>
      </c>
      <c r="BQ193">
        <v>4.8</v>
      </c>
      <c r="BR193">
        <v>5.7</v>
      </c>
      <c r="BS193">
        <v>5.7</v>
      </c>
      <c r="BT193">
        <v>6.6</v>
      </c>
      <c r="BU193">
        <v>4.8</v>
      </c>
      <c r="BV193">
        <v>4.8</v>
      </c>
      <c r="BW193">
        <v>4</v>
      </c>
      <c r="BX193">
        <v>2.9</v>
      </c>
      <c r="BY193">
        <v>5.2</v>
      </c>
      <c r="BZ193">
        <v>3.6</v>
      </c>
      <c r="CA193">
        <v>4</v>
      </c>
      <c r="CB193">
        <v>5.2</v>
      </c>
      <c r="CC193">
        <v>7</v>
      </c>
      <c r="CD193">
        <v>6.3</v>
      </c>
      <c r="CE193">
        <v>7.1</v>
      </c>
      <c r="CF193">
        <v>364.72155079999999</v>
      </c>
      <c r="CG193">
        <f>IF(CJ193&lt;$CH$1,CJ193,)</f>
        <v>1000.000055</v>
      </c>
      <c r="CH193">
        <v>1</v>
      </c>
      <c r="CI193">
        <v>193</v>
      </c>
      <c r="CJ193">
        <v>1000.000055</v>
      </c>
      <c r="CK193">
        <f t="shared" si="7"/>
        <v>729.44310159999998</v>
      </c>
      <c r="CL193">
        <f t="shared" si="8"/>
        <v>547.76903012729497</v>
      </c>
    </row>
    <row r="194" spans="1:90" x14ac:dyDescent="0.25">
      <c r="A194" s="5" t="s">
        <v>292</v>
      </c>
      <c r="B194" s="2" t="s">
        <v>293</v>
      </c>
      <c r="C194" s="10">
        <v>41671</v>
      </c>
      <c r="E194" s="14" t="e">
        <f t="shared" ref="E194:E257" si="9">DATEDIF(C194,D194,"M")</f>
        <v>#NUM!</v>
      </c>
      <c r="H194">
        <v>179</v>
      </c>
      <c r="I194">
        <v>63.1</v>
      </c>
      <c r="J194">
        <v>121.5</v>
      </c>
      <c r="K194">
        <v>10.9</v>
      </c>
      <c r="L194">
        <v>126</v>
      </c>
      <c r="M194">
        <v>59</v>
      </c>
      <c r="N194" t="s">
        <v>76</v>
      </c>
      <c r="O194">
        <v>233</v>
      </c>
      <c r="P194">
        <v>480</v>
      </c>
      <c r="Q194">
        <v>800</v>
      </c>
      <c r="R194" s="1" t="s">
        <v>77</v>
      </c>
      <c r="S194" s="1" t="s">
        <v>77</v>
      </c>
      <c r="T194" t="s">
        <v>74</v>
      </c>
      <c r="U194">
        <v>1</v>
      </c>
      <c r="V194">
        <v>7.6550000000000002</v>
      </c>
      <c r="W194">
        <v>1</v>
      </c>
      <c r="X194">
        <v>0.51200000000000001</v>
      </c>
      <c r="Y194">
        <v>4</v>
      </c>
      <c r="Z194" t="s">
        <v>104</v>
      </c>
      <c r="AA194">
        <v>1500</v>
      </c>
      <c r="AF194" t="s">
        <v>74</v>
      </c>
      <c r="AG194">
        <v>3.2</v>
      </c>
      <c r="AH194" t="s">
        <v>74</v>
      </c>
      <c r="AI194">
        <v>0</v>
      </c>
      <c r="AJ194" t="s">
        <v>74</v>
      </c>
      <c r="AK194" t="s">
        <v>77</v>
      </c>
      <c r="AL194" t="s">
        <v>78</v>
      </c>
      <c r="AM194" t="s">
        <v>78</v>
      </c>
      <c r="AN194" t="s">
        <v>74</v>
      </c>
      <c r="AO194" t="s">
        <v>74</v>
      </c>
      <c r="AP194" t="s">
        <v>74</v>
      </c>
      <c r="AQ194" t="s">
        <v>74</v>
      </c>
      <c r="AR194" t="s">
        <v>77</v>
      </c>
      <c r="AS194" t="s">
        <v>78</v>
      </c>
      <c r="AT194" t="s">
        <v>78</v>
      </c>
      <c r="AU194" t="s">
        <v>74</v>
      </c>
      <c r="AV194" t="s">
        <v>74</v>
      </c>
      <c r="AW194" t="s">
        <v>74</v>
      </c>
      <c r="AX194" t="s">
        <v>74</v>
      </c>
      <c r="AY194">
        <v>4</v>
      </c>
      <c r="AZ194">
        <v>1</v>
      </c>
      <c r="BA194">
        <v>1</v>
      </c>
      <c r="BB194">
        <v>0</v>
      </c>
      <c r="BC194">
        <v>0</v>
      </c>
      <c r="BD194">
        <v>0.428571429</v>
      </c>
      <c r="BE194">
        <v>0</v>
      </c>
      <c r="BF194">
        <v>0</v>
      </c>
      <c r="BG194">
        <v>0</v>
      </c>
      <c r="BH194">
        <v>0</v>
      </c>
      <c r="BI194">
        <v>0.4</v>
      </c>
      <c r="BJ194">
        <v>0</v>
      </c>
      <c r="BK194">
        <v>0</v>
      </c>
      <c r="BL194">
        <v>0.5</v>
      </c>
      <c r="BM194">
        <v>0.5</v>
      </c>
      <c r="BN194">
        <v>0</v>
      </c>
      <c r="BO194">
        <v>0</v>
      </c>
      <c r="BP194">
        <v>22</v>
      </c>
      <c r="BQ194">
        <v>2.4</v>
      </c>
      <c r="BR194">
        <v>7.1</v>
      </c>
      <c r="BS194">
        <v>4.5</v>
      </c>
      <c r="BT194">
        <v>5.8</v>
      </c>
      <c r="BU194">
        <v>4.3</v>
      </c>
      <c r="BV194">
        <v>6.1</v>
      </c>
      <c r="BW194">
        <v>2.5</v>
      </c>
      <c r="BX194">
        <v>1.4</v>
      </c>
      <c r="BY194">
        <v>3.6</v>
      </c>
      <c r="BZ194">
        <v>1.7</v>
      </c>
      <c r="CA194">
        <v>2.5</v>
      </c>
      <c r="CB194">
        <v>4.4000000000000004</v>
      </c>
      <c r="CC194">
        <v>6.9</v>
      </c>
      <c r="CD194">
        <v>6.6</v>
      </c>
      <c r="CE194">
        <v>6.6</v>
      </c>
      <c r="CF194">
        <v>229.7320733</v>
      </c>
      <c r="CG194">
        <f>IF(CJ194&lt;$CH$1,CJ194,)</f>
        <v>1057.136399</v>
      </c>
      <c r="CH194">
        <v>1</v>
      </c>
      <c r="CI194">
        <v>194</v>
      </c>
      <c r="CJ194">
        <v>1057.136399</v>
      </c>
      <c r="CK194">
        <f t="shared" si="7"/>
        <v>459.46414659999999</v>
      </c>
      <c r="CL194">
        <f t="shared" si="8"/>
        <v>579.06654814383091</v>
      </c>
    </row>
    <row r="195" spans="1:90" x14ac:dyDescent="0.25">
      <c r="A195" s="5" t="s">
        <v>101</v>
      </c>
      <c r="B195" s="2" t="s">
        <v>262</v>
      </c>
      <c r="C195" s="10">
        <v>41671</v>
      </c>
      <c r="D195" s="10">
        <v>42064</v>
      </c>
      <c r="E195" s="14">
        <f t="shared" si="9"/>
        <v>13</v>
      </c>
      <c r="F195" s="3" t="s">
        <v>288</v>
      </c>
      <c r="G195" s="3" t="s">
        <v>249</v>
      </c>
      <c r="H195">
        <v>549</v>
      </c>
      <c r="I195">
        <v>72.5</v>
      </c>
      <c r="J195">
        <v>142</v>
      </c>
      <c r="K195">
        <v>8</v>
      </c>
      <c r="L195">
        <v>145</v>
      </c>
      <c r="M195">
        <v>69</v>
      </c>
      <c r="N195" t="s">
        <v>111</v>
      </c>
      <c r="O195">
        <v>432</v>
      </c>
      <c r="P195">
        <v>1080</v>
      </c>
      <c r="Q195">
        <v>1920</v>
      </c>
      <c r="R195" s="1" t="s">
        <v>78</v>
      </c>
      <c r="S195" s="1" t="s">
        <v>78</v>
      </c>
      <c r="T195" t="s">
        <v>75</v>
      </c>
      <c r="U195">
        <v>4</v>
      </c>
      <c r="V195">
        <v>42.67</v>
      </c>
      <c r="W195">
        <v>2.5</v>
      </c>
      <c r="X195">
        <v>2</v>
      </c>
      <c r="Y195">
        <v>16</v>
      </c>
      <c r="Z195" t="s">
        <v>104</v>
      </c>
      <c r="AA195">
        <v>2800</v>
      </c>
      <c r="AB195">
        <v>70</v>
      </c>
      <c r="AC195">
        <v>20.02</v>
      </c>
      <c r="AD195">
        <v>9.08</v>
      </c>
      <c r="AE195">
        <v>12.85</v>
      </c>
      <c r="AF195">
        <v>70</v>
      </c>
      <c r="AG195">
        <v>16</v>
      </c>
      <c r="AH195">
        <v>2.2000000000000002</v>
      </c>
      <c r="AI195">
        <v>2</v>
      </c>
      <c r="AJ195" t="s">
        <v>74</v>
      </c>
      <c r="AK195" t="s">
        <v>78</v>
      </c>
      <c r="AL195" t="s">
        <v>78</v>
      </c>
      <c r="AM195" t="s">
        <v>78</v>
      </c>
      <c r="AN195" t="s">
        <v>78</v>
      </c>
      <c r="AO195" t="s">
        <v>78</v>
      </c>
      <c r="AP195" t="s">
        <v>78</v>
      </c>
      <c r="AQ195" t="s">
        <v>78</v>
      </c>
      <c r="AR195" t="s">
        <v>78</v>
      </c>
      <c r="AS195" t="s">
        <v>78</v>
      </c>
      <c r="AT195" t="s">
        <v>77</v>
      </c>
      <c r="AU195" t="s">
        <v>78</v>
      </c>
      <c r="AV195" t="s">
        <v>78</v>
      </c>
      <c r="AW195" t="s">
        <v>74</v>
      </c>
      <c r="AX195" t="s">
        <v>78</v>
      </c>
      <c r="AY195">
        <v>4</v>
      </c>
      <c r="AZ195">
        <v>1</v>
      </c>
      <c r="BA195">
        <v>1</v>
      </c>
      <c r="BB195">
        <v>0.8</v>
      </c>
      <c r="BC195">
        <v>0</v>
      </c>
      <c r="BD195">
        <v>0.428571429</v>
      </c>
      <c r="BE195">
        <v>0.66666666699999999</v>
      </c>
      <c r="BF195">
        <v>0.125</v>
      </c>
      <c r="BG195">
        <v>0</v>
      </c>
      <c r="BH195">
        <v>0</v>
      </c>
      <c r="BI195">
        <v>0.4</v>
      </c>
      <c r="BJ195">
        <v>0.27272727299999999</v>
      </c>
      <c r="BK195">
        <v>0</v>
      </c>
      <c r="BL195">
        <v>0.5</v>
      </c>
      <c r="BM195">
        <v>0.5</v>
      </c>
      <c r="BN195">
        <v>0.5</v>
      </c>
      <c r="BO195">
        <v>0</v>
      </c>
      <c r="BP195">
        <v>242</v>
      </c>
      <c r="BQ195">
        <v>8</v>
      </c>
      <c r="BR195">
        <v>7.8</v>
      </c>
      <c r="BS195">
        <v>7.9</v>
      </c>
      <c r="BT195">
        <v>8.1999999999999993</v>
      </c>
      <c r="BU195">
        <v>7.6</v>
      </c>
      <c r="BV195">
        <v>7.4</v>
      </c>
      <c r="BW195">
        <v>7.8</v>
      </c>
      <c r="BX195">
        <v>7.3</v>
      </c>
      <c r="BY195">
        <v>8.6</v>
      </c>
      <c r="BZ195">
        <v>6.6</v>
      </c>
      <c r="CA195">
        <v>6.5</v>
      </c>
      <c r="CB195">
        <v>7.9</v>
      </c>
      <c r="CC195">
        <v>8.5</v>
      </c>
      <c r="CD195">
        <v>8.4</v>
      </c>
      <c r="CE195">
        <v>8.6999999999999993</v>
      </c>
      <c r="CF195">
        <v>366.05039599999998</v>
      </c>
      <c r="CG195">
        <f>IF(CJ195&lt;$CH$1,CJ195,)</f>
        <v>1590.7888519999999</v>
      </c>
      <c r="CH195">
        <v>1</v>
      </c>
      <c r="CI195">
        <v>195</v>
      </c>
      <c r="CJ195">
        <v>1590.7888519999999</v>
      </c>
      <c r="CK195">
        <f t="shared" ref="CK195:CK258" si="10">CF195*2</f>
        <v>732.10079199999996</v>
      </c>
      <c r="CL195">
        <f t="shared" ref="CL195:CL258" si="11">CG195*0.547769</f>
        <v>871.38481867118787</v>
      </c>
    </row>
    <row r="196" spans="1:90" x14ac:dyDescent="0.25">
      <c r="A196" s="5" t="s">
        <v>101</v>
      </c>
      <c r="B196" s="2" t="s">
        <v>294</v>
      </c>
      <c r="C196" s="10">
        <v>41671</v>
      </c>
      <c r="E196" s="14" t="e">
        <f t="shared" si="9"/>
        <v>#NUM!</v>
      </c>
      <c r="H196">
        <v>749</v>
      </c>
      <c r="I196">
        <v>77.400000000000006</v>
      </c>
      <c r="J196">
        <v>148.4</v>
      </c>
      <c r="K196">
        <v>8.6</v>
      </c>
      <c r="L196">
        <v>162</v>
      </c>
      <c r="M196">
        <v>72</v>
      </c>
      <c r="N196" t="s">
        <v>111</v>
      </c>
      <c r="O196">
        <v>267</v>
      </c>
      <c r="P196">
        <v>720</v>
      </c>
      <c r="Q196">
        <v>1280</v>
      </c>
      <c r="R196" s="1" t="s">
        <v>77</v>
      </c>
      <c r="S196" s="1" t="s">
        <v>78</v>
      </c>
      <c r="T196" t="s">
        <v>74</v>
      </c>
      <c r="U196">
        <v>6</v>
      </c>
      <c r="V196">
        <v>32.725000000000001</v>
      </c>
      <c r="W196">
        <v>1.7</v>
      </c>
      <c r="X196">
        <v>2</v>
      </c>
      <c r="Y196">
        <v>16</v>
      </c>
      <c r="Z196" t="s">
        <v>104</v>
      </c>
      <c r="AA196">
        <v>3100</v>
      </c>
      <c r="AB196">
        <v>74</v>
      </c>
      <c r="AC196">
        <v>24.87</v>
      </c>
      <c r="AD196">
        <v>9.7200000000000006</v>
      </c>
      <c r="AE196">
        <v>11.63</v>
      </c>
      <c r="AF196" t="s">
        <v>74</v>
      </c>
      <c r="AG196">
        <v>8</v>
      </c>
      <c r="AH196">
        <v>2.6</v>
      </c>
      <c r="AI196">
        <v>2</v>
      </c>
      <c r="AJ196" t="s">
        <v>74</v>
      </c>
      <c r="AK196" t="s">
        <v>77</v>
      </c>
      <c r="AL196" t="s">
        <v>78</v>
      </c>
      <c r="AM196" t="s">
        <v>78</v>
      </c>
      <c r="AN196" t="s">
        <v>78</v>
      </c>
      <c r="AO196" t="s">
        <v>78</v>
      </c>
      <c r="AP196" t="s">
        <v>78</v>
      </c>
      <c r="AQ196" t="s">
        <v>74</v>
      </c>
      <c r="AR196" t="s">
        <v>78</v>
      </c>
      <c r="AS196" t="s">
        <v>78</v>
      </c>
      <c r="AT196" t="s">
        <v>77</v>
      </c>
      <c r="AU196" t="s">
        <v>78</v>
      </c>
      <c r="AV196" t="s">
        <v>78</v>
      </c>
      <c r="AW196" t="s">
        <v>74</v>
      </c>
      <c r="AX196" t="s">
        <v>78</v>
      </c>
      <c r="AY196">
        <v>4</v>
      </c>
      <c r="AZ196">
        <v>1</v>
      </c>
      <c r="BA196">
        <v>1</v>
      </c>
      <c r="BB196">
        <v>0.8</v>
      </c>
      <c r="BC196">
        <v>0</v>
      </c>
      <c r="BD196">
        <v>0.428571429</v>
      </c>
      <c r="BE196">
        <v>0.66666666699999999</v>
      </c>
      <c r="BF196">
        <v>0.125</v>
      </c>
      <c r="BG196">
        <v>0</v>
      </c>
      <c r="BH196">
        <v>0</v>
      </c>
      <c r="BI196">
        <v>0.4</v>
      </c>
      <c r="BJ196">
        <v>0.27272727299999999</v>
      </c>
      <c r="BK196">
        <v>0</v>
      </c>
      <c r="BL196">
        <v>0.5</v>
      </c>
      <c r="BM196">
        <v>0.5</v>
      </c>
      <c r="BN196">
        <v>0.5</v>
      </c>
      <c r="BO196">
        <v>0</v>
      </c>
      <c r="BP196">
        <v>11</v>
      </c>
      <c r="BQ196">
        <v>7.8</v>
      </c>
      <c r="BR196">
        <v>6.3</v>
      </c>
      <c r="BS196">
        <v>8</v>
      </c>
      <c r="BT196">
        <v>8.6</v>
      </c>
      <c r="BU196">
        <v>8</v>
      </c>
      <c r="BV196">
        <v>7.7</v>
      </c>
      <c r="BW196">
        <v>7.2</v>
      </c>
      <c r="BX196">
        <v>7</v>
      </c>
      <c r="BY196">
        <v>8.5</v>
      </c>
      <c r="BZ196">
        <v>6.6</v>
      </c>
      <c r="CA196">
        <v>7.2</v>
      </c>
      <c r="CB196">
        <v>8</v>
      </c>
      <c r="CC196">
        <v>8.6</v>
      </c>
      <c r="CD196">
        <v>8.1999999999999993</v>
      </c>
      <c r="CE196">
        <v>8.1999999999999993</v>
      </c>
      <c r="CF196">
        <v>229.7320733</v>
      </c>
      <c r="CG196">
        <f>IF(CJ196&lt;$CH$1,CJ196,)</f>
        <v>0</v>
      </c>
      <c r="CH196">
        <v>1</v>
      </c>
      <c r="CI196">
        <v>196</v>
      </c>
      <c r="CJ196">
        <v>14999.99958</v>
      </c>
      <c r="CK196">
        <f t="shared" si="10"/>
        <v>459.46414659999999</v>
      </c>
      <c r="CL196">
        <f t="shared" si="11"/>
        <v>0</v>
      </c>
    </row>
    <row r="197" spans="1:90" x14ac:dyDescent="0.25">
      <c r="A197" s="5" t="s">
        <v>101</v>
      </c>
      <c r="B197" s="2" t="s">
        <v>295</v>
      </c>
      <c r="C197" s="10">
        <v>41671</v>
      </c>
      <c r="E197" s="14" t="e">
        <f t="shared" si="9"/>
        <v>#NUM!</v>
      </c>
      <c r="H197">
        <v>200</v>
      </c>
      <c r="I197">
        <v>66.3</v>
      </c>
      <c r="J197">
        <v>132.9</v>
      </c>
      <c r="K197">
        <v>9.8000000000000007</v>
      </c>
      <c r="L197">
        <v>135</v>
      </c>
      <c r="M197">
        <v>63</v>
      </c>
      <c r="N197" t="s">
        <v>76</v>
      </c>
      <c r="O197">
        <v>245</v>
      </c>
      <c r="P197">
        <v>540</v>
      </c>
      <c r="Q197">
        <v>960</v>
      </c>
      <c r="R197" s="1" t="s">
        <v>77</v>
      </c>
      <c r="S197" s="1" t="s">
        <v>77</v>
      </c>
      <c r="T197" t="s">
        <v>74</v>
      </c>
      <c r="U197">
        <v>2</v>
      </c>
      <c r="V197">
        <v>7.5</v>
      </c>
      <c r="W197">
        <v>1.2</v>
      </c>
      <c r="X197">
        <v>1</v>
      </c>
      <c r="Y197">
        <v>8</v>
      </c>
      <c r="Z197" t="s">
        <v>104</v>
      </c>
      <c r="AA197">
        <v>2100</v>
      </c>
      <c r="AB197">
        <v>62</v>
      </c>
      <c r="AC197">
        <v>22.22</v>
      </c>
      <c r="AD197">
        <v>9.6199999999999992</v>
      </c>
      <c r="AE197">
        <v>5.57</v>
      </c>
      <c r="AF197" t="s">
        <v>74</v>
      </c>
      <c r="AG197">
        <v>5</v>
      </c>
      <c r="AH197" t="s">
        <v>74</v>
      </c>
      <c r="AI197">
        <v>0.3</v>
      </c>
      <c r="AJ197" t="s">
        <v>74</v>
      </c>
      <c r="AK197" t="s">
        <v>77</v>
      </c>
      <c r="AL197" t="s">
        <v>78</v>
      </c>
      <c r="AM197" t="s">
        <v>78</v>
      </c>
      <c r="AN197" t="s">
        <v>74</v>
      </c>
      <c r="AO197" t="s">
        <v>78</v>
      </c>
      <c r="AP197" t="s">
        <v>74</v>
      </c>
      <c r="AQ197" t="s">
        <v>74</v>
      </c>
      <c r="AR197" t="s">
        <v>78</v>
      </c>
      <c r="AS197" t="s">
        <v>78</v>
      </c>
      <c r="AT197" t="s">
        <v>78</v>
      </c>
      <c r="AU197" t="s">
        <v>78</v>
      </c>
      <c r="AV197" t="s">
        <v>78</v>
      </c>
      <c r="AW197" t="s">
        <v>74</v>
      </c>
      <c r="AX197" t="s">
        <v>78</v>
      </c>
      <c r="AY197">
        <v>4</v>
      </c>
      <c r="AZ197">
        <v>1</v>
      </c>
      <c r="BA197">
        <v>1</v>
      </c>
      <c r="BB197">
        <v>0.6</v>
      </c>
      <c r="BC197">
        <v>0</v>
      </c>
      <c r="BD197">
        <v>0.428571429</v>
      </c>
      <c r="BE197">
        <v>0.33333333300000001</v>
      </c>
      <c r="BF197">
        <v>6.25E-2</v>
      </c>
      <c r="BG197">
        <v>0</v>
      </c>
      <c r="BH197">
        <v>0</v>
      </c>
      <c r="BI197">
        <v>0.4</v>
      </c>
      <c r="BJ197">
        <v>0.18181818199999999</v>
      </c>
      <c r="BK197">
        <v>0</v>
      </c>
      <c r="BL197">
        <v>0.5</v>
      </c>
      <c r="BM197">
        <v>0.5</v>
      </c>
      <c r="BN197">
        <v>0.16666666699999999</v>
      </c>
      <c r="BO197">
        <v>0</v>
      </c>
      <c r="BP197">
        <v>7</v>
      </c>
      <c r="BQ197">
        <v>5</v>
      </c>
      <c r="BR197">
        <v>8.6</v>
      </c>
      <c r="BS197">
        <v>7.4</v>
      </c>
      <c r="BT197">
        <v>8</v>
      </c>
      <c r="BU197">
        <v>4.0999999999999996</v>
      </c>
      <c r="BV197">
        <v>7.1</v>
      </c>
      <c r="BW197">
        <v>3.7</v>
      </c>
      <c r="BX197">
        <v>2</v>
      </c>
      <c r="BY197">
        <v>4.9000000000000004</v>
      </c>
      <c r="BZ197">
        <v>4.5999999999999996</v>
      </c>
      <c r="CA197">
        <v>3.1</v>
      </c>
      <c r="CB197">
        <v>7.9</v>
      </c>
      <c r="CC197">
        <v>8.5</v>
      </c>
      <c r="CD197">
        <v>7.2</v>
      </c>
      <c r="CE197">
        <v>7.6</v>
      </c>
      <c r="CF197">
        <v>229.7320733</v>
      </c>
      <c r="CG197">
        <f>IF(CJ197&lt;$CH$1,CJ197,)</f>
        <v>1156.000039</v>
      </c>
      <c r="CH197">
        <v>1</v>
      </c>
      <c r="CI197">
        <v>197</v>
      </c>
      <c r="CJ197">
        <v>1156.000039</v>
      </c>
      <c r="CK197">
        <f t="shared" si="10"/>
        <v>459.46414659999999</v>
      </c>
      <c r="CL197">
        <f t="shared" si="11"/>
        <v>633.22098536299097</v>
      </c>
    </row>
    <row r="198" spans="1:90" x14ac:dyDescent="0.25">
      <c r="A198" s="5" t="s">
        <v>101</v>
      </c>
      <c r="B198" s="2" t="s">
        <v>296</v>
      </c>
      <c r="C198" s="10">
        <v>41640</v>
      </c>
      <c r="E198" s="14" t="e">
        <f t="shared" si="9"/>
        <v>#NUM!</v>
      </c>
      <c r="H198">
        <v>260</v>
      </c>
      <c r="I198">
        <v>77.099999999999994</v>
      </c>
      <c r="J198">
        <v>143.69999999999999</v>
      </c>
      <c r="K198">
        <v>10</v>
      </c>
      <c r="L198">
        <v>163</v>
      </c>
      <c r="M198">
        <v>64</v>
      </c>
      <c r="N198" t="s">
        <v>76</v>
      </c>
      <c r="O198">
        <v>187</v>
      </c>
      <c r="P198">
        <v>480</v>
      </c>
      <c r="Q198">
        <v>800</v>
      </c>
      <c r="R198" s="1" t="s">
        <v>77</v>
      </c>
      <c r="S198" s="1" t="s">
        <v>77</v>
      </c>
      <c r="T198" t="s">
        <v>74</v>
      </c>
      <c r="U198">
        <v>4</v>
      </c>
      <c r="V198">
        <v>13.109</v>
      </c>
      <c r="W198">
        <v>1.2</v>
      </c>
      <c r="X198">
        <v>1</v>
      </c>
      <c r="Y198">
        <v>8</v>
      </c>
      <c r="Z198" t="s">
        <v>104</v>
      </c>
      <c r="AA198">
        <v>2100</v>
      </c>
      <c r="AB198">
        <v>59</v>
      </c>
      <c r="AC198">
        <v>13.33</v>
      </c>
      <c r="AD198">
        <v>7.72</v>
      </c>
      <c r="AE198">
        <v>6.92</v>
      </c>
      <c r="AF198" t="s">
        <v>74</v>
      </c>
      <c r="AG198">
        <v>5</v>
      </c>
      <c r="AH198" t="s">
        <v>74</v>
      </c>
      <c r="AI198">
        <v>0.3</v>
      </c>
      <c r="AJ198" t="s">
        <v>74</v>
      </c>
      <c r="AK198" t="s">
        <v>77</v>
      </c>
      <c r="AL198" t="s">
        <v>78</v>
      </c>
      <c r="AM198" t="s">
        <v>78</v>
      </c>
      <c r="AN198" t="s">
        <v>74</v>
      </c>
      <c r="AO198" t="s">
        <v>78</v>
      </c>
      <c r="AP198" t="s">
        <v>74</v>
      </c>
      <c r="AQ198" t="s">
        <v>74</v>
      </c>
      <c r="AR198" t="s">
        <v>77</v>
      </c>
      <c r="AS198" t="s">
        <v>78</v>
      </c>
      <c r="AT198" t="s">
        <v>78</v>
      </c>
      <c r="AU198" t="s">
        <v>78</v>
      </c>
      <c r="AV198" t="s">
        <v>78</v>
      </c>
      <c r="AW198" t="s">
        <v>74</v>
      </c>
      <c r="AX198" t="s">
        <v>78</v>
      </c>
      <c r="AY198">
        <v>4</v>
      </c>
      <c r="AZ198">
        <v>1</v>
      </c>
      <c r="BA198">
        <v>1</v>
      </c>
      <c r="BB198">
        <v>0</v>
      </c>
      <c r="BC198">
        <v>0</v>
      </c>
      <c r="BD198">
        <v>0.428571429</v>
      </c>
      <c r="BE198">
        <v>0</v>
      </c>
      <c r="BF198">
        <v>0</v>
      </c>
      <c r="BG198">
        <v>0</v>
      </c>
      <c r="BH198">
        <v>0</v>
      </c>
      <c r="BI198">
        <v>0.4</v>
      </c>
      <c r="BJ198">
        <v>0</v>
      </c>
      <c r="BK198">
        <v>0</v>
      </c>
      <c r="BL198">
        <v>0.5</v>
      </c>
      <c r="BM198">
        <v>0.5</v>
      </c>
      <c r="BN198">
        <v>0</v>
      </c>
      <c r="BO198">
        <v>0</v>
      </c>
      <c r="BP198">
        <v>10</v>
      </c>
      <c r="BQ198">
        <v>3.6</v>
      </c>
      <c r="BR198">
        <v>6.8</v>
      </c>
      <c r="BS198">
        <v>5.5</v>
      </c>
      <c r="BT198">
        <v>5.7</v>
      </c>
      <c r="BU198">
        <v>5.6</v>
      </c>
      <c r="BV198">
        <v>5</v>
      </c>
      <c r="BW198">
        <v>3.5</v>
      </c>
      <c r="BX198">
        <v>2.7</v>
      </c>
      <c r="BY198">
        <v>4.9000000000000004</v>
      </c>
      <c r="BZ198">
        <v>2</v>
      </c>
      <c r="CA198">
        <v>2.7</v>
      </c>
      <c r="CB198">
        <v>5.0999999999999996</v>
      </c>
      <c r="CC198">
        <v>5.2</v>
      </c>
      <c r="CD198">
        <v>4</v>
      </c>
      <c r="CE198">
        <v>5.9</v>
      </c>
      <c r="CF198">
        <v>267.61791840000001</v>
      </c>
      <c r="CG198">
        <f>IF(CJ198&lt;$CH$1,CJ198,)</f>
        <v>1000.000061</v>
      </c>
      <c r="CH198">
        <v>1</v>
      </c>
      <c r="CI198">
        <v>198</v>
      </c>
      <c r="CJ198">
        <v>1000.000061</v>
      </c>
      <c r="CK198">
        <f t="shared" si="10"/>
        <v>535.23583680000002</v>
      </c>
      <c r="CL198">
        <f t="shared" si="11"/>
        <v>547.76903341390891</v>
      </c>
    </row>
    <row r="199" spans="1:90" x14ac:dyDescent="0.25">
      <c r="A199" s="5" t="s">
        <v>292</v>
      </c>
      <c r="B199" s="2" t="s">
        <v>297</v>
      </c>
      <c r="C199" s="10">
        <v>41609</v>
      </c>
      <c r="E199" s="14" t="e">
        <f t="shared" si="9"/>
        <v>#NUM!</v>
      </c>
      <c r="H199">
        <v>179</v>
      </c>
      <c r="I199">
        <v>63.1</v>
      </c>
      <c r="J199">
        <v>121.5</v>
      </c>
      <c r="K199">
        <v>10.6</v>
      </c>
      <c r="L199">
        <v>118</v>
      </c>
      <c r="M199">
        <v>59</v>
      </c>
      <c r="N199" t="s">
        <v>76</v>
      </c>
      <c r="O199">
        <v>233</v>
      </c>
      <c r="P199">
        <v>480</v>
      </c>
      <c r="Q199">
        <v>800</v>
      </c>
      <c r="R199" s="1" t="s">
        <v>77</v>
      </c>
      <c r="S199" s="1" t="s">
        <v>77</v>
      </c>
      <c r="T199" t="s">
        <v>74</v>
      </c>
      <c r="U199">
        <v>2</v>
      </c>
      <c r="V199">
        <v>11.804</v>
      </c>
      <c r="W199">
        <v>1.2</v>
      </c>
      <c r="X199">
        <v>0.76800000000000002</v>
      </c>
      <c r="Y199">
        <v>4</v>
      </c>
      <c r="Z199" t="s">
        <v>104</v>
      </c>
      <c r="AA199">
        <v>1500</v>
      </c>
      <c r="AF199" t="s">
        <v>74</v>
      </c>
      <c r="AG199">
        <v>5</v>
      </c>
      <c r="AH199">
        <v>2.6</v>
      </c>
      <c r="AI199">
        <v>0.3</v>
      </c>
      <c r="AJ199" t="s">
        <v>74</v>
      </c>
      <c r="AK199" t="s">
        <v>77</v>
      </c>
      <c r="AL199" t="s">
        <v>78</v>
      </c>
      <c r="AM199" t="s">
        <v>78</v>
      </c>
      <c r="AN199" t="s">
        <v>74</v>
      </c>
      <c r="AO199" t="s">
        <v>74</v>
      </c>
      <c r="AP199" t="s">
        <v>74</v>
      </c>
      <c r="AQ199" t="s">
        <v>74</v>
      </c>
      <c r="AR199" t="s">
        <v>77</v>
      </c>
      <c r="AS199" t="s">
        <v>78</v>
      </c>
      <c r="AT199" t="s">
        <v>78</v>
      </c>
      <c r="AU199" t="s">
        <v>74</v>
      </c>
      <c r="AV199" t="s">
        <v>74</v>
      </c>
      <c r="AW199" t="s">
        <v>74</v>
      </c>
      <c r="AX199" t="s">
        <v>74</v>
      </c>
      <c r="AY199">
        <v>4</v>
      </c>
      <c r="AZ199">
        <v>1</v>
      </c>
      <c r="BA199">
        <v>1</v>
      </c>
      <c r="BB199">
        <v>0</v>
      </c>
      <c r="BC199">
        <v>0</v>
      </c>
      <c r="BD199">
        <v>0.428571429</v>
      </c>
      <c r="BE199">
        <v>0</v>
      </c>
      <c r="BF199">
        <v>0</v>
      </c>
      <c r="BG199">
        <v>0</v>
      </c>
      <c r="BH199">
        <v>0</v>
      </c>
      <c r="BI199">
        <v>0.4</v>
      </c>
      <c r="BJ199">
        <v>0</v>
      </c>
      <c r="BK199">
        <v>0</v>
      </c>
      <c r="BL199">
        <v>0.5</v>
      </c>
      <c r="BM199">
        <v>0.5</v>
      </c>
      <c r="BN199">
        <v>0</v>
      </c>
      <c r="BO199">
        <v>0</v>
      </c>
      <c r="BP199">
        <v>41</v>
      </c>
      <c r="BQ199">
        <v>4.5</v>
      </c>
      <c r="BR199">
        <v>7.3</v>
      </c>
      <c r="BS199">
        <v>5.2</v>
      </c>
      <c r="BT199">
        <v>6.4</v>
      </c>
      <c r="BU199">
        <v>4.3</v>
      </c>
      <c r="BV199">
        <v>5.9</v>
      </c>
      <c r="BW199">
        <v>4.7</v>
      </c>
      <c r="BX199">
        <v>2.5</v>
      </c>
      <c r="BY199">
        <v>5.6</v>
      </c>
      <c r="BZ199">
        <v>3.9</v>
      </c>
      <c r="CA199">
        <v>4.0999999999999996</v>
      </c>
      <c r="CB199">
        <v>5.5</v>
      </c>
      <c r="CC199">
        <v>7.1</v>
      </c>
      <c r="CD199">
        <v>6.1</v>
      </c>
      <c r="CE199">
        <v>6.5</v>
      </c>
      <c r="CF199">
        <v>427.6198551</v>
      </c>
      <c r="CG199">
        <f>IF(CJ199&lt;$CH$1,CJ199,)</f>
        <v>1232.114239</v>
      </c>
      <c r="CH199">
        <v>1</v>
      </c>
      <c r="CI199">
        <v>199</v>
      </c>
      <c r="CJ199">
        <v>1232.114239</v>
      </c>
      <c r="CK199">
        <f t="shared" si="10"/>
        <v>855.23971019999999</v>
      </c>
      <c r="CL199">
        <f t="shared" si="11"/>
        <v>674.91398458279093</v>
      </c>
    </row>
    <row r="200" spans="1:90" x14ac:dyDescent="0.25">
      <c r="A200" s="5" t="s">
        <v>101</v>
      </c>
      <c r="B200" s="2" t="s">
        <v>298</v>
      </c>
      <c r="C200" s="10">
        <v>41579</v>
      </c>
      <c r="E200" s="14" t="e">
        <f t="shared" si="9"/>
        <v>#NUM!</v>
      </c>
      <c r="F200" s="3" t="s">
        <v>299</v>
      </c>
      <c r="H200">
        <v>389</v>
      </c>
      <c r="I200">
        <v>75.3</v>
      </c>
      <c r="J200">
        <v>146.80000000000001</v>
      </c>
      <c r="K200">
        <v>9</v>
      </c>
      <c r="L200">
        <v>163</v>
      </c>
      <c r="M200">
        <v>70</v>
      </c>
      <c r="N200" t="s">
        <v>76</v>
      </c>
      <c r="O200">
        <v>277</v>
      </c>
      <c r="P200">
        <v>720</v>
      </c>
      <c r="Q200">
        <v>1280</v>
      </c>
      <c r="R200" s="1" t="s">
        <v>77</v>
      </c>
      <c r="S200" s="1" t="s">
        <v>77</v>
      </c>
      <c r="T200" t="s">
        <v>74</v>
      </c>
      <c r="U200">
        <v>4</v>
      </c>
      <c r="V200">
        <v>17.106000000000002</v>
      </c>
      <c r="W200">
        <v>1.2</v>
      </c>
      <c r="X200">
        <v>1.5</v>
      </c>
      <c r="Y200">
        <v>8</v>
      </c>
      <c r="Z200" t="s">
        <v>104</v>
      </c>
      <c r="AA200">
        <v>2600</v>
      </c>
      <c r="AB200">
        <v>45</v>
      </c>
      <c r="AC200">
        <v>19.920000000000002</v>
      </c>
      <c r="AD200">
        <v>9.08</v>
      </c>
      <c r="AE200">
        <v>8.68</v>
      </c>
      <c r="AF200" t="s">
        <v>74</v>
      </c>
      <c r="AG200">
        <v>8</v>
      </c>
      <c r="AH200" t="s">
        <v>74</v>
      </c>
      <c r="AI200">
        <v>1.9</v>
      </c>
      <c r="AJ200" t="s">
        <v>74</v>
      </c>
      <c r="AK200" t="s">
        <v>77</v>
      </c>
      <c r="AL200" t="s">
        <v>78</v>
      </c>
      <c r="AM200" t="s">
        <v>78</v>
      </c>
      <c r="AN200" t="s">
        <v>78</v>
      </c>
      <c r="AO200" t="s">
        <v>78</v>
      </c>
      <c r="AP200" t="s">
        <v>74</v>
      </c>
      <c r="AQ200" t="s">
        <v>74</v>
      </c>
      <c r="AR200" t="s">
        <v>77</v>
      </c>
      <c r="AS200" t="s">
        <v>78</v>
      </c>
      <c r="AT200" t="s">
        <v>78</v>
      </c>
      <c r="AU200" t="s">
        <v>78</v>
      </c>
      <c r="AV200" t="s">
        <v>78</v>
      </c>
      <c r="AW200" t="s">
        <v>74</v>
      </c>
      <c r="AX200" t="s">
        <v>78</v>
      </c>
      <c r="AY200">
        <v>4</v>
      </c>
      <c r="AZ200">
        <v>1</v>
      </c>
      <c r="BA200">
        <v>1</v>
      </c>
      <c r="BB200">
        <v>0</v>
      </c>
      <c r="BC200">
        <v>0</v>
      </c>
      <c r="BD200">
        <v>0.428571429</v>
      </c>
      <c r="BE200">
        <v>0.66666666699999999</v>
      </c>
      <c r="BF200">
        <v>0</v>
      </c>
      <c r="BG200">
        <v>0</v>
      </c>
      <c r="BH200">
        <v>0</v>
      </c>
      <c r="BI200">
        <v>0.4</v>
      </c>
      <c r="BJ200">
        <v>0</v>
      </c>
      <c r="BK200">
        <v>0</v>
      </c>
      <c r="BL200">
        <v>0.5</v>
      </c>
      <c r="BM200">
        <v>0.5</v>
      </c>
      <c r="BN200">
        <v>0</v>
      </c>
      <c r="BO200">
        <v>0</v>
      </c>
      <c r="BP200">
        <v>14</v>
      </c>
      <c r="BQ200">
        <v>6.1</v>
      </c>
      <c r="BR200">
        <v>6.9</v>
      </c>
      <c r="BS200">
        <v>7.1</v>
      </c>
      <c r="BT200">
        <v>6.8</v>
      </c>
      <c r="BU200">
        <v>6.2</v>
      </c>
      <c r="BV200">
        <v>7.2</v>
      </c>
      <c r="BW200">
        <v>6.8</v>
      </c>
      <c r="BX200">
        <v>4.5999999999999996</v>
      </c>
      <c r="BY200">
        <v>6.9</v>
      </c>
      <c r="BZ200">
        <v>4.8</v>
      </c>
      <c r="CA200">
        <v>5.0999999999999996</v>
      </c>
      <c r="CB200">
        <v>7.1</v>
      </c>
      <c r="CC200">
        <v>8.1</v>
      </c>
      <c r="CD200">
        <v>7.9</v>
      </c>
      <c r="CE200">
        <v>8.3000000000000007</v>
      </c>
      <c r="CF200">
        <v>167.67773439999999</v>
      </c>
      <c r="CG200">
        <f>IF(CJ200&lt;$CH$1,CJ200,)</f>
        <v>1719.0747180000001</v>
      </c>
      <c r="CH200">
        <v>1</v>
      </c>
      <c r="CI200">
        <v>200</v>
      </c>
      <c r="CJ200">
        <v>1719.0747180000001</v>
      </c>
      <c r="CK200">
        <f t="shared" si="10"/>
        <v>335.35546879999998</v>
      </c>
      <c r="CL200">
        <f t="shared" si="11"/>
        <v>941.65583920414201</v>
      </c>
    </row>
    <row r="201" spans="1:90" x14ac:dyDescent="0.25">
      <c r="A201" s="5" t="s">
        <v>101</v>
      </c>
      <c r="B201" s="2" t="s">
        <v>300</v>
      </c>
      <c r="C201" s="10">
        <v>41548</v>
      </c>
      <c r="E201" s="14" t="e">
        <f t="shared" si="9"/>
        <v>#NUM!</v>
      </c>
      <c r="F201" s="3" t="s">
        <v>301</v>
      </c>
      <c r="H201">
        <v>349</v>
      </c>
      <c r="I201">
        <v>65.8</v>
      </c>
      <c r="J201">
        <v>132.4</v>
      </c>
      <c r="K201">
        <v>10</v>
      </c>
      <c r="L201">
        <v>134</v>
      </c>
      <c r="M201">
        <v>64</v>
      </c>
      <c r="N201" t="s">
        <v>76</v>
      </c>
      <c r="O201">
        <v>245</v>
      </c>
      <c r="P201">
        <v>540</v>
      </c>
      <c r="Q201">
        <v>960</v>
      </c>
      <c r="R201" s="1" t="s">
        <v>77</v>
      </c>
      <c r="S201" s="1" t="s">
        <v>77</v>
      </c>
      <c r="T201" t="s">
        <v>74</v>
      </c>
      <c r="U201">
        <v>2</v>
      </c>
      <c r="V201">
        <v>19.811</v>
      </c>
      <c r="W201">
        <v>1.7</v>
      </c>
      <c r="X201">
        <v>1.5</v>
      </c>
      <c r="Y201">
        <v>8</v>
      </c>
      <c r="Z201" t="s">
        <v>104</v>
      </c>
      <c r="AA201">
        <v>2100</v>
      </c>
      <c r="AF201" t="s">
        <v>74</v>
      </c>
      <c r="AG201">
        <v>5</v>
      </c>
      <c r="AH201">
        <v>2.6</v>
      </c>
      <c r="AI201">
        <v>0.3</v>
      </c>
      <c r="AJ201" t="s">
        <v>74</v>
      </c>
      <c r="AK201" t="s">
        <v>77</v>
      </c>
      <c r="AL201" t="s">
        <v>78</v>
      </c>
      <c r="AM201" t="s">
        <v>78</v>
      </c>
      <c r="AN201" t="s">
        <v>74</v>
      </c>
      <c r="AO201" t="s">
        <v>78</v>
      </c>
      <c r="AP201" t="s">
        <v>74</v>
      </c>
      <c r="AQ201" t="s">
        <v>74</v>
      </c>
      <c r="AR201" t="s">
        <v>78</v>
      </c>
      <c r="AS201" t="s">
        <v>78</v>
      </c>
      <c r="AT201" t="s">
        <v>78</v>
      </c>
      <c r="AU201" t="s">
        <v>78</v>
      </c>
      <c r="AV201" t="s">
        <v>78</v>
      </c>
      <c r="AW201" t="s">
        <v>74</v>
      </c>
      <c r="AX201" t="s">
        <v>78</v>
      </c>
      <c r="AY201">
        <v>4</v>
      </c>
      <c r="AZ201">
        <v>1</v>
      </c>
      <c r="BA201">
        <v>1</v>
      </c>
      <c r="BB201">
        <v>0.6</v>
      </c>
      <c r="BC201">
        <v>0</v>
      </c>
      <c r="BD201">
        <v>0.428571429</v>
      </c>
      <c r="BE201">
        <v>0.33333333300000001</v>
      </c>
      <c r="BF201">
        <v>6.25E-2</v>
      </c>
      <c r="BG201">
        <v>0</v>
      </c>
      <c r="BH201">
        <v>0</v>
      </c>
      <c r="BI201">
        <v>0.4</v>
      </c>
      <c r="BJ201">
        <v>0.18181818199999999</v>
      </c>
      <c r="BK201">
        <v>0</v>
      </c>
      <c r="BL201">
        <v>0.5</v>
      </c>
      <c r="BM201">
        <v>0.5</v>
      </c>
      <c r="BN201">
        <v>0.16666666699999999</v>
      </c>
      <c r="BO201">
        <v>0</v>
      </c>
      <c r="BP201">
        <v>4</v>
      </c>
      <c r="BQ201" t="s">
        <v>74</v>
      </c>
      <c r="BR201" t="s">
        <v>74</v>
      </c>
      <c r="BS201" t="s">
        <v>74</v>
      </c>
      <c r="BT201" t="s">
        <v>74</v>
      </c>
      <c r="BU201" t="s">
        <v>74</v>
      </c>
      <c r="BV201" t="s">
        <v>74</v>
      </c>
      <c r="BW201" t="s">
        <v>74</v>
      </c>
      <c r="BX201" t="s">
        <v>74</v>
      </c>
      <c r="BY201" t="s">
        <v>74</v>
      </c>
      <c r="BZ201" t="s">
        <v>74</v>
      </c>
      <c r="CA201" t="s">
        <v>74</v>
      </c>
      <c r="CB201" t="s">
        <v>74</v>
      </c>
      <c r="CC201" t="s">
        <v>74</v>
      </c>
      <c r="CD201" t="s">
        <v>74</v>
      </c>
      <c r="CE201" t="s">
        <v>74</v>
      </c>
      <c r="CF201">
        <v>195.88961979999999</v>
      </c>
      <c r="CG201">
        <f>IF(CJ201&lt;$CH$1,CJ201,)</f>
        <v>2337.5834300000001</v>
      </c>
      <c r="CH201">
        <v>1</v>
      </c>
      <c r="CI201">
        <v>201</v>
      </c>
      <c r="CJ201">
        <v>2337.5834300000001</v>
      </c>
      <c r="CK201">
        <f t="shared" si="10"/>
        <v>391.77923959999998</v>
      </c>
      <c r="CL201">
        <f t="shared" si="11"/>
        <v>1280.45573786767</v>
      </c>
    </row>
    <row r="202" spans="1:90" x14ac:dyDescent="0.25">
      <c r="A202" s="5" t="s">
        <v>292</v>
      </c>
      <c r="B202" s="2" t="s">
        <v>302</v>
      </c>
      <c r="C202" s="10">
        <v>41548</v>
      </c>
      <c r="E202" s="14" t="e">
        <f t="shared" si="9"/>
        <v>#NUM!</v>
      </c>
      <c r="H202">
        <v>199</v>
      </c>
      <c r="I202">
        <v>66</v>
      </c>
      <c r="J202">
        <v>129.69999999999999</v>
      </c>
      <c r="K202">
        <v>9.5</v>
      </c>
      <c r="L202">
        <v>132</v>
      </c>
      <c r="M202">
        <v>61</v>
      </c>
      <c r="N202" t="s">
        <v>76</v>
      </c>
      <c r="O202">
        <v>217</v>
      </c>
      <c r="P202">
        <v>480</v>
      </c>
      <c r="Q202">
        <v>800</v>
      </c>
      <c r="R202" s="1" t="s">
        <v>77</v>
      </c>
      <c r="S202" s="1" t="s">
        <v>77</v>
      </c>
      <c r="T202" t="s">
        <v>74</v>
      </c>
      <c r="U202">
        <v>2</v>
      </c>
      <c r="V202">
        <v>11.804</v>
      </c>
      <c r="W202">
        <v>1.2</v>
      </c>
      <c r="X202">
        <v>0.76800000000000002</v>
      </c>
      <c r="Y202">
        <v>4</v>
      </c>
      <c r="Z202" t="s">
        <v>104</v>
      </c>
      <c r="AA202">
        <v>1800</v>
      </c>
      <c r="AF202" t="s">
        <v>74</v>
      </c>
      <c r="AG202">
        <v>5</v>
      </c>
      <c r="AH202">
        <v>2.6</v>
      </c>
      <c r="AI202">
        <v>0.3</v>
      </c>
      <c r="AJ202" t="s">
        <v>74</v>
      </c>
      <c r="AK202" t="s">
        <v>77</v>
      </c>
      <c r="AL202" t="s">
        <v>78</v>
      </c>
      <c r="AM202" t="s">
        <v>78</v>
      </c>
      <c r="AN202" t="s">
        <v>74</v>
      </c>
      <c r="AO202" t="s">
        <v>74</v>
      </c>
      <c r="AP202" t="s">
        <v>74</v>
      </c>
      <c r="AQ202" t="s">
        <v>74</v>
      </c>
      <c r="AR202" t="s">
        <v>77</v>
      </c>
      <c r="AS202" t="s">
        <v>78</v>
      </c>
      <c r="AT202" t="s">
        <v>78</v>
      </c>
      <c r="AU202" t="s">
        <v>74</v>
      </c>
      <c r="AV202" t="s">
        <v>74</v>
      </c>
      <c r="AW202" t="s">
        <v>74</v>
      </c>
      <c r="AX202" t="s">
        <v>74</v>
      </c>
      <c r="AY202">
        <v>4</v>
      </c>
      <c r="AZ202">
        <v>1</v>
      </c>
      <c r="BA202">
        <v>1</v>
      </c>
      <c r="BB202">
        <v>0</v>
      </c>
      <c r="BC202">
        <v>0</v>
      </c>
      <c r="BD202">
        <v>0.428571429</v>
      </c>
      <c r="BE202">
        <v>0</v>
      </c>
      <c r="BF202">
        <v>0</v>
      </c>
      <c r="BG202">
        <v>0</v>
      </c>
      <c r="BH202">
        <v>0</v>
      </c>
      <c r="BI202">
        <v>0.4</v>
      </c>
      <c r="BJ202">
        <v>0</v>
      </c>
      <c r="BK202">
        <v>0</v>
      </c>
      <c r="BL202">
        <v>0.5</v>
      </c>
      <c r="BM202">
        <v>0.5</v>
      </c>
      <c r="BN202">
        <v>0</v>
      </c>
      <c r="BO202">
        <v>0</v>
      </c>
      <c r="BP202">
        <v>7</v>
      </c>
      <c r="BQ202">
        <v>2.7</v>
      </c>
      <c r="BR202">
        <v>4.7</v>
      </c>
      <c r="BS202">
        <v>4.0999999999999996</v>
      </c>
      <c r="BT202">
        <v>6.4</v>
      </c>
      <c r="BU202">
        <v>4</v>
      </c>
      <c r="BV202">
        <v>4</v>
      </c>
      <c r="BW202">
        <v>3.4</v>
      </c>
      <c r="BX202">
        <v>2.9</v>
      </c>
      <c r="BY202">
        <v>4.3</v>
      </c>
      <c r="BZ202">
        <v>2.6</v>
      </c>
      <c r="CA202">
        <v>2.9</v>
      </c>
      <c r="CB202">
        <v>5.9</v>
      </c>
      <c r="CC202">
        <v>6.6</v>
      </c>
      <c r="CD202">
        <v>4.5999999999999996</v>
      </c>
      <c r="CE202">
        <v>5.6</v>
      </c>
      <c r="CF202">
        <v>195.88961979999999</v>
      </c>
      <c r="CG202">
        <f>IF(CJ202&lt;$CH$1,CJ202,)</f>
        <v>1101.592189</v>
      </c>
      <c r="CH202">
        <v>1</v>
      </c>
      <c r="CI202">
        <v>202</v>
      </c>
      <c r="CJ202">
        <v>1101.592189</v>
      </c>
      <c r="CK202">
        <f t="shared" si="10"/>
        <v>391.77923959999998</v>
      </c>
      <c r="CL202">
        <f t="shared" si="11"/>
        <v>603.41805177634092</v>
      </c>
    </row>
    <row r="203" spans="1:90" x14ac:dyDescent="0.25">
      <c r="A203" s="5" t="s">
        <v>101</v>
      </c>
      <c r="B203" s="2" t="s">
        <v>303</v>
      </c>
      <c r="C203" s="10">
        <v>41518</v>
      </c>
      <c r="E203" s="14" t="e">
        <f t="shared" si="9"/>
        <v>#NUM!</v>
      </c>
      <c r="H203">
        <v>749</v>
      </c>
      <c r="I203">
        <v>79.2</v>
      </c>
      <c r="J203">
        <v>151.19999999999999</v>
      </c>
      <c r="K203">
        <v>8</v>
      </c>
      <c r="L203">
        <v>168</v>
      </c>
      <c r="M203">
        <v>74</v>
      </c>
      <c r="N203" t="s">
        <v>111</v>
      </c>
      <c r="O203">
        <v>386</v>
      </c>
      <c r="P203">
        <v>1080</v>
      </c>
      <c r="Q203">
        <v>1920</v>
      </c>
      <c r="R203" s="1" t="s">
        <v>77</v>
      </c>
      <c r="S203" s="1" t="s">
        <v>78</v>
      </c>
      <c r="T203" t="s">
        <v>74</v>
      </c>
      <c r="U203">
        <v>4</v>
      </c>
      <c r="V203">
        <v>44.21</v>
      </c>
      <c r="W203">
        <v>2.2999999999999998</v>
      </c>
      <c r="X203">
        <v>3</v>
      </c>
      <c r="Y203">
        <v>16</v>
      </c>
      <c r="Z203" t="s">
        <v>104</v>
      </c>
      <c r="AA203">
        <v>3200</v>
      </c>
      <c r="AF203" t="s">
        <v>74</v>
      </c>
      <c r="AG203">
        <v>13</v>
      </c>
      <c r="AH203">
        <v>2.2000000000000002</v>
      </c>
      <c r="AI203">
        <v>2</v>
      </c>
      <c r="AJ203" t="s">
        <v>74</v>
      </c>
      <c r="AK203" t="s">
        <v>77</v>
      </c>
      <c r="AL203" t="s">
        <v>78</v>
      </c>
      <c r="AM203" t="s">
        <v>78</v>
      </c>
      <c r="AN203" t="s">
        <v>74</v>
      </c>
      <c r="AO203" t="s">
        <v>78</v>
      </c>
      <c r="AP203" t="s">
        <v>78</v>
      </c>
      <c r="AQ203" t="s">
        <v>78</v>
      </c>
      <c r="AR203" t="s">
        <v>78</v>
      </c>
      <c r="AS203" t="s">
        <v>78</v>
      </c>
      <c r="AT203" t="s">
        <v>77</v>
      </c>
      <c r="AU203" t="s">
        <v>78</v>
      </c>
      <c r="AV203" t="s">
        <v>78</v>
      </c>
      <c r="AW203" t="s">
        <v>74</v>
      </c>
      <c r="AX203" t="s">
        <v>78</v>
      </c>
      <c r="AY203">
        <v>4</v>
      </c>
      <c r="AZ203">
        <v>1</v>
      </c>
      <c r="BA203">
        <v>1</v>
      </c>
      <c r="BB203">
        <v>0.8</v>
      </c>
      <c r="BC203">
        <v>0</v>
      </c>
      <c r="BD203">
        <v>0.428571429</v>
      </c>
      <c r="BE203">
        <v>0.66666666699999999</v>
      </c>
      <c r="BF203">
        <v>0.125</v>
      </c>
      <c r="BG203">
        <v>0</v>
      </c>
      <c r="BH203">
        <v>0</v>
      </c>
      <c r="BI203">
        <v>0.4</v>
      </c>
      <c r="BJ203">
        <v>0.27272727299999999</v>
      </c>
      <c r="BK203">
        <v>0</v>
      </c>
      <c r="BL203">
        <v>0.5</v>
      </c>
      <c r="BM203">
        <v>0.5</v>
      </c>
      <c r="BN203">
        <v>0.5</v>
      </c>
      <c r="BO203">
        <v>0</v>
      </c>
      <c r="BP203">
        <v>141</v>
      </c>
      <c r="BQ203">
        <v>8.6</v>
      </c>
      <c r="BR203">
        <v>7.7</v>
      </c>
      <c r="BS203">
        <v>8.6</v>
      </c>
      <c r="BT203">
        <v>7.9</v>
      </c>
      <c r="BU203">
        <v>7.7</v>
      </c>
      <c r="BV203">
        <v>7.7</v>
      </c>
      <c r="BW203">
        <v>8.6999999999999993</v>
      </c>
      <c r="BX203">
        <v>8.6</v>
      </c>
      <c r="BY203">
        <v>8.5</v>
      </c>
      <c r="BZ203">
        <v>6.2</v>
      </c>
      <c r="CA203">
        <v>7.1</v>
      </c>
      <c r="CB203">
        <v>7.8</v>
      </c>
      <c r="CC203">
        <v>8.1999999999999993</v>
      </c>
      <c r="CD203">
        <v>8.1999999999999993</v>
      </c>
      <c r="CE203">
        <v>8.5</v>
      </c>
      <c r="CF203">
        <v>290.44742220000001</v>
      </c>
      <c r="CG203">
        <f>IF(CJ203&lt;$CH$1,CJ203,)</f>
        <v>1000.000061</v>
      </c>
      <c r="CH203">
        <v>1</v>
      </c>
      <c r="CI203">
        <v>203</v>
      </c>
      <c r="CJ203">
        <v>1000.000061</v>
      </c>
      <c r="CK203">
        <f t="shared" si="10"/>
        <v>580.89484440000001</v>
      </c>
      <c r="CL203">
        <f t="shared" si="11"/>
        <v>547.76903341390891</v>
      </c>
    </row>
    <row r="204" spans="1:90" x14ac:dyDescent="0.25">
      <c r="A204" s="5" t="s">
        <v>101</v>
      </c>
      <c r="B204" s="2" t="s">
        <v>273</v>
      </c>
      <c r="C204" s="10">
        <v>41518</v>
      </c>
      <c r="D204" s="10">
        <v>41883</v>
      </c>
      <c r="E204" s="14">
        <f t="shared" si="9"/>
        <v>12</v>
      </c>
      <c r="G204" s="3" t="s">
        <v>258</v>
      </c>
      <c r="H204">
        <v>749</v>
      </c>
      <c r="I204">
        <v>79.2</v>
      </c>
      <c r="J204">
        <v>151.19999999999999</v>
      </c>
      <c r="K204">
        <v>8</v>
      </c>
      <c r="L204">
        <v>168</v>
      </c>
      <c r="M204">
        <v>74</v>
      </c>
      <c r="N204" t="s">
        <v>111</v>
      </c>
      <c r="O204">
        <v>386</v>
      </c>
      <c r="P204">
        <v>1080</v>
      </c>
      <c r="Q204">
        <v>1920</v>
      </c>
      <c r="R204" s="1" t="s">
        <v>77</v>
      </c>
      <c r="S204" s="1" t="s">
        <v>78</v>
      </c>
      <c r="T204" t="s">
        <v>74</v>
      </c>
      <c r="U204">
        <v>8</v>
      </c>
      <c r="V204">
        <v>34.78</v>
      </c>
      <c r="W204">
        <v>1.9</v>
      </c>
      <c r="X204">
        <v>3</v>
      </c>
      <c r="Y204">
        <v>64</v>
      </c>
      <c r="Z204" t="s">
        <v>104</v>
      </c>
      <c r="AA204">
        <v>3200</v>
      </c>
      <c r="AB204">
        <v>75</v>
      </c>
      <c r="AC204">
        <v>18.2</v>
      </c>
      <c r="AD204">
        <v>9.07</v>
      </c>
      <c r="AE204">
        <v>13.53</v>
      </c>
      <c r="AF204" t="s">
        <v>74</v>
      </c>
      <c r="AG204">
        <v>13</v>
      </c>
      <c r="AH204">
        <v>2.2000000000000002</v>
      </c>
      <c r="AI204">
        <v>2</v>
      </c>
      <c r="AJ204" t="s">
        <v>74</v>
      </c>
      <c r="AK204" t="s">
        <v>77</v>
      </c>
      <c r="AL204" t="s">
        <v>78</v>
      </c>
      <c r="AM204" t="s">
        <v>78</v>
      </c>
      <c r="AN204" t="s">
        <v>74</v>
      </c>
      <c r="AO204" t="s">
        <v>78</v>
      </c>
      <c r="AP204" t="s">
        <v>78</v>
      </c>
      <c r="AQ204" t="s">
        <v>78</v>
      </c>
      <c r="AR204" t="s">
        <v>78</v>
      </c>
      <c r="AS204" t="s">
        <v>78</v>
      </c>
      <c r="AT204" t="s">
        <v>77</v>
      </c>
      <c r="AU204" t="s">
        <v>78</v>
      </c>
      <c r="AV204" t="s">
        <v>78</v>
      </c>
      <c r="AW204" t="s">
        <v>74</v>
      </c>
      <c r="AX204" t="s">
        <v>78</v>
      </c>
      <c r="AY204">
        <v>4</v>
      </c>
      <c r="AZ204">
        <v>1</v>
      </c>
      <c r="BA204">
        <v>1</v>
      </c>
      <c r="BB204">
        <v>0</v>
      </c>
      <c r="BC204">
        <v>0</v>
      </c>
      <c r="BD204">
        <v>0.428571429</v>
      </c>
      <c r="BE204">
        <v>0.66666666699999999</v>
      </c>
      <c r="BF204">
        <v>0</v>
      </c>
      <c r="BG204">
        <v>0</v>
      </c>
      <c r="BH204">
        <v>0</v>
      </c>
      <c r="BI204">
        <v>0.4</v>
      </c>
      <c r="BJ204">
        <v>0</v>
      </c>
      <c r="BK204">
        <v>0</v>
      </c>
      <c r="BL204">
        <v>0.5</v>
      </c>
      <c r="BM204">
        <v>0.5</v>
      </c>
      <c r="BN204">
        <v>0</v>
      </c>
      <c r="BO204">
        <v>0</v>
      </c>
      <c r="BP204">
        <v>29</v>
      </c>
      <c r="BQ204">
        <v>7.9</v>
      </c>
      <c r="BR204">
        <v>7.1</v>
      </c>
      <c r="BS204">
        <v>8.6999999999999993</v>
      </c>
      <c r="BT204">
        <v>8.1999999999999993</v>
      </c>
      <c r="BU204">
        <v>8.4</v>
      </c>
      <c r="BV204">
        <v>7.7</v>
      </c>
      <c r="BW204">
        <v>8.1999999999999993</v>
      </c>
      <c r="BX204">
        <v>7.8</v>
      </c>
      <c r="BY204">
        <v>8.1999999999999993</v>
      </c>
      <c r="BZ204">
        <v>5.9</v>
      </c>
      <c r="CA204">
        <v>6.6</v>
      </c>
      <c r="CB204">
        <v>8</v>
      </c>
      <c r="CC204">
        <v>7.9</v>
      </c>
      <c r="CD204">
        <v>8</v>
      </c>
      <c r="CE204">
        <v>8.4</v>
      </c>
      <c r="CF204">
        <v>290.44742220000001</v>
      </c>
      <c r="CG204">
        <f>IF(CJ204&lt;$CH$1,CJ204,)</f>
        <v>1000.000055</v>
      </c>
      <c r="CH204">
        <v>1</v>
      </c>
      <c r="CI204">
        <v>204</v>
      </c>
      <c r="CJ204">
        <v>1000.000055</v>
      </c>
      <c r="CK204">
        <f t="shared" si="10"/>
        <v>580.89484440000001</v>
      </c>
      <c r="CL204">
        <f t="shared" si="11"/>
        <v>547.76903012729497</v>
      </c>
    </row>
    <row r="205" spans="1:90" x14ac:dyDescent="0.25">
      <c r="A205" s="5" t="s">
        <v>101</v>
      </c>
      <c r="B205" s="2" t="s">
        <v>283</v>
      </c>
      <c r="C205" s="10">
        <v>41426</v>
      </c>
      <c r="D205" s="10">
        <v>41791</v>
      </c>
      <c r="E205" s="14">
        <f t="shared" si="9"/>
        <v>12</v>
      </c>
      <c r="F205" s="3" t="s">
        <v>304</v>
      </c>
      <c r="G205" s="3" t="s">
        <v>282</v>
      </c>
      <c r="H205">
        <v>199</v>
      </c>
      <c r="I205">
        <v>62.7</v>
      </c>
      <c r="J205">
        <v>121.2</v>
      </c>
      <c r="K205">
        <v>9.8000000000000007</v>
      </c>
      <c r="L205">
        <v>114</v>
      </c>
      <c r="M205">
        <v>60</v>
      </c>
      <c r="N205" t="s">
        <v>76</v>
      </c>
      <c r="O205">
        <v>233</v>
      </c>
      <c r="P205">
        <v>480</v>
      </c>
      <c r="Q205">
        <v>800</v>
      </c>
      <c r="R205" s="1" t="s">
        <v>77</v>
      </c>
      <c r="S205" s="1" t="s">
        <v>77</v>
      </c>
      <c r="T205" t="s">
        <v>74</v>
      </c>
      <c r="U205">
        <v>2</v>
      </c>
      <c r="V205">
        <v>10.448</v>
      </c>
      <c r="W205">
        <v>1.2</v>
      </c>
      <c r="X205">
        <v>1</v>
      </c>
      <c r="Y205">
        <v>8</v>
      </c>
      <c r="Z205" t="s">
        <v>104</v>
      </c>
      <c r="AA205">
        <v>1500</v>
      </c>
      <c r="AF205" t="s">
        <v>74</v>
      </c>
      <c r="AG205">
        <v>5</v>
      </c>
      <c r="AH205" t="s">
        <v>74</v>
      </c>
      <c r="AI205">
        <v>0.3</v>
      </c>
      <c r="AJ205" t="s">
        <v>74</v>
      </c>
      <c r="AK205" t="s">
        <v>77</v>
      </c>
      <c r="AL205" t="s">
        <v>78</v>
      </c>
      <c r="AM205" t="s">
        <v>78</v>
      </c>
      <c r="AN205" t="s">
        <v>74</v>
      </c>
      <c r="AO205" t="s">
        <v>74</v>
      </c>
      <c r="AP205" t="s">
        <v>74</v>
      </c>
      <c r="AQ205" t="s">
        <v>74</v>
      </c>
      <c r="AR205" t="s">
        <v>77</v>
      </c>
      <c r="AS205" t="s">
        <v>77</v>
      </c>
      <c r="AT205" t="s">
        <v>77</v>
      </c>
      <c r="AU205" t="s">
        <v>74</v>
      </c>
      <c r="AV205" t="s">
        <v>74</v>
      </c>
      <c r="AW205" t="s">
        <v>74</v>
      </c>
      <c r="AX205" t="s">
        <v>74</v>
      </c>
      <c r="AY205">
        <v>4</v>
      </c>
      <c r="AZ205">
        <v>1</v>
      </c>
      <c r="BA205">
        <v>0.5</v>
      </c>
      <c r="BB205">
        <v>0</v>
      </c>
      <c r="BC205">
        <v>0</v>
      </c>
      <c r="BD205">
        <v>0.428571429</v>
      </c>
      <c r="BE205">
        <v>0.66666666699999999</v>
      </c>
      <c r="BF205">
        <v>0</v>
      </c>
      <c r="BG205">
        <v>0</v>
      </c>
      <c r="BH205">
        <v>0</v>
      </c>
      <c r="BI205">
        <v>0.2</v>
      </c>
      <c r="BJ205">
        <v>0</v>
      </c>
      <c r="BK205">
        <v>0</v>
      </c>
      <c r="BL205">
        <v>0.5</v>
      </c>
      <c r="BM205">
        <v>0.25</v>
      </c>
      <c r="BN205">
        <v>0</v>
      </c>
      <c r="BO205">
        <v>0</v>
      </c>
      <c r="BP205">
        <v>13</v>
      </c>
      <c r="BQ205">
        <v>4.0999999999999996</v>
      </c>
      <c r="BR205">
        <v>5.4</v>
      </c>
      <c r="BS205">
        <v>5</v>
      </c>
      <c r="BT205">
        <v>7.2</v>
      </c>
      <c r="BU205">
        <v>3.9</v>
      </c>
      <c r="BV205">
        <v>4.5999999999999996</v>
      </c>
      <c r="BW205">
        <v>3.9</v>
      </c>
      <c r="BX205">
        <v>2.1</v>
      </c>
      <c r="BY205">
        <v>5.5</v>
      </c>
      <c r="BZ205">
        <v>2.6</v>
      </c>
      <c r="CA205">
        <v>2.9</v>
      </c>
      <c r="CB205">
        <v>5</v>
      </c>
      <c r="CC205">
        <v>6.5</v>
      </c>
      <c r="CD205">
        <v>6.2</v>
      </c>
      <c r="CE205">
        <v>6</v>
      </c>
      <c r="CF205">
        <v>519.51528280000002</v>
      </c>
      <c r="CG205">
        <f>IF(CJ205&lt;$CH$1,CJ205,)</f>
        <v>1138.274592</v>
      </c>
      <c r="CH205">
        <v>1</v>
      </c>
      <c r="CI205">
        <v>205</v>
      </c>
      <c r="CJ205">
        <v>1138.274592</v>
      </c>
      <c r="CK205">
        <f t="shared" si="10"/>
        <v>1039.0305656</v>
      </c>
      <c r="CL205">
        <f t="shared" si="11"/>
        <v>623.51153498524798</v>
      </c>
    </row>
    <row r="206" spans="1:90" x14ac:dyDescent="0.25">
      <c r="A206" s="5" t="s">
        <v>101</v>
      </c>
      <c r="B206" s="2" t="s">
        <v>305</v>
      </c>
      <c r="C206" s="10">
        <v>41426</v>
      </c>
      <c r="E206" s="14" t="e">
        <f t="shared" si="9"/>
        <v>#NUM!</v>
      </c>
      <c r="H206">
        <v>449</v>
      </c>
      <c r="I206">
        <v>61.3</v>
      </c>
      <c r="J206">
        <v>124.6</v>
      </c>
      <c r="K206">
        <v>9</v>
      </c>
      <c r="L206">
        <v>107</v>
      </c>
      <c r="M206">
        <v>66</v>
      </c>
      <c r="N206" t="s">
        <v>111</v>
      </c>
      <c r="O206">
        <v>256</v>
      </c>
      <c r="P206">
        <v>540</v>
      </c>
      <c r="Q206">
        <v>960</v>
      </c>
      <c r="R206" s="1" t="s">
        <v>78</v>
      </c>
      <c r="S206" s="1" t="s">
        <v>78</v>
      </c>
      <c r="T206" t="s">
        <v>74</v>
      </c>
      <c r="U206">
        <v>2</v>
      </c>
      <c r="V206">
        <v>21.023</v>
      </c>
      <c r="W206">
        <v>1.7</v>
      </c>
      <c r="X206">
        <v>1.5</v>
      </c>
      <c r="Y206">
        <v>16</v>
      </c>
      <c r="Z206" t="s">
        <v>104</v>
      </c>
      <c r="AA206">
        <v>1900</v>
      </c>
      <c r="AF206" t="s">
        <v>74</v>
      </c>
      <c r="AG206">
        <v>8</v>
      </c>
      <c r="AH206">
        <v>2.6</v>
      </c>
      <c r="AI206">
        <v>1.9</v>
      </c>
      <c r="AJ206" t="s">
        <v>74</v>
      </c>
      <c r="AK206" t="s">
        <v>77</v>
      </c>
      <c r="AL206" t="s">
        <v>78</v>
      </c>
      <c r="AM206" t="s">
        <v>78</v>
      </c>
      <c r="AN206" t="s">
        <v>78</v>
      </c>
      <c r="AO206" t="s">
        <v>78</v>
      </c>
      <c r="AP206" t="s">
        <v>78</v>
      </c>
      <c r="AQ206" t="s">
        <v>74</v>
      </c>
      <c r="AR206" t="s">
        <v>78</v>
      </c>
      <c r="AS206" t="s">
        <v>78</v>
      </c>
      <c r="AT206" t="s">
        <v>78</v>
      </c>
      <c r="AU206" t="s">
        <v>78</v>
      </c>
      <c r="AV206" t="s">
        <v>78</v>
      </c>
      <c r="AW206" t="s">
        <v>74</v>
      </c>
      <c r="AX206" t="s">
        <v>78</v>
      </c>
      <c r="AY206">
        <v>4</v>
      </c>
      <c r="AZ206">
        <v>1</v>
      </c>
      <c r="BA206">
        <v>1</v>
      </c>
      <c r="BB206">
        <v>0.8</v>
      </c>
      <c r="BC206">
        <v>0</v>
      </c>
      <c r="BD206">
        <v>0.428571429</v>
      </c>
      <c r="BE206">
        <v>0.66666666699999999</v>
      </c>
      <c r="BF206">
        <v>0.125</v>
      </c>
      <c r="BG206">
        <v>0</v>
      </c>
      <c r="BH206">
        <v>0</v>
      </c>
      <c r="BI206">
        <v>0.4</v>
      </c>
      <c r="BJ206">
        <v>0.27272727299999999</v>
      </c>
      <c r="BK206">
        <v>0</v>
      </c>
      <c r="BL206">
        <v>0.5</v>
      </c>
      <c r="BM206">
        <v>0.5</v>
      </c>
      <c r="BN206">
        <v>0.5</v>
      </c>
      <c r="BO206">
        <v>0</v>
      </c>
      <c r="BP206">
        <v>44</v>
      </c>
      <c r="BQ206">
        <v>7.5</v>
      </c>
      <c r="BR206">
        <v>7.5</v>
      </c>
      <c r="BS206">
        <v>8</v>
      </c>
      <c r="BT206">
        <v>8.4</v>
      </c>
      <c r="BU206">
        <v>6.8</v>
      </c>
      <c r="BV206">
        <v>6.9</v>
      </c>
      <c r="BW206">
        <v>7.1</v>
      </c>
      <c r="BX206">
        <v>6.4</v>
      </c>
      <c r="BY206">
        <v>7.8</v>
      </c>
      <c r="BZ206">
        <v>6.5</v>
      </c>
      <c r="CA206">
        <v>6.3</v>
      </c>
      <c r="CB206">
        <v>7.3</v>
      </c>
      <c r="CC206">
        <v>8.4</v>
      </c>
      <c r="CD206">
        <v>8.1</v>
      </c>
      <c r="CE206">
        <v>8.3000000000000007</v>
      </c>
      <c r="CF206">
        <v>519.51528280000002</v>
      </c>
      <c r="CG206">
        <f>IF(CJ206&lt;$CH$1,CJ206,)</f>
        <v>1000.000061</v>
      </c>
      <c r="CH206">
        <v>1</v>
      </c>
      <c r="CI206">
        <v>206</v>
      </c>
      <c r="CJ206">
        <v>1000.000061</v>
      </c>
      <c r="CK206">
        <f t="shared" si="10"/>
        <v>1039.0305656</v>
      </c>
      <c r="CL206">
        <f t="shared" si="11"/>
        <v>547.76903341390891</v>
      </c>
    </row>
    <row r="207" spans="1:90" x14ac:dyDescent="0.25">
      <c r="A207" s="5" t="s">
        <v>101</v>
      </c>
      <c r="B207" s="2" t="s">
        <v>306</v>
      </c>
      <c r="C207" s="10">
        <v>41426</v>
      </c>
      <c r="E207" s="14" t="e">
        <f t="shared" si="9"/>
        <v>#NUM!</v>
      </c>
      <c r="H207">
        <v>449</v>
      </c>
      <c r="I207">
        <v>61.3</v>
      </c>
      <c r="J207">
        <v>124.6</v>
      </c>
      <c r="K207">
        <v>9</v>
      </c>
      <c r="L207">
        <v>108</v>
      </c>
      <c r="M207">
        <v>66</v>
      </c>
      <c r="N207" t="s">
        <v>111</v>
      </c>
      <c r="O207">
        <v>256</v>
      </c>
      <c r="P207">
        <v>540</v>
      </c>
      <c r="Q207">
        <v>960</v>
      </c>
      <c r="R207" s="1" t="s">
        <v>78</v>
      </c>
      <c r="S207" s="1" t="s">
        <v>78</v>
      </c>
      <c r="T207" t="s">
        <v>74</v>
      </c>
      <c r="U207">
        <v>2</v>
      </c>
      <c r="V207">
        <v>14.659000000000001</v>
      </c>
      <c r="W207">
        <v>1.7</v>
      </c>
      <c r="X207">
        <v>1.5</v>
      </c>
      <c r="Y207">
        <v>8</v>
      </c>
      <c r="Z207" t="s">
        <v>104</v>
      </c>
      <c r="AA207">
        <v>1900</v>
      </c>
      <c r="AF207" t="s">
        <v>74</v>
      </c>
      <c r="AG207">
        <v>8</v>
      </c>
      <c r="AH207">
        <v>2.6</v>
      </c>
      <c r="AI207">
        <v>1.9</v>
      </c>
      <c r="AJ207" t="s">
        <v>74</v>
      </c>
      <c r="AK207" t="s">
        <v>77</v>
      </c>
      <c r="AL207" t="s">
        <v>78</v>
      </c>
      <c r="AM207" t="s">
        <v>78</v>
      </c>
      <c r="AN207" t="s">
        <v>78</v>
      </c>
      <c r="AO207" t="s">
        <v>78</v>
      </c>
      <c r="AP207" t="s">
        <v>78</v>
      </c>
      <c r="AQ207" t="s">
        <v>74</v>
      </c>
      <c r="AR207" t="s">
        <v>77</v>
      </c>
      <c r="AS207" t="s">
        <v>78</v>
      </c>
      <c r="AT207" t="s">
        <v>78</v>
      </c>
      <c r="AU207" t="s">
        <v>78</v>
      </c>
      <c r="AV207" t="s">
        <v>78</v>
      </c>
      <c r="AW207" t="s">
        <v>74</v>
      </c>
      <c r="AX207" t="s">
        <v>78</v>
      </c>
      <c r="AY207">
        <v>4</v>
      </c>
      <c r="AZ207">
        <v>1</v>
      </c>
      <c r="BA207">
        <v>1</v>
      </c>
      <c r="BB207">
        <v>0</v>
      </c>
      <c r="BC207">
        <v>0</v>
      </c>
      <c r="BD207">
        <v>0.428571429</v>
      </c>
      <c r="BE207">
        <v>0.66666666699999999</v>
      </c>
      <c r="BF207">
        <v>0</v>
      </c>
      <c r="BG207">
        <v>0</v>
      </c>
      <c r="BH207">
        <v>0</v>
      </c>
      <c r="BI207">
        <v>0.4</v>
      </c>
      <c r="BJ207">
        <v>0</v>
      </c>
      <c r="BK207">
        <v>0</v>
      </c>
      <c r="BL207">
        <v>0.5</v>
      </c>
      <c r="BM207">
        <v>0.5</v>
      </c>
      <c r="BN207">
        <v>0</v>
      </c>
      <c r="BO207">
        <v>0</v>
      </c>
      <c r="BP207">
        <v>11</v>
      </c>
      <c r="BQ207">
        <v>6.4</v>
      </c>
      <c r="BR207">
        <v>6.1</v>
      </c>
      <c r="BS207">
        <v>7.7</v>
      </c>
      <c r="BT207">
        <v>8.8000000000000007</v>
      </c>
      <c r="BU207">
        <v>6.4</v>
      </c>
      <c r="BV207">
        <v>5.4</v>
      </c>
      <c r="BW207">
        <v>6</v>
      </c>
      <c r="BX207">
        <v>4.5999999999999996</v>
      </c>
      <c r="BY207">
        <v>6.9</v>
      </c>
      <c r="BZ207">
        <v>4.5999999999999996</v>
      </c>
      <c r="CA207">
        <v>4.4000000000000004</v>
      </c>
      <c r="CB207">
        <v>6.9</v>
      </c>
      <c r="CC207">
        <v>7.6</v>
      </c>
      <c r="CD207">
        <v>7.9</v>
      </c>
      <c r="CE207">
        <v>8.6</v>
      </c>
      <c r="CF207">
        <v>519.51528280000002</v>
      </c>
      <c r="CG207">
        <f>IF(CJ207&lt;$CH$1,CJ207,)</f>
        <v>0</v>
      </c>
      <c r="CH207">
        <v>1</v>
      </c>
      <c r="CI207">
        <v>207</v>
      </c>
      <c r="CJ207">
        <v>14999.99958</v>
      </c>
      <c r="CK207">
        <f t="shared" si="10"/>
        <v>1039.0305656</v>
      </c>
      <c r="CL207">
        <f t="shared" si="11"/>
        <v>0</v>
      </c>
    </row>
    <row r="208" spans="1:90" x14ac:dyDescent="0.25">
      <c r="A208" s="5" t="s">
        <v>101</v>
      </c>
      <c r="B208" s="2" t="s">
        <v>285</v>
      </c>
      <c r="C208" s="10">
        <v>41426</v>
      </c>
      <c r="D208" s="10">
        <v>41791</v>
      </c>
      <c r="E208" s="14">
        <f t="shared" si="9"/>
        <v>12</v>
      </c>
      <c r="F208" s="3" t="s">
        <v>307</v>
      </c>
      <c r="G208" s="3" t="s">
        <v>284</v>
      </c>
      <c r="H208">
        <v>449</v>
      </c>
      <c r="I208">
        <v>61.3</v>
      </c>
      <c r="J208">
        <v>124.6</v>
      </c>
      <c r="K208">
        <v>9</v>
      </c>
      <c r="L208">
        <v>107</v>
      </c>
      <c r="M208">
        <v>66</v>
      </c>
      <c r="N208" t="s">
        <v>111</v>
      </c>
      <c r="O208">
        <v>256</v>
      </c>
      <c r="P208">
        <v>540</v>
      </c>
      <c r="Q208">
        <v>960</v>
      </c>
      <c r="R208" s="1" t="s">
        <v>78</v>
      </c>
      <c r="S208" s="1" t="s">
        <v>78</v>
      </c>
      <c r="T208" t="s">
        <v>74</v>
      </c>
      <c r="U208">
        <v>2</v>
      </c>
      <c r="V208">
        <v>20.004999999999999</v>
      </c>
      <c r="W208">
        <v>1.7</v>
      </c>
      <c r="X208">
        <v>1.5</v>
      </c>
      <c r="Y208">
        <v>8</v>
      </c>
      <c r="Z208" t="s">
        <v>104</v>
      </c>
      <c r="AA208">
        <v>1900</v>
      </c>
      <c r="AB208">
        <v>54</v>
      </c>
      <c r="AC208">
        <v>13.17</v>
      </c>
      <c r="AD208">
        <v>9.7799999999999994</v>
      </c>
      <c r="AE208">
        <v>13.2</v>
      </c>
      <c r="AF208" t="s">
        <v>74</v>
      </c>
      <c r="AG208">
        <v>8</v>
      </c>
      <c r="AH208">
        <v>2.6</v>
      </c>
      <c r="AI208">
        <v>1.9</v>
      </c>
      <c r="AJ208" t="s">
        <v>74</v>
      </c>
      <c r="AK208" t="s">
        <v>77</v>
      </c>
      <c r="AL208" t="s">
        <v>78</v>
      </c>
      <c r="AM208" t="s">
        <v>78</v>
      </c>
      <c r="AN208" t="s">
        <v>78</v>
      </c>
      <c r="AO208" t="s">
        <v>78</v>
      </c>
      <c r="AP208" t="s">
        <v>78</v>
      </c>
      <c r="AQ208" t="s">
        <v>74</v>
      </c>
      <c r="AR208" t="s">
        <v>77</v>
      </c>
      <c r="AS208" t="s">
        <v>78</v>
      </c>
      <c r="AT208" t="s">
        <v>78</v>
      </c>
      <c r="AU208" t="s">
        <v>78</v>
      </c>
      <c r="AV208" t="s">
        <v>78</v>
      </c>
      <c r="AW208" t="s">
        <v>74</v>
      </c>
      <c r="AX208" t="s">
        <v>78</v>
      </c>
      <c r="AY208">
        <v>4</v>
      </c>
      <c r="AZ208">
        <v>1</v>
      </c>
      <c r="BA208">
        <v>1</v>
      </c>
      <c r="BB208">
        <v>0</v>
      </c>
      <c r="BC208">
        <v>0</v>
      </c>
      <c r="BD208">
        <v>0.428571429</v>
      </c>
      <c r="BE208">
        <v>0.66666666699999999</v>
      </c>
      <c r="BF208">
        <v>0</v>
      </c>
      <c r="BG208">
        <v>0</v>
      </c>
      <c r="BH208">
        <v>0</v>
      </c>
      <c r="BI208">
        <v>0.4</v>
      </c>
      <c r="BJ208">
        <v>0</v>
      </c>
      <c r="BK208">
        <v>0</v>
      </c>
      <c r="BL208">
        <v>0.5</v>
      </c>
      <c r="BM208">
        <v>0.5</v>
      </c>
      <c r="BN208">
        <v>0</v>
      </c>
      <c r="BO208">
        <v>0</v>
      </c>
      <c r="BP208">
        <v>22</v>
      </c>
      <c r="BQ208">
        <v>6.8</v>
      </c>
      <c r="BR208">
        <v>6.5</v>
      </c>
      <c r="BS208">
        <v>8.3000000000000007</v>
      </c>
      <c r="BT208">
        <v>8.8000000000000007</v>
      </c>
      <c r="BU208">
        <v>7.1</v>
      </c>
      <c r="BV208">
        <v>6.5</v>
      </c>
      <c r="BW208">
        <v>6.4</v>
      </c>
      <c r="BX208">
        <v>4.8</v>
      </c>
      <c r="BY208">
        <v>7.4</v>
      </c>
      <c r="BZ208">
        <v>5.5</v>
      </c>
      <c r="CA208">
        <v>6.3</v>
      </c>
      <c r="CB208">
        <v>7.2</v>
      </c>
      <c r="CC208">
        <v>8.4</v>
      </c>
      <c r="CD208">
        <v>7.5</v>
      </c>
      <c r="CE208">
        <v>7.9</v>
      </c>
      <c r="CF208">
        <v>519.51528280000002</v>
      </c>
      <c r="CG208">
        <f>IF(CJ208&lt;$CH$1,CJ208,)</f>
        <v>1000.000061</v>
      </c>
      <c r="CH208">
        <v>1</v>
      </c>
      <c r="CI208">
        <v>208</v>
      </c>
      <c r="CJ208">
        <v>1000.000061</v>
      </c>
      <c r="CK208">
        <f t="shared" si="10"/>
        <v>1039.0305656</v>
      </c>
      <c r="CL208">
        <f t="shared" si="11"/>
        <v>547.76903341390891</v>
      </c>
    </row>
    <row r="209" spans="1:90" x14ac:dyDescent="0.25">
      <c r="A209" s="5" t="s">
        <v>101</v>
      </c>
      <c r="B209" s="2" t="s">
        <v>308</v>
      </c>
      <c r="C209" s="10">
        <v>41426</v>
      </c>
      <c r="E209" s="14" t="e">
        <f t="shared" si="9"/>
        <v>#NUM!</v>
      </c>
      <c r="H209">
        <v>449</v>
      </c>
      <c r="I209">
        <v>63.5</v>
      </c>
      <c r="J209">
        <v>125.5</v>
      </c>
      <c r="K209">
        <v>15</v>
      </c>
      <c r="L209">
        <v>208</v>
      </c>
      <c r="M209">
        <v>64</v>
      </c>
      <c r="N209" t="s">
        <v>111</v>
      </c>
      <c r="O209">
        <v>256</v>
      </c>
      <c r="P209">
        <v>540</v>
      </c>
      <c r="Q209">
        <v>960</v>
      </c>
      <c r="R209" s="1" t="s">
        <v>78</v>
      </c>
      <c r="S209" s="1" t="s">
        <v>78</v>
      </c>
      <c r="T209" t="s">
        <v>74</v>
      </c>
      <c r="U209">
        <v>2</v>
      </c>
      <c r="V209">
        <v>9.5299999999999994</v>
      </c>
      <c r="W209">
        <v>1.5</v>
      </c>
      <c r="X209">
        <v>1.5</v>
      </c>
      <c r="Y209">
        <v>8</v>
      </c>
      <c r="Z209" t="s">
        <v>104</v>
      </c>
      <c r="AA209">
        <v>2330</v>
      </c>
      <c r="AB209">
        <v>61</v>
      </c>
      <c r="AC209">
        <v>15.53</v>
      </c>
      <c r="AD209">
        <v>8.85</v>
      </c>
      <c r="AE209">
        <v>9.5</v>
      </c>
      <c r="AF209" t="s">
        <v>74</v>
      </c>
      <c r="AG209">
        <v>15.9</v>
      </c>
      <c r="AH209" t="s">
        <v>74</v>
      </c>
      <c r="AI209">
        <v>1.9</v>
      </c>
      <c r="AJ209" t="s">
        <v>74</v>
      </c>
      <c r="AK209" t="s">
        <v>77</v>
      </c>
      <c r="AL209" t="s">
        <v>78</v>
      </c>
      <c r="AM209" t="s">
        <v>78</v>
      </c>
      <c r="AN209" t="s">
        <v>78</v>
      </c>
      <c r="AO209" t="s">
        <v>78</v>
      </c>
      <c r="AP209" t="s">
        <v>78</v>
      </c>
      <c r="AQ209" t="s">
        <v>74</v>
      </c>
      <c r="AR209" t="s">
        <v>78</v>
      </c>
      <c r="AS209" t="s">
        <v>78</v>
      </c>
      <c r="AT209" t="s">
        <v>77</v>
      </c>
      <c r="AU209" t="s">
        <v>78</v>
      </c>
      <c r="AV209" t="s">
        <v>78</v>
      </c>
      <c r="AW209" t="s">
        <v>74</v>
      </c>
      <c r="AX209" t="s">
        <v>78</v>
      </c>
      <c r="AY209">
        <v>4</v>
      </c>
      <c r="AZ209">
        <v>1</v>
      </c>
      <c r="BA209">
        <v>1</v>
      </c>
      <c r="BB209">
        <v>0</v>
      </c>
      <c r="BC209">
        <v>0</v>
      </c>
      <c r="BD209">
        <v>0.428571429</v>
      </c>
      <c r="BE209">
        <v>0.66666666699999999</v>
      </c>
      <c r="BF209">
        <v>0</v>
      </c>
      <c r="BG209">
        <v>0</v>
      </c>
      <c r="BH209">
        <v>0</v>
      </c>
      <c r="BI209">
        <v>0.4</v>
      </c>
      <c r="BJ209">
        <v>0</v>
      </c>
      <c r="BK209">
        <v>0</v>
      </c>
      <c r="BL209">
        <v>0.5</v>
      </c>
      <c r="BM209">
        <v>0.5</v>
      </c>
      <c r="BN209">
        <v>0</v>
      </c>
      <c r="BO209">
        <v>0</v>
      </c>
      <c r="BP209">
        <v>5</v>
      </c>
      <c r="BQ209">
        <v>7.3</v>
      </c>
      <c r="BR209">
        <v>7.6</v>
      </c>
      <c r="BS209">
        <v>5</v>
      </c>
      <c r="BT209">
        <v>5.8</v>
      </c>
      <c r="BU209">
        <v>5.8</v>
      </c>
      <c r="BV209">
        <v>5.6</v>
      </c>
      <c r="BW209">
        <v>6.4</v>
      </c>
      <c r="BX209">
        <v>5</v>
      </c>
      <c r="BY209">
        <v>10</v>
      </c>
      <c r="BZ209">
        <v>8.6</v>
      </c>
      <c r="CA209">
        <v>8.1999999999999993</v>
      </c>
      <c r="CB209">
        <v>9.6</v>
      </c>
      <c r="CC209">
        <v>8.4</v>
      </c>
      <c r="CD209">
        <v>8</v>
      </c>
      <c r="CE209">
        <v>7.4</v>
      </c>
      <c r="CF209">
        <v>519.51528280000002</v>
      </c>
      <c r="CG209">
        <f>IF(CJ209&lt;$CH$1,CJ209,)</f>
        <v>1152.355791</v>
      </c>
      <c r="CH209">
        <v>1</v>
      </c>
      <c r="CI209">
        <v>209</v>
      </c>
      <c r="CJ209">
        <v>1152.355791</v>
      </c>
      <c r="CK209">
        <f t="shared" si="10"/>
        <v>1039.0305656</v>
      </c>
      <c r="CL209">
        <f t="shared" si="11"/>
        <v>631.22477928027888</v>
      </c>
    </row>
    <row r="210" spans="1:90" x14ac:dyDescent="0.25">
      <c r="A210" s="5" t="s">
        <v>101</v>
      </c>
      <c r="B210" s="2" t="s">
        <v>309</v>
      </c>
      <c r="C210" s="10">
        <v>41426</v>
      </c>
      <c r="E210" s="14" t="e">
        <f t="shared" si="9"/>
        <v>#NUM!</v>
      </c>
      <c r="H210">
        <v>499</v>
      </c>
      <c r="I210">
        <v>71.3</v>
      </c>
      <c r="J210">
        <v>139.69999999999999</v>
      </c>
      <c r="K210">
        <v>9</v>
      </c>
      <c r="L210">
        <v>153</v>
      </c>
      <c r="M210">
        <v>69</v>
      </c>
      <c r="N210" t="s">
        <v>76</v>
      </c>
      <c r="O210">
        <v>441</v>
      </c>
      <c r="P210">
        <v>1080</v>
      </c>
      <c r="Q210">
        <v>1920</v>
      </c>
      <c r="R210" s="1" t="s">
        <v>78</v>
      </c>
      <c r="S210" s="1" t="s">
        <v>78</v>
      </c>
      <c r="T210" t="s">
        <v>75</v>
      </c>
      <c r="U210">
        <v>4</v>
      </c>
      <c r="V210">
        <v>32.587000000000003</v>
      </c>
      <c r="W210">
        <v>1.9</v>
      </c>
      <c r="X210">
        <v>2</v>
      </c>
      <c r="Y210">
        <v>16</v>
      </c>
      <c r="Z210" t="s">
        <v>104</v>
      </c>
      <c r="AA210">
        <v>2600</v>
      </c>
      <c r="AB210">
        <v>57</v>
      </c>
      <c r="AC210">
        <v>16.670000000000002</v>
      </c>
      <c r="AD210">
        <v>7.58</v>
      </c>
      <c r="AE210">
        <v>7.05</v>
      </c>
      <c r="AF210" t="s">
        <v>74</v>
      </c>
      <c r="AG210">
        <v>8</v>
      </c>
      <c r="AH210">
        <v>2.2000000000000002</v>
      </c>
      <c r="AI210">
        <v>2</v>
      </c>
      <c r="AJ210" t="s">
        <v>74</v>
      </c>
      <c r="AK210" t="s">
        <v>77</v>
      </c>
      <c r="AL210" t="s">
        <v>78</v>
      </c>
      <c r="AM210" t="s">
        <v>78</v>
      </c>
      <c r="AN210" t="s">
        <v>78</v>
      </c>
      <c r="AO210" t="s">
        <v>78</v>
      </c>
      <c r="AP210" t="s">
        <v>78</v>
      </c>
      <c r="AQ210" t="s">
        <v>78</v>
      </c>
      <c r="AR210" t="s">
        <v>78</v>
      </c>
      <c r="AS210" t="s">
        <v>78</v>
      </c>
      <c r="AT210" t="s">
        <v>77</v>
      </c>
      <c r="AU210" t="s">
        <v>78</v>
      </c>
      <c r="AV210" t="s">
        <v>78</v>
      </c>
      <c r="AW210" t="s">
        <v>74</v>
      </c>
      <c r="AX210" t="s">
        <v>78</v>
      </c>
      <c r="AY210">
        <v>4</v>
      </c>
      <c r="AZ210">
        <v>1</v>
      </c>
      <c r="BA210">
        <v>1</v>
      </c>
      <c r="BB210">
        <v>0.8</v>
      </c>
      <c r="BC210">
        <v>0</v>
      </c>
      <c r="BD210">
        <v>0.428571429</v>
      </c>
      <c r="BE210">
        <v>0.66666666699999999</v>
      </c>
      <c r="BF210">
        <v>0.3125</v>
      </c>
      <c r="BG210">
        <v>0</v>
      </c>
      <c r="BH210">
        <v>0</v>
      </c>
      <c r="BI210">
        <v>0.4</v>
      </c>
      <c r="BJ210">
        <v>0.27272727299999999</v>
      </c>
      <c r="BK210">
        <v>0</v>
      </c>
      <c r="BL210">
        <v>0.5</v>
      </c>
      <c r="BM210">
        <v>0.5</v>
      </c>
      <c r="BN210">
        <v>0.5</v>
      </c>
      <c r="BO210">
        <v>0</v>
      </c>
      <c r="BP210">
        <v>10</v>
      </c>
      <c r="BQ210">
        <v>8.4</v>
      </c>
      <c r="BR210">
        <v>8.9</v>
      </c>
      <c r="BS210">
        <v>7.8</v>
      </c>
      <c r="BT210">
        <v>8.3000000000000007</v>
      </c>
      <c r="BU210">
        <v>8</v>
      </c>
      <c r="BV210">
        <v>8</v>
      </c>
      <c r="BW210">
        <v>7.9</v>
      </c>
      <c r="BX210">
        <v>6.6</v>
      </c>
      <c r="BY210">
        <v>7.4</v>
      </c>
      <c r="BZ210">
        <v>7</v>
      </c>
      <c r="CA210">
        <v>7.1</v>
      </c>
      <c r="CB210">
        <v>7.3</v>
      </c>
      <c r="CC210">
        <v>8.4</v>
      </c>
      <c r="CD210">
        <v>8</v>
      </c>
      <c r="CE210">
        <v>9</v>
      </c>
      <c r="CF210">
        <v>519.51528280000002</v>
      </c>
      <c r="CG210">
        <f>IF(CJ210&lt;$CH$1,CJ210,)</f>
        <v>1000</v>
      </c>
      <c r="CH210">
        <v>1</v>
      </c>
      <c r="CI210">
        <v>210</v>
      </c>
      <c r="CJ210">
        <v>1000</v>
      </c>
      <c r="CK210">
        <f t="shared" si="10"/>
        <v>1039.0305656</v>
      </c>
      <c r="CL210">
        <f t="shared" si="11"/>
        <v>547.76900000000001</v>
      </c>
    </row>
    <row r="211" spans="1:90" x14ac:dyDescent="0.25">
      <c r="A211" s="5" t="s">
        <v>101</v>
      </c>
      <c r="B211" s="2" t="s">
        <v>281</v>
      </c>
      <c r="C211" s="10">
        <v>41395</v>
      </c>
      <c r="D211" s="10">
        <v>41821</v>
      </c>
      <c r="E211" s="14">
        <f t="shared" si="9"/>
        <v>14</v>
      </c>
      <c r="G211" s="3" t="s">
        <v>280</v>
      </c>
      <c r="H211">
        <v>149</v>
      </c>
      <c r="I211">
        <v>67.599999999999994</v>
      </c>
      <c r="J211">
        <v>129.30000000000001</v>
      </c>
      <c r="K211">
        <v>9</v>
      </c>
      <c r="L211">
        <v>124</v>
      </c>
      <c r="M211">
        <v>60</v>
      </c>
      <c r="N211" t="s">
        <v>76</v>
      </c>
      <c r="O211">
        <v>217</v>
      </c>
      <c r="P211">
        <v>480</v>
      </c>
      <c r="Q211">
        <v>800</v>
      </c>
      <c r="R211" s="1" t="s">
        <v>77</v>
      </c>
      <c r="S211" s="1" t="s">
        <v>77</v>
      </c>
      <c r="T211" t="s">
        <v>74</v>
      </c>
      <c r="U211">
        <v>2</v>
      </c>
      <c r="V211">
        <v>7.5540000000000003</v>
      </c>
      <c r="W211">
        <v>1.2</v>
      </c>
      <c r="X211">
        <v>1</v>
      </c>
      <c r="Y211">
        <v>8</v>
      </c>
      <c r="Z211" t="s">
        <v>104</v>
      </c>
      <c r="AA211">
        <v>1800</v>
      </c>
      <c r="AB211">
        <v>49</v>
      </c>
      <c r="AC211">
        <v>11.87</v>
      </c>
      <c r="AD211">
        <v>6.9</v>
      </c>
      <c r="AE211">
        <v>7.5</v>
      </c>
      <c r="AF211" t="s">
        <v>74</v>
      </c>
      <c r="AG211">
        <v>5</v>
      </c>
      <c r="AH211" t="s">
        <v>74</v>
      </c>
      <c r="AI211">
        <v>0.3</v>
      </c>
      <c r="AJ211" t="s">
        <v>74</v>
      </c>
      <c r="AK211" t="s">
        <v>77</v>
      </c>
      <c r="AL211" t="s">
        <v>78</v>
      </c>
      <c r="AM211" t="s">
        <v>78</v>
      </c>
      <c r="AN211" t="s">
        <v>74</v>
      </c>
      <c r="AO211" t="s">
        <v>78</v>
      </c>
      <c r="AP211" t="s">
        <v>74</v>
      </c>
      <c r="AQ211" t="s">
        <v>74</v>
      </c>
      <c r="AR211" t="s">
        <v>77</v>
      </c>
      <c r="AS211" t="s">
        <v>78</v>
      </c>
      <c r="AT211" t="s">
        <v>78</v>
      </c>
      <c r="AU211" t="s">
        <v>78</v>
      </c>
      <c r="AV211" t="s">
        <v>78</v>
      </c>
      <c r="AW211" t="s">
        <v>74</v>
      </c>
      <c r="AX211" t="s">
        <v>78</v>
      </c>
      <c r="AY211">
        <v>3</v>
      </c>
      <c r="AZ211">
        <v>1</v>
      </c>
      <c r="BA211">
        <v>1</v>
      </c>
      <c r="BB211">
        <v>0</v>
      </c>
      <c r="BC211">
        <v>0</v>
      </c>
      <c r="BD211">
        <v>0.428571429</v>
      </c>
      <c r="BE211">
        <v>0</v>
      </c>
      <c r="BF211">
        <v>0</v>
      </c>
      <c r="BG211">
        <v>0</v>
      </c>
      <c r="BH211">
        <v>0</v>
      </c>
      <c r="BI211">
        <v>0.4</v>
      </c>
      <c r="BJ211">
        <v>0</v>
      </c>
      <c r="BK211">
        <v>0</v>
      </c>
      <c r="BL211">
        <v>0.5</v>
      </c>
      <c r="BM211">
        <v>0.5</v>
      </c>
      <c r="BN211">
        <v>0</v>
      </c>
      <c r="BO211">
        <v>0</v>
      </c>
      <c r="BP211">
        <v>20</v>
      </c>
      <c r="BQ211">
        <v>5</v>
      </c>
      <c r="BR211">
        <v>7.2</v>
      </c>
      <c r="BS211">
        <v>5.9</v>
      </c>
      <c r="BT211">
        <v>7.2</v>
      </c>
      <c r="BU211">
        <v>4.5</v>
      </c>
      <c r="BV211">
        <v>6.1</v>
      </c>
      <c r="BW211">
        <v>4.0999999999999996</v>
      </c>
      <c r="BX211">
        <v>2.7</v>
      </c>
      <c r="BY211">
        <v>6.3</v>
      </c>
      <c r="BZ211">
        <v>4.8</v>
      </c>
      <c r="CA211">
        <v>3.8</v>
      </c>
      <c r="CB211">
        <v>5.5</v>
      </c>
      <c r="CC211">
        <v>7.3</v>
      </c>
      <c r="CD211">
        <v>6.2</v>
      </c>
      <c r="CE211">
        <v>6.7</v>
      </c>
      <c r="CF211">
        <v>529.47212890000003</v>
      </c>
      <c r="CG211">
        <f>IF(CJ211&lt;$CH$1,CJ211,)</f>
        <v>1978.6003720000001</v>
      </c>
      <c r="CH211">
        <v>1</v>
      </c>
      <c r="CI211">
        <v>211</v>
      </c>
      <c r="CJ211">
        <v>1978.6003720000001</v>
      </c>
      <c r="CK211">
        <f t="shared" si="10"/>
        <v>1058.9442578000001</v>
      </c>
      <c r="CL211">
        <f t="shared" si="11"/>
        <v>1083.8159471700681</v>
      </c>
    </row>
    <row r="212" spans="1:90" x14ac:dyDescent="0.25">
      <c r="A212" s="5" t="s">
        <v>101</v>
      </c>
      <c r="B212" s="2" t="s">
        <v>310</v>
      </c>
      <c r="C212" s="10">
        <v>41365</v>
      </c>
      <c r="E212" s="14" t="e">
        <f t="shared" si="9"/>
        <v>#NUM!</v>
      </c>
      <c r="F212" s="3" t="s">
        <v>311</v>
      </c>
      <c r="H212">
        <v>679</v>
      </c>
      <c r="I212">
        <v>69.8</v>
      </c>
      <c r="J212">
        <v>136.6</v>
      </c>
      <c r="K212">
        <v>8</v>
      </c>
      <c r="L212">
        <v>130</v>
      </c>
      <c r="M212">
        <v>72</v>
      </c>
      <c r="N212" t="s">
        <v>111</v>
      </c>
      <c r="O212">
        <v>441</v>
      </c>
      <c r="P212">
        <v>1080</v>
      </c>
      <c r="Q212">
        <v>1920</v>
      </c>
      <c r="R212" s="1" t="s">
        <v>78</v>
      </c>
      <c r="S212" s="1" t="s">
        <v>78</v>
      </c>
      <c r="T212" t="s">
        <v>74</v>
      </c>
      <c r="U212">
        <v>4</v>
      </c>
      <c r="V212">
        <v>32.587000000000003</v>
      </c>
      <c r="W212">
        <v>1.9</v>
      </c>
      <c r="X212">
        <v>2</v>
      </c>
      <c r="Y212">
        <v>32</v>
      </c>
      <c r="Z212" t="s">
        <v>104</v>
      </c>
      <c r="AA212">
        <v>2600</v>
      </c>
      <c r="AB212">
        <v>69</v>
      </c>
      <c r="AC212">
        <v>18.05</v>
      </c>
      <c r="AD212">
        <v>7.4</v>
      </c>
      <c r="AE212">
        <v>12.5</v>
      </c>
      <c r="AF212" t="s">
        <v>74</v>
      </c>
      <c r="AG212">
        <v>13</v>
      </c>
      <c r="AH212">
        <v>2.2000000000000002</v>
      </c>
      <c r="AI212">
        <v>2.1</v>
      </c>
      <c r="AJ212" t="s">
        <v>74</v>
      </c>
      <c r="AK212" t="s">
        <v>77</v>
      </c>
      <c r="AL212" t="s">
        <v>78</v>
      </c>
      <c r="AM212" t="s">
        <v>78</v>
      </c>
      <c r="AN212" t="s">
        <v>78</v>
      </c>
      <c r="AO212" t="s">
        <v>78</v>
      </c>
      <c r="AP212" t="s">
        <v>78</v>
      </c>
      <c r="AQ212" t="s">
        <v>78</v>
      </c>
      <c r="AR212" t="s">
        <v>78</v>
      </c>
      <c r="AS212" t="s">
        <v>78</v>
      </c>
      <c r="AT212" t="s">
        <v>77</v>
      </c>
      <c r="AU212" t="s">
        <v>78</v>
      </c>
      <c r="AV212" t="s">
        <v>78</v>
      </c>
      <c r="AW212" t="s">
        <v>74</v>
      </c>
      <c r="AX212" t="s">
        <v>78</v>
      </c>
      <c r="AY212">
        <v>4</v>
      </c>
      <c r="AZ212">
        <v>1</v>
      </c>
      <c r="BA212">
        <v>1</v>
      </c>
      <c r="BB212">
        <v>0.8</v>
      </c>
      <c r="BC212">
        <v>0</v>
      </c>
      <c r="BD212">
        <v>0.428571429</v>
      </c>
      <c r="BE212">
        <v>0.66666666699999999</v>
      </c>
      <c r="BF212">
        <v>0.3125</v>
      </c>
      <c r="BG212">
        <v>0</v>
      </c>
      <c r="BH212">
        <v>0</v>
      </c>
      <c r="BI212">
        <v>0.4</v>
      </c>
      <c r="BJ212">
        <v>0.27272727299999999</v>
      </c>
      <c r="BK212">
        <v>0</v>
      </c>
      <c r="BL212">
        <v>0.5</v>
      </c>
      <c r="BM212">
        <v>0.5</v>
      </c>
      <c r="BN212">
        <v>0.5</v>
      </c>
      <c r="BO212">
        <v>0</v>
      </c>
      <c r="BP212">
        <v>282</v>
      </c>
      <c r="BQ212">
        <v>7.7</v>
      </c>
      <c r="BR212">
        <v>6.8</v>
      </c>
      <c r="BS212">
        <v>8.1</v>
      </c>
      <c r="BT212">
        <v>8.3000000000000007</v>
      </c>
      <c r="BU212">
        <v>6.8</v>
      </c>
      <c r="BV212">
        <v>7.5</v>
      </c>
      <c r="BW212">
        <v>7.7</v>
      </c>
      <c r="BX212">
        <v>7</v>
      </c>
      <c r="BY212">
        <v>8.1999999999999993</v>
      </c>
      <c r="BZ212">
        <v>6.3</v>
      </c>
      <c r="CA212">
        <v>6.6</v>
      </c>
      <c r="CB212">
        <v>7.5</v>
      </c>
      <c r="CC212">
        <v>8</v>
      </c>
      <c r="CD212">
        <v>8</v>
      </c>
      <c r="CE212">
        <v>8.1</v>
      </c>
      <c r="CF212">
        <v>231.90980999999999</v>
      </c>
      <c r="CG212">
        <f>IF(CJ212&lt;$CH$1,CJ212,)</f>
        <v>1192.801001</v>
      </c>
      <c r="CH212">
        <v>1</v>
      </c>
      <c r="CI212">
        <v>212</v>
      </c>
      <c r="CJ212">
        <v>1192.801001</v>
      </c>
      <c r="CK212">
        <f t="shared" si="10"/>
        <v>463.81961999999999</v>
      </c>
      <c r="CL212">
        <f t="shared" si="11"/>
        <v>653.37941151676898</v>
      </c>
    </row>
    <row r="213" spans="1:90" x14ac:dyDescent="0.25">
      <c r="A213" s="5" t="s">
        <v>101</v>
      </c>
      <c r="B213" s="2" t="s">
        <v>1014</v>
      </c>
      <c r="C213" s="10">
        <v>41365</v>
      </c>
      <c r="E213" s="14" t="e">
        <f t="shared" si="9"/>
        <v>#NUM!</v>
      </c>
      <c r="H213">
        <v>296</v>
      </c>
      <c r="I213">
        <v>82.4</v>
      </c>
      <c r="J213">
        <v>162.6</v>
      </c>
      <c r="K213">
        <v>9</v>
      </c>
      <c r="L213">
        <v>182</v>
      </c>
      <c r="M213">
        <v>69</v>
      </c>
      <c r="N213" t="s">
        <v>76</v>
      </c>
      <c r="O213">
        <v>190</v>
      </c>
      <c r="P213">
        <v>540</v>
      </c>
      <c r="Q213">
        <v>960</v>
      </c>
      <c r="R213" s="1" t="s">
        <v>77</v>
      </c>
      <c r="S213" s="1" t="s">
        <v>77</v>
      </c>
      <c r="T213" t="s">
        <v>74</v>
      </c>
      <c r="U213">
        <v>2</v>
      </c>
      <c r="V213">
        <v>9.125</v>
      </c>
      <c r="W213">
        <v>1.2</v>
      </c>
      <c r="X213">
        <v>1.5</v>
      </c>
      <c r="Y213">
        <v>8</v>
      </c>
      <c r="Z213" t="s">
        <v>104</v>
      </c>
      <c r="AA213">
        <v>2600</v>
      </c>
      <c r="AF213" t="s">
        <v>74</v>
      </c>
      <c r="AG213">
        <v>8</v>
      </c>
      <c r="AH213" t="s">
        <v>74</v>
      </c>
      <c r="AI213">
        <v>0</v>
      </c>
      <c r="AJ213" t="s">
        <v>74</v>
      </c>
      <c r="AK213" t="s">
        <v>77</v>
      </c>
      <c r="AL213" t="s">
        <v>78</v>
      </c>
      <c r="AM213" t="s">
        <v>78</v>
      </c>
      <c r="AN213" t="s">
        <v>78</v>
      </c>
      <c r="AO213" t="s">
        <v>78</v>
      </c>
      <c r="AP213" t="s">
        <v>78</v>
      </c>
      <c r="AQ213" t="s">
        <v>74</v>
      </c>
      <c r="AR213" t="s">
        <v>77</v>
      </c>
      <c r="AS213" t="s">
        <v>78</v>
      </c>
      <c r="AT213" t="s">
        <v>77</v>
      </c>
      <c r="AU213" t="s">
        <v>78</v>
      </c>
      <c r="AV213" t="s">
        <v>78</v>
      </c>
      <c r="AW213" t="s">
        <v>74</v>
      </c>
      <c r="AX213" t="s">
        <v>78</v>
      </c>
      <c r="AY213">
        <v>4</v>
      </c>
      <c r="AZ213">
        <v>1</v>
      </c>
      <c r="BA213">
        <v>1</v>
      </c>
      <c r="BB213">
        <v>0</v>
      </c>
      <c r="BC213">
        <v>0</v>
      </c>
      <c r="BD213">
        <v>0.428571429</v>
      </c>
      <c r="BE213">
        <v>0.66666666699999999</v>
      </c>
      <c r="BF213">
        <v>0</v>
      </c>
      <c r="BG213">
        <v>0</v>
      </c>
      <c r="BH213">
        <v>0</v>
      </c>
      <c r="BI213">
        <v>0.4</v>
      </c>
      <c r="BJ213">
        <v>0</v>
      </c>
      <c r="BK213">
        <v>0</v>
      </c>
      <c r="BL213">
        <v>0.5</v>
      </c>
      <c r="BM213">
        <v>0.5</v>
      </c>
      <c r="BN213">
        <v>0</v>
      </c>
      <c r="BO213">
        <v>0</v>
      </c>
      <c r="BP213">
        <v>1</v>
      </c>
      <c r="BQ213" t="s">
        <v>74</v>
      </c>
      <c r="BR213" t="s">
        <v>74</v>
      </c>
      <c r="BS213" t="s">
        <v>74</v>
      </c>
      <c r="BT213" t="s">
        <v>74</v>
      </c>
      <c r="BU213" t="s">
        <v>74</v>
      </c>
      <c r="BV213" t="s">
        <v>74</v>
      </c>
      <c r="BW213" t="s">
        <v>74</v>
      </c>
      <c r="BX213" t="s">
        <v>74</v>
      </c>
      <c r="BY213" t="s">
        <v>74</v>
      </c>
      <c r="BZ213" t="s">
        <v>74</v>
      </c>
      <c r="CA213" t="s">
        <v>74</v>
      </c>
      <c r="CB213" t="s">
        <v>74</v>
      </c>
      <c r="CC213" t="s">
        <v>74</v>
      </c>
      <c r="CD213" t="s">
        <v>74</v>
      </c>
      <c r="CE213" t="s">
        <v>74</v>
      </c>
      <c r="CF213">
        <v>231.90980999999999</v>
      </c>
      <c r="CG213">
        <f>IF(CJ213&lt;$CH$1,CJ213,)</f>
        <v>1523.0000889999999</v>
      </c>
      <c r="CH213">
        <v>1</v>
      </c>
      <c r="CI213">
        <v>213</v>
      </c>
      <c r="CJ213">
        <v>1523.0000889999999</v>
      </c>
      <c r="CK213">
        <f t="shared" si="10"/>
        <v>463.81961999999999</v>
      </c>
      <c r="CL213">
        <f t="shared" si="11"/>
        <v>834.25223575144082</v>
      </c>
    </row>
    <row r="214" spans="1:90" x14ac:dyDescent="0.25">
      <c r="A214" s="5" t="s">
        <v>101</v>
      </c>
      <c r="B214" s="2" t="s">
        <v>1015</v>
      </c>
      <c r="C214" s="10">
        <v>41365</v>
      </c>
      <c r="E214" s="14" t="e">
        <f t="shared" si="9"/>
        <v>#NUM!</v>
      </c>
      <c r="H214">
        <v>559</v>
      </c>
      <c r="I214">
        <v>88</v>
      </c>
      <c r="J214">
        <v>167.6</v>
      </c>
      <c r="K214">
        <v>8</v>
      </c>
      <c r="L214">
        <v>199</v>
      </c>
      <c r="M214">
        <v>74</v>
      </c>
      <c r="N214" t="s">
        <v>76</v>
      </c>
      <c r="O214">
        <v>233</v>
      </c>
      <c r="P214">
        <v>720</v>
      </c>
      <c r="Q214">
        <v>1280</v>
      </c>
      <c r="R214" s="1" t="s">
        <v>77</v>
      </c>
      <c r="S214" s="1" t="s">
        <v>77</v>
      </c>
      <c r="T214" t="s">
        <v>74</v>
      </c>
      <c r="U214">
        <v>2</v>
      </c>
      <c r="V214">
        <v>14.683999999999999</v>
      </c>
      <c r="W214">
        <v>1.7</v>
      </c>
      <c r="X214">
        <v>1.5</v>
      </c>
      <c r="Y214">
        <v>16</v>
      </c>
      <c r="Z214" t="s">
        <v>104</v>
      </c>
      <c r="AA214">
        <v>3200</v>
      </c>
      <c r="AB214">
        <v>60</v>
      </c>
      <c r="AC214">
        <v>19.899999999999999</v>
      </c>
      <c r="AD214">
        <v>8.2799999999999994</v>
      </c>
      <c r="AE214">
        <v>8.57</v>
      </c>
      <c r="AF214" t="s">
        <v>74</v>
      </c>
      <c r="AG214">
        <v>8</v>
      </c>
      <c r="AH214" t="s">
        <v>74</v>
      </c>
      <c r="AI214">
        <v>1.9</v>
      </c>
      <c r="AJ214" t="s">
        <v>74</v>
      </c>
      <c r="AK214" t="s">
        <v>77</v>
      </c>
      <c r="AL214" t="s">
        <v>78</v>
      </c>
      <c r="AM214" t="s">
        <v>74</v>
      </c>
      <c r="AN214" t="s">
        <v>78</v>
      </c>
      <c r="AO214" t="s">
        <v>78</v>
      </c>
      <c r="AP214" t="s">
        <v>78</v>
      </c>
      <c r="AQ214" t="s">
        <v>74</v>
      </c>
      <c r="AR214" t="s">
        <v>78</v>
      </c>
      <c r="AS214" t="s">
        <v>78</v>
      </c>
      <c r="AT214" t="s">
        <v>77</v>
      </c>
      <c r="AU214" t="s">
        <v>78</v>
      </c>
      <c r="AV214" t="s">
        <v>78</v>
      </c>
      <c r="AW214" t="s">
        <v>74</v>
      </c>
      <c r="AX214" t="s">
        <v>78</v>
      </c>
      <c r="AY214">
        <v>4</v>
      </c>
      <c r="AZ214">
        <v>1</v>
      </c>
      <c r="BA214">
        <v>1</v>
      </c>
      <c r="BB214">
        <v>0.8</v>
      </c>
      <c r="BC214">
        <v>0</v>
      </c>
      <c r="BD214">
        <v>0.428571429</v>
      </c>
      <c r="BE214">
        <v>0.66666666699999999</v>
      </c>
      <c r="BF214">
        <v>0.125</v>
      </c>
      <c r="BG214">
        <v>0</v>
      </c>
      <c r="BH214">
        <v>0</v>
      </c>
      <c r="BI214">
        <v>0.4</v>
      </c>
      <c r="BJ214">
        <v>0.27272727299999999</v>
      </c>
      <c r="BK214">
        <v>0</v>
      </c>
      <c r="BL214">
        <v>0.5</v>
      </c>
      <c r="BM214">
        <v>0.5</v>
      </c>
      <c r="BN214">
        <v>0.5</v>
      </c>
      <c r="BO214">
        <v>0</v>
      </c>
      <c r="BP214">
        <v>4</v>
      </c>
      <c r="BQ214" t="s">
        <v>74</v>
      </c>
      <c r="BR214" t="s">
        <v>74</v>
      </c>
      <c r="BS214" t="s">
        <v>74</v>
      </c>
      <c r="BT214" t="s">
        <v>74</v>
      </c>
      <c r="BU214" t="s">
        <v>74</v>
      </c>
      <c r="BV214" t="s">
        <v>74</v>
      </c>
      <c r="BW214" t="s">
        <v>74</v>
      </c>
      <c r="BX214" t="s">
        <v>74</v>
      </c>
      <c r="BY214" t="s">
        <v>74</v>
      </c>
      <c r="BZ214" t="s">
        <v>74</v>
      </c>
      <c r="CA214" t="s">
        <v>74</v>
      </c>
      <c r="CB214" t="s">
        <v>74</v>
      </c>
      <c r="CC214" t="s">
        <v>74</v>
      </c>
      <c r="CD214" t="s">
        <v>74</v>
      </c>
      <c r="CE214" t="s">
        <v>74</v>
      </c>
      <c r="CF214">
        <v>231.90980999999999</v>
      </c>
      <c r="CG214">
        <f>IF(CJ214&lt;$CH$1,CJ214,)</f>
        <v>1158.000057</v>
      </c>
      <c r="CH214">
        <v>1</v>
      </c>
      <c r="CI214">
        <v>214</v>
      </c>
      <c r="CJ214">
        <v>1158.000057</v>
      </c>
      <c r="CK214">
        <f t="shared" si="10"/>
        <v>463.81961999999999</v>
      </c>
      <c r="CL214">
        <f t="shared" si="11"/>
        <v>634.31653322283296</v>
      </c>
    </row>
    <row r="215" spans="1:90" x14ac:dyDescent="0.25">
      <c r="A215" s="5" t="s">
        <v>101</v>
      </c>
      <c r="B215" s="2" t="s">
        <v>312</v>
      </c>
      <c r="C215" s="10">
        <v>41365</v>
      </c>
      <c r="E215" s="14" t="e">
        <f t="shared" si="9"/>
        <v>#NUM!</v>
      </c>
      <c r="H215">
        <v>125</v>
      </c>
      <c r="I215">
        <v>63.1</v>
      </c>
      <c r="J215">
        <v>121.5</v>
      </c>
      <c r="K215">
        <v>11.1</v>
      </c>
      <c r="L215">
        <v>128</v>
      </c>
      <c r="M215">
        <v>59</v>
      </c>
      <c r="N215" t="s">
        <v>76</v>
      </c>
      <c r="O215">
        <v>233</v>
      </c>
      <c r="P215">
        <v>480</v>
      </c>
      <c r="Q215">
        <v>800</v>
      </c>
      <c r="R215" s="1" t="s">
        <v>77</v>
      </c>
      <c r="S215" s="1" t="s">
        <v>77</v>
      </c>
      <c r="T215" t="s">
        <v>74</v>
      </c>
      <c r="U215">
        <v>2</v>
      </c>
      <c r="V215">
        <v>8.4039999999999999</v>
      </c>
      <c r="W215">
        <v>1.2</v>
      </c>
      <c r="X215">
        <v>0.51200000000000001</v>
      </c>
      <c r="Y215">
        <v>4</v>
      </c>
      <c r="Z215" t="s">
        <v>104</v>
      </c>
      <c r="AA215">
        <v>1500</v>
      </c>
      <c r="AF215" t="s">
        <v>74</v>
      </c>
      <c r="AG215">
        <v>3.2</v>
      </c>
      <c r="AH215" t="s">
        <v>74</v>
      </c>
      <c r="AI215">
        <v>0</v>
      </c>
      <c r="AJ215" t="s">
        <v>74</v>
      </c>
      <c r="AK215" t="s">
        <v>77</v>
      </c>
      <c r="AL215" t="s">
        <v>78</v>
      </c>
      <c r="AM215" t="s">
        <v>78</v>
      </c>
      <c r="AN215" t="s">
        <v>74</v>
      </c>
      <c r="AO215" t="s">
        <v>74</v>
      </c>
      <c r="AP215" t="s">
        <v>74</v>
      </c>
      <c r="AQ215" t="s">
        <v>74</v>
      </c>
      <c r="AR215" t="s">
        <v>77</v>
      </c>
      <c r="AS215" t="s">
        <v>78</v>
      </c>
      <c r="AT215" t="s">
        <v>78</v>
      </c>
      <c r="AU215" t="s">
        <v>78</v>
      </c>
      <c r="AV215" t="s">
        <v>78</v>
      </c>
      <c r="AW215" t="s">
        <v>74</v>
      </c>
      <c r="AX215" t="s">
        <v>74</v>
      </c>
      <c r="AY215">
        <v>3</v>
      </c>
      <c r="AZ215">
        <v>1</v>
      </c>
      <c r="BA215">
        <v>1</v>
      </c>
      <c r="BB215">
        <v>0</v>
      </c>
      <c r="BC215">
        <v>0</v>
      </c>
      <c r="BD215">
        <v>0.428571429</v>
      </c>
      <c r="BE215">
        <v>0</v>
      </c>
      <c r="BF215">
        <v>0</v>
      </c>
      <c r="BG215">
        <v>0</v>
      </c>
      <c r="BH215">
        <v>0</v>
      </c>
      <c r="BI215">
        <v>0.4</v>
      </c>
      <c r="BJ215">
        <v>0</v>
      </c>
      <c r="BK215">
        <v>0</v>
      </c>
      <c r="BL215">
        <v>0.5</v>
      </c>
      <c r="BM215">
        <v>0.5</v>
      </c>
      <c r="BN215">
        <v>0</v>
      </c>
      <c r="BO215">
        <v>0</v>
      </c>
      <c r="BP215">
        <v>8</v>
      </c>
      <c r="BQ215">
        <v>4.4000000000000004</v>
      </c>
      <c r="BR215">
        <v>7.6</v>
      </c>
      <c r="BS215">
        <v>3.6</v>
      </c>
      <c r="BT215">
        <v>5.4</v>
      </c>
      <c r="BU215">
        <v>4.3</v>
      </c>
      <c r="BV215">
        <v>5.5</v>
      </c>
      <c r="BW215">
        <v>3.5</v>
      </c>
      <c r="BX215">
        <v>2.2999999999999998</v>
      </c>
      <c r="BY215">
        <v>4.4000000000000004</v>
      </c>
      <c r="BZ215">
        <v>2.4</v>
      </c>
      <c r="CA215">
        <v>3.3</v>
      </c>
      <c r="CB215">
        <v>5</v>
      </c>
      <c r="CC215">
        <v>5.9</v>
      </c>
      <c r="CD215">
        <v>3.8</v>
      </c>
      <c r="CE215">
        <v>5.5</v>
      </c>
      <c r="CF215">
        <v>231.90980999999999</v>
      </c>
      <c r="CG215">
        <f>IF(CJ215&lt;$CH$1,CJ215,)</f>
        <v>1000.000061</v>
      </c>
      <c r="CH215">
        <v>1</v>
      </c>
      <c r="CI215">
        <v>215</v>
      </c>
      <c r="CJ215">
        <v>1000.000061</v>
      </c>
      <c r="CK215">
        <f t="shared" si="10"/>
        <v>463.81961999999999</v>
      </c>
      <c r="CL215">
        <f t="shared" si="11"/>
        <v>547.76903341390891</v>
      </c>
    </row>
    <row r="216" spans="1:90" x14ac:dyDescent="0.25">
      <c r="A216" s="5" t="s">
        <v>101</v>
      </c>
      <c r="B216" s="2" t="s">
        <v>287</v>
      </c>
      <c r="C216" s="10">
        <v>41334</v>
      </c>
      <c r="D216" s="10">
        <v>41791</v>
      </c>
      <c r="E216" s="14">
        <f t="shared" si="9"/>
        <v>15</v>
      </c>
      <c r="G216" s="3" t="s">
        <v>286</v>
      </c>
      <c r="H216">
        <v>679</v>
      </c>
      <c r="I216">
        <v>69.8</v>
      </c>
      <c r="J216">
        <v>136.6</v>
      </c>
      <c r="K216">
        <v>8</v>
      </c>
      <c r="L216">
        <v>132</v>
      </c>
      <c r="M216">
        <v>72</v>
      </c>
      <c r="N216" t="s">
        <v>111</v>
      </c>
      <c r="O216">
        <v>441</v>
      </c>
      <c r="P216">
        <v>1080</v>
      </c>
      <c r="Q216">
        <v>1920</v>
      </c>
      <c r="R216" s="1" t="s">
        <v>78</v>
      </c>
      <c r="S216" s="1" t="s">
        <v>78</v>
      </c>
      <c r="T216" t="s">
        <v>74</v>
      </c>
      <c r="U216">
        <v>8</v>
      </c>
      <c r="V216">
        <v>37.570999999999998</v>
      </c>
      <c r="W216">
        <v>1.6</v>
      </c>
      <c r="X216">
        <v>2</v>
      </c>
      <c r="Y216">
        <v>16</v>
      </c>
      <c r="Z216" t="s">
        <v>104</v>
      </c>
      <c r="AA216">
        <v>2600</v>
      </c>
      <c r="AF216" t="s">
        <v>74</v>
      </c>
      <c r="AG216">
        <v>8</v>
      </c>
      <c r="AH216">
        <v>2.2000000000000002</v>
      </c>
      <c r="AI216">
        <v>2</v>
      </c>
      <c r="AJ216" t="s">
        <v>74</v>
      </c>
      <c r="AK216" t="s">
        <v>77</v>
      </c>
      <c r="AL216" t="s">
        <v>78</v>
      </c>
      <c r="AM216" t="s">
        <v>78</v>
      </c>
      <c r="AN216" t="s">
        <v>78</v>
      </c>
      <c r="AO216" t="s">
        <v>78</v>
      </c>
      <c r="AP216" t="s">
        <v>78</v>
      </c>
      <c r="AQ216" t="s">
        <v>78</v>
      </c>
      <c r="AR216" t="s">
        <v>78</v>
      </c>
      <c r="AS216" t="s">
        <v>78</v>
      </c>
      <c r="AT216" t="s">
        <v>77</v>
      </c>
      <c r="AU216" t="s">
        <v>78</v>
      </c>
      <c r="AV216" t="s">
        <v>78</v>
      </c>
      <c r="AW216" t="s">
        <v>74</v>
      </c>
      <c r="AX216" t="s">
        <v>78</v>
      </c>
      <c r="AY216">
        <v>4</v>
      </c>
      <c r="AZ216">
        <v>1</v>
      </c>
      <c r="BA216">
        <v>1</v>
      </c>
      <c r="BB216">
        <v>0</v>
      </c>
      <c r="BC216">
        <v>0</v>
      </c>
      <c r="BD216">
        <v>0.428571429</v>
      </c>
      <c r="BE216">
        <v>0.66666666699999999</v>
      </c>
      <c r="BF216">
        <v>0</v>
      </c>
      <c r="BG216">
        <v>0</v>
      </c>
      <c r="BH216">
        <v>0</v>
      </c>
      <c r="BI216">
        <v>0.4</v>
      </c>
      <c r="BJ216">
        <v>0</v>
      </c>
      <c r="BK216">
        <v>0</v>
      </c>
      <c r="BL216">
        <v>0.5</v>
      </c>
      <c r="BM216">
        <v>0.5</v>
      </c>
      <c r="BN216">
        <v>0</v>
      </c>
      <c r="BO216">
        <v>0</v>
      </c>
      <c r="BP216">
        <v>1</v>
      </c>
      <c r="BQ216" t="s">
        <v>74</v>
      </c>
      <c r="BR216" t="s">
        <v>74</v>
      </c>
      <c r="BS216" t="s">
        <v>74</v>
      </c>
      <c r="BT216" t="s">
        <v>74</v>
      </c>
      <c r="BU216" t="s">
        <v>74</v>
      </c>
      <c r="BV216" t="s">
        <v>74</v>
      </c>
      <c r="BW216" t="s">
        <v>74</v>
      </c>
      <c r="BX216" t="s">
        <v>74</v>
      </c>
      <c r="BY216" t="s">
        <v>74</v>
      </c>
      <c r="BZ216" t="s">
        <v>74</v>
      </c>
      <c r="CA216" t="s">
        <v>74</v>
      </c>
      <c r="CB216" t="s">
        <v>74</v>
      </c>
      <c r="CC216" t="s">
        <v>74</v>
      </c>
      <c r="CD216" t="s">
        <v>74</v>
      </c>
      <c r="CE216" t="s">
        <v>74</v>
      </c>
      <c r="CF216">
        <v>438.87925799999999</v>
      </c>
      <c r="CG216">
        <f>IF(CJ216&lt;$CH$1,CJ216,)</f>
        <v>1000.000061</v>
      </c>
      <c r="CH216">
        <v>1</v>
      </c>
      <c r="CI216">
        <v>216</v>
      </c>
      <c r="CJ216">
        <v>1000.000061</v>
      </c>
      <c r="CK216">
        <f t="shared" si="10"/>
        <v>877.75851599999999</v>
      </c>
      <c r="CL216">
        <f t="shared" si="11"/>
        <v>547.76903341390891</v>
      </c>
    </row>
    <row r="217" spans="1:90" x14ac:dyDescent="0.25">
      <c r="A217" s="5" t="s">
        <v>101</v>
      </c>
      <c r="B217" s="2" t="s">
        <v>288</v>
      </c>
      <c r="C217" s="10">
        <v>41334</v>
      </c>
      <c r="D217" s="10">
        <v>41671</v>
      </c>
      <c r="E217" s="14">
        <f t="shared" si="9"/>
        <v>11</v>
      </c>
      <c r="F217" s="3" t="s">
        <v>311</v>
      </c>
      <c r="G217" s="3" t="s">
        <v>262</v>
      </c>
      <c r="H217">
        <v>679</v>
      </c>
      <c r="I217">
        <v>69.8</v>
      </c>
      <c r="J217">
        <v>136.6</v>
      </c>
      <c r="K217">
        <v>8</v>
      </c>
      <c r="L217">
        <v>130</v>
      </c>
      <c r="M217">
        <v>72</v>
      </c>
      <c r="N217" t="s">
        <v>111</v>
      </c>
      <c r="O217">
        <v>441</v>
      </c>
      <c r="P217">
        <v>1080</v>
      </c>
      <c r="Q217">
        <v>1920</v>
      </c>
      <c r="R217" s="1" t="s">
        <v>78</v>
      </c>
      <c r="S217" s="1" t="s">
        <v>78</v>
      </c>
      <c r="T217" t="s">
        <v>74</v>
      </c>
      <c r="U217">
        <v>8</v>
      </c>
      <c r="V217">
        <v>37.570999999999998</v>
      </c>
      <c r="W217">
        <v>1.6</v>
      </c>
      <c r="X217">
        <v>2</v>
      </c>
      <c r="Y217">
        <v>16</v>
      </c>
      <c r="Z217" t="s">
        <v>104</v>
      </c>
      <c r="AA217">
        <v>2600</v>
      </c>
      <c r="AB217">
        <v>65</v>
      </c>
      <c r="AC217">
        <v>11.02</v>
      </c>
      <c r="AD217">
        <v>6.97</v>
      </c>
      <c r="AE217">
        <v>11.48</v>
      </c>
      <c r="AF217">
        <v>75</v>
      </c>
      <c r="AG217">
        <v>13</v>
      </c>
      <c r="AH217">
        <v>2.2000000000000002</v>
      </c>
      <c r="AI217">
        <v>2.1</v>
      </c>
      <c r="AJ217" t="s">
        <v>74</v>
      </c>
      <c r="AK217" t="s">
        <v>77</v>
      </c>
      <c r="AL217" t="s">
        <v>78</v>
      </c>
      <c r="AM217" t="s">
        <v>78</v>
      </c>
      <c r="AN217" t="s">
        <v>78</v>
      </c>
      <c r="AO217" t="s">
        <v>78</v>
      </c>
      <c r="AP217" t="s">
        <v>78</v>
      </c>
      <c r="AQ217" t="s">
        <v>78</v>
      </c>
      <c r="AR217" t="s">
        <v>78</v>
      </c>
      <c r="AS217" t="s">
        <v>78</v>
      </c>
      <c r="AT217" t="s">
        <v>77</v>
      </c>
      <c r="AU217" t="s">
        <v>78</v>
      </c>
      <c r="AV217" t="s">
        <v>78</v>
      </c>
      <c r="AW217" t="s">
        <v>74</v>
      </c>
      <c r="AX217" t="s">
        <v>78</v>
      </c>
      <c r="AY217">
        <v>4</v>
      </c>
      <c r="AZ217">
        <v>1</v>
      </c>
      <c r="BA217">
        <v>1</v>
      </c>
      <c r="BB217">
        <v>0</v>
      </c>
      <c r="BC217">
        <v>0</v>
      </c>
      <c r="BD217">
        <v>0.428571429</v>
      </c>
      <c r="BE217">
        <v>0.66666666699999999</v>
      </c>
      <c r="BF217">
        <v>0</v>
      </c>
      <c r="BG217">
        <v>0</v>
      </c>
      <c r="BH217">
        <v>0</v>
      </c>
      <c r="BI217">
        <v>0.4</v>
      </c>
      <c r="BJ217">
        <v>0</v>
      </c>
      <c r="BK217">
        <v>0</v>
      </c>
      <c r="BL217">
        <v>0.5</v>
      </c>
      <c r="BM217">
        <v>0.5</v>
      </c>
      <c r="BN217">
        <v>0</v>
      </c>
      <c r="BO217">
        <v>0</v>
      </c>
      <c r="BP217">
        <v>56</v>
      </c>
      <c r="BQ217">
        <v>7</v>
      </c>
      <c r="BR217">
        <v>6.2</v>
      </c>
      <c r="BS217">
        <v>7.4</v>
      </c>
      <c r="BT217">
        <v>7.9</v>
      </c>
      <c r="BU217">
        <v>7.1</v>
      </c>
      <c r="BV217">
        <v>7.3</v>
      </c>
      <c r="BW217">
        <v>6.8</v>
      </c>
      <c r="BX217">
        <v>6.5</v>
      </c>
      <c r="BY217">
        <v>7.9</v>
      </c>
      <c r="BZ217">
        <v>6</v>
      </c>
      <c r="CA217">
        <v>6.4</v>
      </c>
      <c r="CB217">
        <v>7.4</v>
      </c>
      <c r="CC217">
        <v>7.8</v>
      </c>
      <c r="CD217">
        <v>7.7</v>
      </c>
      <c r="CE217">
        <v>7.7</v>
      </c>
      <c r="CF217">
        <v>438.87925799999999</v>
      </c>
      <c r="CG217">
        <f>IF(CJ217&lt;$CH$1,CJ217,)</f>
        <v>1159.3614259999999</v>
      </c>
      <c r="CH217">
        <v>1</v>
      </c>
      <c r="CI217">
        <v>217</v>
      </c>
      <c r="CJ217">
        <v>1159.3614259999999</v>
      </c>
      <c r="CK217">
        <f t="shared" si="10"/>
        <v>877.75851599999999</v>
      </c>
      <c r="CL217">
        <f t="shared" si="11"/>
        <v>635.06224895859395</v>
      </c>
    </row>
    <row r="218" spans="1:90" x14ac:dyDescent="0.25">
      <c r="A218" s="5" t="s">
        <v>101</v>
      </c>
      <c r="B218" s="2" t="s">
        <v>279</v>
      </c>
      <c r="C218" s="10">
        <v>41306</v>
      </c>
      <c r="D218" s="10">
        <v>41821</v>
      </c>
      <c r="E218" s="14">
        <f t="shared" si="9"/>
        <v>17</v>
      </c>
      <c r="G218" s="3" t="s">
        <v>278</v>
      </c>
      <c r="H218">
        <v>129</v>
      </c>
      <c r="I218">
        <v>58.6</v>
      </c>
      <c r="J218">
        <v>109.4</v>
      </c>
      <c r="K218">
        <v>13</v>
      </c>
      <c r="L218">
        <v>112</v>
      </c>
      <c r="M218">
        <v>50</v>
      </c>
      <c r="N218" t="s">
        <v>76</v>
      </c>
      <c r="O218">
        <v>175</v>
      </c>
      <c r="P218">
        <v>320</v>
      </c>
      <c r="Q218">
        <v>480</v>
      </c>
      <c r="R218" s="1" t="s">
        <v>77</v>
      </c>
      <c r="S218" s="1" t="s">
        <v>77</v>
      </c>
      <c r="T218" t="s">
        <v>74</v>
      </c>
      <c r="U218">
        <v>1</v>
      </c>
      <c r="V218">
        <v>2.012</v>
      </c>
      <c r="W218">
        <v>1</v>
      </c>
      <c r="X218">
        <v>0.76800000000000002</v>
      </c>
      <c r="Y218">
        <v>4</v>
      </c>
      <c r="Z218" t="s">
        <v>104</v>
      </c>
      <c r="AA218">
        <v>1300</v>
      </c>
      <c r="AF218" t="s">
        <v>74</v>
      </c>
      <c r="AG218">
        <v>3.2</v>
      </c>
      <c r="AH218" t="s">
        <v>74</v>
      </c>
      <c r="AI218">
        <v>0</v>
      </c>
      <c r="AJ218" t="s">
        <v>74</v>
      </c>
      <c r="AK218" t="s">
        <v>77</v>
      </c>
      <c r="AL218" t="s">
        <v>78</v>
      </c>
      <c r="AM218" t="s">
        <v>78</v>
      </c>
      <c r="AN218" t="s">
        <v>74</v>
      </c>
      <c r="AO218" t="s">
        <v>78</v>
      </c>
      <c r="AP218" t="s">
        <v>74</v>
      </c>
      <c r="AQ218" t="s">
        <v>74</v>
      </c>
      <c r="AR218" t="s">
        <v>77</v>
      </c>
      <c r="AS218" t="s">
        <v>78</v>
      </c>
      <c r="AT218" t="s">
        <v>78</v>
      </c>
      <c r="AU218" t="s">
        <v>78</v>
      </c>
      <c r="AV218" t="s">
        <v>78</v>
      </c>
      <c r="AW218" t="s">
        <v>74</v>
      </c>
      <c r="AX218" t="s">
        <v>78</v>
      </c>
      <c r="AY218">
        <v>3</v>
      </c>
      <c r="AZ218">
        <v>1</v>
      </c>
      <c r="BA218">
        <v>1</v>
      </c>
      <c r="BB218">
        <v>0</v>
      </c>
      <c r="BC218">
        <v>0</v>
      </c>
      <c r="BD218">
        <v>0.428571429</v>
      </c>
      <c r="BE218">
        <v>0</v>
      </c>
      <c r="BF218">
        <v>0</v>
      </c>
      <c r="BG218">
        <v>0</v>
      </c>
      <c r="BH218">
        <v>0</v>
      </c>
      <c r="BI218">
        <v>0.4</v>
      </c>
      <c r="BJ218">
        <v>0</v>
      </c>
      <c r="BK218">
        <v>0</v>
      </c>
      <c r="BL218">
        <v>0.5</v>
      </c>
      <c r="BM218">
        <v>0.5</v>
      </c>
      <c r="BN218">
        <v>0</v>
      </c>
      <c r="BO218">
        <v>0</v>
      </c>
      <c r="BP218">
        <v>36</v>
      </c>
      <c r="BQ218">
        <v>3.6</v>
      </c>
      <c r="BR218">
        <v>7</v>
      </c>
      <c r="BS218">
        <v>4.7</v>
      </c>
      <c r="BT218">
        <v>6.6</v>
      </c>
      <c r="BU218">
        <v>3.2</v>
      </c>
      <c r="BV218">
        <v>5</v>
      </c>
      <c r="BW218">
        <v>3.5</v>
      </c>
      <c r="BX218">
        <v>1.5</v>
      </c>
      <c r="BY218">
        <v>3.8</v>
      </c>
      <c r="BZ218">
        <v>1.9</v>
      </c>
      <c r="CA218">
        <v>1.2</v>
      </c>
      <c r="CB218">
        <v>1.3</v>
      </c>
      <c r="CC218">
        <v>6.1</v>
      </c>
      <c r="CD218">
        <v>4.8</v>
      </c>
      <c r="CE218">
        <v>6.3</v>
      </c>
      <c r="CF218">
        <v>471.4673616</v>
      </c>
      <c r="CG218">
        <f>IF(CJ218&lt;$CH$1,CJ218,)</f>
        <v>1403.4974520000001</v>
      </c>
      <c r="CH218">
        <v>1</v>
      </c>
      <c r="CI218">
        <v>218</v>
      </c>
      <c r="CJ218">
        <v>1403.4974520000001</v>
      </c>
      <c r="CK218">
        <f t="shared" si="10"/>
        <v>942.93472320000001</v>
      </c>
      <c r="CL218">
        <f t="shared" si="11"/>
        <v>768.79239578458794</v>
      </c>
    </row>
    <row r="219" spans="1:90" x14ac:dyDescent="0.25">
      <c r="A219" s="5" t="s">
        <v>101</v>
      </c>
      <c r="B219" s="2" t="s">
        <v>263</v>
      </c>
      <c r="C219" s="10">
        <v>41275</v>
      </c>
      <c r="D219" s="10">
        <v>42064</v>
      </c>
      <c r="E219" s="14">
        <f t="shared" si="9"/>
        <v>26</v>
      </c>
      <c r="G219" s="3" t="s">
        <v>160</v>
      </c>
      <c r="H219">
        <v>189</v>
      </c>
      <c r="I219">
        <v>67.7</v>
      </c>
      <c r="J219">
        <v>130.5</v>
      </c>
      <c r="K219">
        <v>12</v>
      </c>
      <c r="L219">
        <v>148</v>
      </c>
      <c r="M219">
        <v>51</v>
      </c>
      <c r="N219" t="s">
        <v>76</v>
      </c>
      <c r="O219">
        <v>233</v>
      </c>
      <c r="P219">
        <v>480</v>
      </c>
      <c r="Q219">
        <v>800</v>
      </c>
      <c r="R219" s="1" t="s">
        <v>78</v>
      </c>
      <c r="S219" s="1" t="s">
        <v>78</v>
      </c>
      <c r="T219" t="s">
        <v>75</v>
      </c>
      <c r="U219">
        <v>2</v>
      </c>
      <c r="V219">
        <v>3.056</v>
      </c>
      <c r="W219">
        <v>1</v>
      </c>
      <c r="X219">
        <v>1</v>
      </c>
      <c r="Y219">
        <v>4</v>
      </c>
      <c r="Z219" t="s">
        <v>104</v>
      </c>
      <c r="AA219">
        <v>1700</v>
      </c>
      <c r="AB219">
        <v>48</v>
      </c>
      <c r="AC219">
        <v>10.050000000000001</v>
      </c>
      <c r="AD219">
        <v>6.58</v>
      </c>
      <c r="AE219">
        <v>7.5</v>
      </c>
      <c r="AF219" t="s">
        <v>74</v>
      </c>
      <c r="AG219">
        <v>4.9000000000000004</v>
      </c>
      <c r="AH219" t="s">
        <v>74</v>
      </c>
      <c r="AI219">
        <v>0.3</v>
      </c>
      <c r="AJ219" t="s">
        <v>74</v>
      </c>
      <c r="AK219" t="s">
        <v>77</v>
      </c>
      <c r="AL219" t="s">
        <v>78</v>
      </c>
      <c r="AM219" t="s">
        <v>78</v>
      </c>
      <c r="AN219" t="s">
        <v>78</v>
      </c>
      <c r="AO219" t="s">
        <v>78</v>
      </c>
      <c r="AP219" t="s">
        <v>78</v>
      </c>
      <c r="AQ219" t="s">
        <v>74</v>
      </c>
      <c r="AR219" t="s">
        <v>77</v>
      </c>
      <c r="AS219" t="s">
        <v>78</v>
      </c>
      <c r="AT219" t="s">
        <v>78</v>
      </c>
      <c r="AU219" t="s">
        <v>78</v>
      </c>
      <c r="AV219" t="s">
        <v>78</v>
      </c>
      <c r="AW219" t="s">
        <v>74</v>
      </c>
      <c r="AX219" t="s">
        <v>78</v>
      </c>
      <c r="AY219">
        <v>4</v>
      </c>
      <c r="AZ219">
        <v>1</v>
      </c>
      <c r="BA219">
        <v>1</v>
      </c>
      <c r="BB219">
        <v>0</v>
      </c>
      <c r="BC219">
        <v>0</v>
      </c>
      <c r="BD219">
        <v>0.428571429</v>
      </c>
      <c r="BE219">
        <v>0</v>
      </c>
      <c r="BF219">
        <v>0</v>
      </c>
      <c r="BG219">
        <v>0</v>
      </c>
      <c r="BH219">
        <v>0</v>
      </c>
      <c r="BI219">
        <v>0.4</v>
      </c>
      <c r="BJ219">
        <v>0</v>
      </c>
      <c r="BK219">
        <v>0</v>
      </c>
      <c r="BL219">
        <v>0.5</v>
      </c>
      <c r="BM219">
        <v>0.5</v>
      </c>
      <c r="BN219">
        <v>0</v>
      </c>
      <c r="BO219">
        <v>0</v>
      </c>
      <c r="BP219">
        <v>6</v>
      </c>
      <c r="BQ219">
        <v>4.5</v>
      </c>
      <c r="BR219">
        <v>8.1999999999999993</v>
      </c>
      <c r="BS219">
        <v>5.2</v>
      </c>
      <c r="BT219">
        <v>6.2</v>
      </c>
      <c r="BU219">
        <v>5.3</v>
      </c>
      <c r="BV219">
        <v>5</v>
      </c>
      <c r="BW219">
        <v>2.7</v>
      </c>
      <c r="BX219">
        <v>1.8</v>
      </c>
      <c r="BY219">
        <v>4.8</v>
      </c>
      <c r="BZ219">
        <v>4.2</v>
      </c>
      <c r="CA219">
        <v>3</v>
      </c>
      <c r="CB219">
        <v>7</v>
      </c>
      <c r="CC219">
        <v>7.3</v>
      </c>
      <c r="CD219">
        <v>6.8</v>
      </c>
      <c r="CE219">
        <v>6.2</v>
      </c>
      <c r="CF219">
        <v>151.38665710000001</v>
      </c>
      <c r="CG219">
        <f>IF(CJ219&lt;$CH$1,CJ219,)</f>
        <v>1131.067732</v>
      </c>
      <c r="CH219">
        <v>1</v>
      </c>
      <c r="CI219">
        <v>219</v>
      </c>
      <c r="CJ219">
        <v>1131.067732</v>
      </c>
      <c r="CK219">
        <f t="shared" si="10"/>
        <v>302.77331420000002</v>
      </c>
      <c r="CL219">
        <f t="shared" si="11"/>
        <v>619.56384048990799</v>
      </c>
    </row>
    <row r="220" spans="1:90" x14ac:dyDescent="0.25">
      <c r="A220" s="5" t="s">
        <v>101</v>
      </c>
      <c r="B220" s="2" t="s">
        <v>313</v>
      </c>
      <c r="C220" s="10">
        <v>41275</v>
      </c>
      <c r="E220" s="14" t="e">
        <f t="shared" si="9"/>
        <v>#NUM!</v>
      </c>
      <c r="H220">
        <v>389</v>
      </c>
      <c r="I220">
        <v>66.099999999999994</v>
      </c>
      <c r="J220">
        <v>125.3</v>
      </c>
      <c r="K220">
        <v>9</v>
      </c>
      <c r="L220">
        <v>121</v>
      </c>
      <c r="M220">
        <v>63</v>
      </c>
      <c r="N220" t="s">
        <v>111</v>
      </c>
      <c r="O220">
        <v>217</v>
      </c>
      <c r="P220">
        <v>480</v>
      </c>
      <c r="Q220">
        <v>800</v>
      </c>
      <c r="R220" s="1" t="s">
        <v>77</v>
      </c>
      <c r="S220" s="1" t="s">
        <v>77</v>
      </c>
      <c r="T220" t="s">
        <v>74</v>
      </c>
      <c r="U220">
        <v>2</v>
      </c>
      <c r="V220">
        <v>18.18</v>
      </c>
      <c r="W220">
        <v>1.2</v>
      </c>
      <c r="X220">
        <v>1</v>
      </c>
      <c r="Y220">
        <v>8</v>
      </c>
      <c r="Z220" t="s">
        <v>104</v>
      </c>
      <c r="AA220">
        <v>1650</v>
      </c>
      <c r="AF220" t="s">
        <v>74</v>
      </c>
      <c r="AG220">
        <v>8</v>
      </c>
      <c r="AH220" t="s">
        <v>74</v>
      </c>
      <c r="AI220">
        <v>2</v>
      </c>
      <c r="AJ220" t="s">
        <v>74</v>
      </c>
      <c r="AK220" t="s">
        <v>77</v>
      </c>
      <c r="AL220" t="s">
        <v>78</v>
      </c>
      <c r="AM220" t="s">
        <v>78</v>
      </c>
      <c r="AN220" t="s">
        <v>78</v>
      </c>
      <c r="AO220" t="s">
        <v>78</v>
      </c>
      <c r="AP220" t="s">
        <v>78</v>
      </c>
      <c r="AQ220" t="s">
        <v>74</v>
      </c>
      <c r="AR220" t="s">
        <v>78</v>
      </c>
      <c r="AS220" t="s">
        <v>78</v>
      </c>
      <c r="AT220" t="s">
        <v>78</v>
      </c>
      <c r="AU220" t="s">
        <v>78</v>
      </c>
      <c r="AV220" t="s">
        <v>78</v>
      </c>
      <c r="AW220" t="s">
        <v>74</v>
      </c>
      <c r="AX220" t="s">
        <v>78</v>
      </c>
      <c r="AY220">
        <v>3</v>
      </c>
      <c r="AZ220">
        <v>1</v>
      </c>
      <c r="BA220">
        <v>1</v>
      </c>
      <c r="BB220">
        <v>0</v>
      </c>
      <c r="BC220">
        <v>0</v>
      </c>
      <c r="BD220">
        <v>0.428571429</v>
      </c>
      <c r="BE220">
        <v>0.66666666699999999</v>
      </c>
      <c r="BF220">
        <v>0</v>
      </c>
      <c r="BG220">
        <v>0</v>
      </c>
      <c r="BH220">
        <v>0</v>
      </c>
      <c r="BI220">
        <v>0.4</v>
      </c>
      <c r="BJ220">
        <v>0</v>
      </c>
      <c r="BK220">
        <v>0</v>
      </c>
      <c r="BL220">
        <v>0.5</v>
      </c>
      <c r="BM220">
        <v>0.5</v>
      </c>
      <c r="BN220">
        <v>0</v>
      </c>
      <c r="BO220">
        <v>0</v>
      </c>
      <c r="BP220">
        <v>116</v>
      </c>
      <c r="BQ220">
        <v>7</v>
      </c>
      <c r="BR220">
        <v>7.6</v>
      </c>
      <c r="BS220">
        <v>7.5</v>
      </c>
      <c r="BT220">
        <v>8.1</v>
      </c>
      <c r="BU220">
        <v>6.2</v>
      </c>
      <c r="BV220">
        <v>6.9</v>
      </c>
      <c r="BW220">
        <v>6.8</v>
      </c>
      <c r="BX220">
        <v>5.9</v>
      </c>
      <c r="BY220">
        <v>7.3</v>
      </c>
      <c r="BZ220">
        <v>5.7</v>
      </c>
      <c r="CA220">
        <v>5.8</v>
      </c>
      <c r="CB220">
        <v>6.9</v>
      </c>
      <c r="CC220">
        <v>7.8</v>
      </c>
      <c r="CD220">
        <v>7.2</v>
      </c>
      <c r="CE220">
        <v>7.6</v>
      </c>
      <c r="CF220">
        <v>151.38665710000001</v>
      </c>
      <c r="CG220">
        <f>IF(CJ220&lt;$CH$1,CJ220,)</f>
        <v>1000.000001</v>
      </c>
      <c r="CH220">
        <v>1</v>
      </c>
      <c r="CI220">
        <v>220</v>
      </c>
      <c r="CJ220">
        <v>1000.000001</v>
      </c>
      <c r="CK220">
        <f t="shared" si="10"/>
        <v>302.77331420000002</v>
      </c>
      <c r="CL220">
        <f t="shared" si="11"/>
        <v>547.769000547769</v>
      </c>
    </row>
    <row r="221" spans="1:90" x14ac:dyDescent="0.25">
      <c r="A221" s="5" t="s">
        <v>101</v>
      </c>
      <c r="B221" s="2" t="s">
        <v>301</v>
      </c>
      <c r="C221" s="10">
        <v>41275</v>
      </c>
      <c r="D221" s="10">
        <v>41548</v>
      </c>
      <c r="E221" s="14">
        <f t="shared" si="9"/>
        <v>9</v>
      </c>
      <c r="G221" s="3" t="s">
        <v>300</v>
      </c>
      <c r="H221">
        <v>419</v>
      </c>
      <c r="I221">
        <v>69.099999999999994</v>
      </c>
      <c r="J221">
        <v>132.19999999999999</v>
      </c>
      <c r="K221">
        <v>9</v>
      </c>
      <c r="L221">
        <v>139</v>
      </c>
      <c r="M221">
        <v>63</v>
      </c>
      <c r="N221" t="s">
        <v>111</v>
      </c>
      <c r="O221">
        <v>207</v>
      </c>
      <c r="P221">
        <v>480</v>
      </c>
      <c r="Q221">
        <v>800</v>
      </c>
      <c r="R221" s="1" t="s">
        <v>77</v>
      </c>
      <c r="S221" s="1" t="s">
        <v>77</v>
      </c>
      <c r="T221" t="s">
        <v>74</v>
      </c>
      <c r="U221">
        <v>2</v>
      </c>
      <c r="V221">
        <v>13.7</v>
      </c>
      <c r="W221">
        <v>1.2</v>
      </c>
      <c r="X221">
        <v>1</v>
      </c>
      <c r="Y221">
        <v>8</v>
      </c>
      <c r="Z221" t="s">
        <v>104</v>
      </c>
      <c r="AA221">
        <v>2000</v>
      </c>
      <c r="AB221">
        <v>59</v>
      </c>
      <c r="AC221">
        <v>10</v>
      </c>
      <c r="AD221">
        <v>7.15</v>
      </c>
      <c r="AE221">
        <v>10</v>
      </c>
      <c r="AF221" t="s">
        <v>74</v>
      </c>
      <c r="AG221">
        <v>5</v>
      </c>
      <c r="AH221" t="s">
        <v>74</v>
      </c>
      <c r="AI221">
        <v>1.3</v>
      </c>
      <c r="AJ221" t="s">
        <v>74</v>
      </c>
      <c r="AK221" t="s">
        <v>77</v>
      </c>
      <c r="AL221" t="s">
        <v>78</v>
      </c>
      <c r="AM221" t="s">
        <v>78</v>
      </c>
      <c r="AN221" t="s">
        <v>78</v>
      </c>
      <c r="AO221" t="s">
        <v>78</v>
      </c>
      <c r="AP221" t="s">
        <v>78</v>
      </c>
      <c r="AQ221" t="s">
        <v>74</v>
      </c>
      <c r="AR221" t="s">
        <v>78</v>
      </c>
      <c r="AS221" t="s">
        <v>78</v>
      </c>
      <c r="AT221" t="s">
        <v>78</v>
      </c>
      <c r="AU221" t="s">
        <v>78</v>
      </c>
      <c r="AV221" t="s">
        <v>78</v>
      </c>
      <c r="AW221" t="s">
        <v>74</v>
      </c>
      <c r="AX221" t="s">
        <v>78</v>
      </c>
      <c r="AY221">
        <v>4</v>
      </c>
      <c r="AZ221">
        <v>1</v>
      </c>
      <c r="BA221">
        <v>1</v>
      </c>
      <c r="BB221">
        <v>0.6</v>
      </c>
      <c r="BC221">
        <v>0</v>
      </c>
      <c r="BD221">
        <v>0.428571429</v>
      </c>
      <c r="BE221">
        <v>0.33333333300000001</v>
      </c>
      <c r="BF221">
        <v>6.25E-2</v>
      </c>
      <c r="BG221">
        <v>0</v>
      </c>
      <c r="BH221">
        <v>0</v>
      </c>
      <c r="BI221">
        <v>0.4</v>
      </c>
      <c r="BJ221">
        <v>0.18181818199999999</v>
      </c>
      <c r="BK221">
        <v>0</v>
      </c>
      <c r="BL221">
        <v>0.5</v>
      </c>
      <c r="BM221">
        <v>0.5</v>
      </c>
      <c r="BN221">
        <v>0.16666666699999999</v>
      </c>
      <c r="BO221">
        <v>0</v>
      </c>
      <c r="BP221">
        <v>6</v>
      </c>
      <c r="BQ221">
        <v>7.4</v>
      </c>
      <c r="BR221">
        <v>7.4</v>
      </c>
      <c r="BS221">
        <v>6.3</v>
      </c>
      <c r="BT221">
        <v>8</v>
      </c>
      <c r="BU221">
        <v>7.4</v>
      </c>
      <c r="BV221">
        <v>8</v>
      </c>
      <c r="BW221">
        <v>7.5</v>
      </c>
      <c r="BX221">
        <v>6</v>
      </c>
      <c r="BY221">
        <v>7.7</v>
      </c>
      <c r="BZ221">
        <v>6.5</v>
      </c>
      <c r="CA221">
        <v>7.4</v>
      </c>
      <c r="CB221">
        <v>7</v>
      </c>
      <c r="CC221">
        <v>8.4</v>
      </c>
      <c r="CD221">
        <v>7.4</v>
      </c>
      <c r="CE221">
        <v>8.3000000000000007</v>
      </c>
      <c r="CF221">
        <v>151.38665710000001</v>
      </c>
      <c r="CG221">
        <f>IF(CJ221&lt;$CH$1,CJ221,)</f>
        <v>2475.4596139999999</v>
      </c>
      <c r="CH221">
        <v>1</v>
      </c>
      <c r="CI221">
        <v>221</v>
      </c>
      <c r="CJ221">
        <v>2475.4596139999999</v>
      </c>
      <c r="CK221">
        <f t="shared" si="10"/>
        <v>302.77331420000002</v>
      </c>
      <c r="CL221">
        <f t="shared" si="11"/>
        <v>1355.9800373011658</v>
      </c>
    </row>
    <row r="222" spans="1:90" x14ac:dyDescent="0.25">
      <c r="A222" s="5" t="s">
        <v>101</v>
      </c>
      <c r="B222" s="2" t="s">
        <v>314</v>
      </c>
      <c r="C222" s="10">
        <v>41244</v>
      </c>
      <c r="E222" s="14" t="e">
        <f t="shared" si="9"/>
        <v>#NUM!</v>
      </c>
      <c r="H222">
        <v>199</v>
      </c>
      <c r="I222">
        <v>76.900000000000006</v>
      </c>
      <c r="J222">
        <v>143.5</v>
      </c>
      <c r="K222">
        <v>10</v>
      </c>
      <c r="L222">
        <v>162</v>
      </c>
      <c r="M222">
        <v>64</v>
      </c>
      <c r="N222" t="s">
        <v>76</v>
      </c>
      <c r="O222">
        <v>187</v>
      </c>
      <c r="P222">
        <v>480</v>
      </c>
      <c r="Q222">
        <v>800</v>
      </c>
      <c r="R222" s="1" t="s">
        <v>77</v>
      </c>
      <c r="S222" s="1" t="s">
        <v>77</v>
      </c>
      <c r="T222" t="s">
        <v>74</v>
      </c>
      <c r="U222">
        <v>2</v>
      </c>
      <c r="V222">
        <v>10.853</v>
      </c>
      <c r="W222">
        <v>1.2</v>
      </c>
      <c r="X222">
        <v>1</v>
      </c>
      <c r="Y222">
        <v>8</v>
      </c>
      <c r="Z222" t="s">
        <v>104</v>
      </c>
      <c r="AA222">
        <v>2100</v>
      </c>
      <c r="AF222" t="s">
        <v>74</v>
      </c>
      <c r="AG222">
        <v>8</v>
      </c>
      <c r="AH222" t="s">
        <v>74</v>
      </c>
      <c r="AI222">
        <v>2</v>
      </c>
      <c r="AJ222" t="s">
        <v>74</v>
      </c>
      <c r="AK222" t="s">
        <v>77</v>
      </c>
      <c r="AL222" t="s">
        <v>78</v>
      </c>
      <c r="AM222" t="s">
        <v>78</v>
      </c>
      <c r="AN222" t="s">
        <v>78</v>
      </c>
      <c r="AO222" t="s">
        <v>78</v>
      </c>
      <c r="AP222" t="s">
        <v>78</v>
      </c>
      <c r="AQ222" t="s">
        <v>74</v>
      </c>
      <c r="AR222" t="s">
        <v>77</v>
      </c>
      <c r="AS222" t="s">
        <v>78</v>
      </c>
      <c r="AT222" t="s">
        <v>78</v>
      </c>
      <c r="AU222" t="s">
        <v>78</v>
      </c>
      <c r="AV222" t="s">
        <v>78</v>
      </c>
      <c r="AW222" t="s">
        <v>74</v>
      </c>
      <c r="AX222" t="s">
        <v>78</v>
      </c>
      <c r="AY222">
        <v>4</v>
      </c>
      <c r="AZ222">
        <v>1</v>
      </c>
      <c r="BA222">
        <v>1</v>
      </c>
      <c r="BB222">
        <v>0</v>
      </c>
      <c r="BC222">
        <v>0</v>
      </c>
      <c r="BD222">
        <v>0.428571429</v>
      </c>
      <c r="BE222">
        <v>0.66666666699999999</v>
      </c>
      <c r="BF222">
        <v>0</v>
      </c>
      <c r="BG222">
        <v>0</v>
      </c>
      <c r="BH222">
        <v>0</v>
      </c>
      <c r="BI222">
        <v>0.4</v>
      </c>
      <c r="BJ222">
        <v>0</v>
      </c>
      <c r="BK222">
        <v>0</v>
      </c>
      <c r="BL222">
        <v>0.5</v>
      </c>
      <c r="BM222">
        <v>0.5</v>
      </c>
      <c r="BN222">
        <v>0</v>
      </c>
      <c r="BO222">
        <v>0</v>
      </c>
      <c r="BP222">
        <v>6</v>
      </c>
      <c r="BQ222">
        <v>4.5999999999999996</v>
      </c>
      <c r="BR222">
        <v>5</v>
      </c>
      <c r="BS222">
        <v>6</v>
      </c>
      <c r="BT222">
        <v>5.5</v>
      </c>
      <c r="BU222">
        <v>6.3</v>
      </c>
      <c r="BV222">
        <v>4.8</v>
      </c>
      <c r="BW222">
        <v>2.2999999999999998</v>
      </c>
      <c r="BX222">
        <v>1.3</v>
      </c>
      <c r="BY222">
        <v>6.5</v>
      </c>
      <c r="BZ222">
        <v>4</v>
      </c>
      <c r="CA222">
        <v>5</v>
      </c>
      <c r="CB222">
        <v>7.3</v>
      </c>
      <c r="CC222">
        <v>7.5</v>
      </c>
      <c r="CD222">
        <v>7.5</v>
      </c>
      <c r="CE222">
        <v>6.8</v>
      </c>
      <c r="CF222">
        <v>242.9105543</v>
      </c>
      <c r="CG222">
        <f>IF(CJ222&lt;$CH$1,CJ222,)</f>
        <v>1535.0234049999999</v>
      </c>
      <c r="CH222">
        <v>1</v>
      </c>
      <c r="CI222">
        <v>222</v>
      </c>
      <c r="CJ222">
        <v>1535.0234049999999</v>
      </c>
      <c r="CK222">
        <f t="shared" si="10"/>
        <v>485.8211086</v>
      </c>
      <c r="CL222">
        <f t="shared" si="11"/>
        <v>840.83823553344484</v>
      </c>
    </row>
    <row r="223" spans="1:90" x14ac:dyDescent="0.25">
      <c r="A223" s="5" t="s">
        <v>101</v>
      </c>
      <c r="B223" s="2" t="s">
        <v>299</v>
      </c>
      <c r="C223" s="10">
        <v>41244</v>
      </c>
      <c r="D223" s="10">
        <v>41579</v>
      </c>
      <c r="E223" s="14">
        <f t="shared" si="9"/>
        <v>11</v>
      </c>
      <c r="G223" s="3" t="s">
        <v>298</v>
      </c>
      <c r="H223">
        <v>199</v>
      </c>
      <c r="I223">
        <v>76.900000000000006</v>
      </c>
      <c r="J223">
        <v>143.5</v>
      </c>
      <c r="K223">
        <v>10</v>
      </c>
      <c r="L223">
        <v>162</v>
      </c>
      <c r="M223">
        <v>64</v>
      </c>
      <c r="N223" t="s">
        <v>76</v>
      </c>
      <c r="O223">
        <v>187</v>
      </c>
      <c r="P223">
        <v>480</v>
      </c>
      <c r="Q223">
        <v>800</v>
      </c>
      <c r="R223" s="1" t="s">
        <v>77</v>
      </c>
      <c r="S223" s="1" t="s">
        <v>77</v>
      </c>
      <c r="T223" t="s">
        <v>74</v>
      </c>
      <c r="U223">
        <v>2</v>
      </c>
      <c r="V223">
        <v>10.853</v>
      </c>
      <c r="W223">
        <v>1.2</v>
      </c>
      <c r="X223">
        <v>1</v>
      </c>
      <c r="Y223">
        <v>8</v>
      </c>
      <c r="Z223" t="s">
        <v>104</v>
      </c>
      <c r="AA223">
        <v>2100</v>
      </c>
      <c r="AB223">
        <v>56</v>
      </c>
      <c r="AC223">
        <v>12.75</v>
      </c>
      <c r="AD223">
        <v>7.15</v>
      </c>
      <c r="AE223">
        <v>8.18</v>
      </c>
      <c r="AF223" t="s">
        <v>74</v>
      </c>
      <c r="AG223">
        <v>8</v>
      </c>
      <c r="AH223" t="s">
        <v>74</v>
      </c>
      <c r="AI223">
        <v>2</v>
      </c>
      <c r="AJ223" t="s">
        <v>74</v>
      </c>
      <c r="AK223" t="s">
        <v>77</v>
      </c>
      <c r="AL223" t="s">
        <v>78</v>
      </c>
      <c r="AM223" t="s">
        <v>78</v>
      </c>
      <c r="AN223" t="s">
        <v>78</v>
      </c>
      <c r="AO223" t="s">
        <v>78</v>
      </c>
      <c r="AP223" t="s">
        <v>78</v>
      </c>
      <c r="AQ223" t="s">
        <v>74</v>
      </c>
      <c r="AR223" t="s">
        <v>77</v>
      </c>
      <c r="AS223" t="s">
        <v>78</v>
      </c>
      <c r="AT223" t="s">
        <v>78</v>
      </c>
      <c r="AU223" t="s">
        <v>78</v>
      </c>
      <c r="AV223" t="s">
        <v>78</v>
      </c>
      <c r="AW223" t="s">
        <v>74</v>
      </c>
      <c r="AX223" t="s">
        <v>78</v>
      </c>
      <c r="AY223">
        <v>4</v>
      </c>
      <c r="AZ223">
        <v>1</v>
      </c>
      <c r="BA223">
        <v>1</v>
      </c>
      <c r="BB223">
        <v>0</v>
      </c>
      <c r="BC223">
        <v>0</v>
      </c>
      <c r="BD223">
        <v>0.428571429</v>
      </c>
      <c r="BE223">
        <v>0.66666666699999999</v>
      </c>
      <c r="BF223">
        <v>0</v>
      </c>
      <c r="BG223">
        <v>0</v>
      </c>
      <c r="BH223">
        <v>0</v>
      </c>
      <c r="BI223">
        <v>0.4</v>
      </c>
      <c r="BJ223">
        <v>0</v>
      </c>
      <c r="BK223">
        <v>0</v>
      </c>
      <c r="BL223">
        <v>0.5</v>
      </c>
      <c r="BM223">
        <v>0.5</v>
      </c>
      <c r="BN223">
        <v>0</v>
      </c>
      <c r="BO223">
        <v>0</v>
      </c>
      <c r="BP223">
        <v>2</v>
      </c>
      <c r="BQ223" t="s">
        <v>74</v>
      </c>
      <c r="BR223" t="s">
        <v>74</v>
      </c>
      <c r="BS223" t="s">
        <v>74</v>
      </c>
      <c r="BT223" t="s">
        <v>74</v>
      </c>
      <c r="BU223" t="s">
        <v>74</v>
      </c>
      <c r="BV223" t="s">
        <v>74</v>
      </c>
      <c r="BW223" t="s">
        <v>74</v>
      </c>
      <c r="BX223" t="s">
        <v>74</v>
      </c>
      <c r="BY223" t="s">
        <v>74</v>
      </c>
      <c r="BZ223" t="s">
        <v>74</v>
      </c>
      <c r="CA223" t="s">
        <v>74</v>
      </c>
      <c r="CB223" t="s">
        <v>74</v>
      </c>
      <c r="CC223" t="s">
        <v>74</v>
      </c>
      <c r="CD223" t="s">
        <v>74</v>
      </c>
      <c r="CE223" t="s">
        <v>74</v>
      </c>
      <c r="CF223">
        <v>242.9105543</v>
      </c>
      <c r="CG223">
        <f>IF(CJ223&lt;$CH$1,CJ223,)</f>
        <v>2995.3328150000002</v>
      </c>
      <c r="CH223">
        <v>1</v>
      </c>
      <c r="CI223">
        <v>223</v>
      </c>
      <c r="CJ223">
        <v>2995.3328150000002</v>
      </c>
      <c r="CK223">
        <f t="shared" si="10"/>
        <v>485.8211086</v>
      </c>
      <c r="CL223">
        <f t="shared" si="11"/>
        <v>1640.750460739735</v>
      </c>
    </row>
    <row r="224" spans="1:90" x14ac:dyDescent="0.25">
      <c r="A224" s="5" t="s">
        <v>101</v>
      </c>
      <c r="B224" s="2" t="s">
        <v>307</v>
      </c>
      <c r="C224" s="10">
        <v>41183</v>
      </c>
      <c r="D224" s="10">
        <v>41426</v>
      </c>
      <c r="E224" s="14">
        <f t="shared" si="9"/>
        <v>8</v>
      </c>
      <c r="G224" s="3" t="s">
        <v>285</v>
      </c>
      <c r="H224">
        <v>400</v>
      </c>
      <c r="I224">
        <v>63</v>
      </c>
      <c r="J224">
        <v>121.6</v>
      </c>
      <c r="K224">
        <v>10</v>
      </c>
      <c r="L224">
        <v>111</v>
      </c>
      <c r="M224">
        <v>59</v>
      </c>
      <c r="N224" t="s">
        <v>111</v>
      </c>
      <c r="O224">
        <v>233</v>
      </c>
      <c r="P224">
        <v>480</v>
      </c>
      <c r="Q224">
        <v>800</v>
      </c>
      <c r="R224" s="1" t="s">
        <v>77</v>
      </c>
      <c r="S224" s="1" t="s">
        <v>77</v>
      </c>
      <c r="T224" t="s">
        <v>74</v>
      </c>
      <c r="U224">
        <v>2</v>
      </c>
      <c r="V224">
        <v>9.7110000000000003</v>
      </c>
      <c r="W224">
        <v>1</v>
      </c>
      <c r="X224">
        <v>1</v>
      </c>
      <c r="Y224">
        <v>8</v>
      </c>
      <c r="Z224" t="s">
        <v>104</v>
      </c>
      <c r="AA224">
        <v>1500</v>
      </c>
      <c r="AB224">
        <v>42</v>
      </c>
      <c r="AC224">
        <v>6.37</v>
      </c>
      <c r="AD224">
        <v>7.63</v>
      </c>
      <c r="AE224">
        <v>7.77</v>
      </c>
      <c r="AF224" t="s">
        <v>74</v>
      </c>
      <c r="AG224">
        <v>5</v>
      </c>
      <c r="AH224" t="s">
        <v>74</v>
      </c>
      <c r="AI224">
        <v>0.3</v>
      </c>
      <c r="AJ224" t="s">
        <v>74</v>
      </c>
      <c r="AK224" t="s">
        <v>77</v>
      </c>
      <c r="AL224" t="s">
        <v>78</v>
      </c>
      <c r="AM224" t="s">
        <v>78</v>
      </c>
      <c r="AN224" t="s">
        <v>74</v>
      </c>
      <c r="AO224" t="s">
        <v>78</v>
      </c>
      <c r="AP224" t="s">
        <v>78</v>
      </c>
      <c r="AQ224" t="s">
        <v>74</v>
      </c>
      <c r="AR224" t="s">
        <v>78</v>
      </c>
      <c r="AS224" t="s">
        <v>78</v>
      </c>
      <c r="AT224" t="s">
        <v>78</v>
      </c>
      <c r="AU224" t="s">
        <v>78</v>
      </c>
      <c r="AV224" t="s">
        <v>78</v>
      </c>
      <c r="AW224" t="s">
        <v>74</v>
      </c>
      <c r="AX224" t="s">
        <v>78</v>
      </c>
      <c r="AY224">
        <v>4</v>
      </c>
      <c r="AZ224">
        <v>1</v>
      </c>
      <c r="BA224">
        <v>1</v>
      </c>
      <c r="BB224">
        <v>0</v>
      </c>
      <c r="BC224">
        <v>0</v>
      </c>
      <c r="BD224">
        <v>0.428571429</v>
      </c>
      <c r="BE224">
        <v>0.33333333300000001</v>
      </c>
      <c r="BF224">
        <v>0</v>
      </c>
      <c r="BG224">
        <v>0</v>
      </c>
      <c r="BH224">
        <v>0</v>
      </c>
      <c r="BI224">
        <v>0.4</v>
      </c>
      <c r="BJ224">
        <v>0</v>
      </c>
      <c r="BK224">
        <v>0</v>
      </c>
      <c r="BL224">
        <v>0.5</v>
      </c>
      <c r="BM224">
        <v>0.5</v>
      </c>
      <c r="BN224">
        <v>0</v>
      </c>
      <c r="BO224">
        <v>0</v>
      </c>
      <c r="BP224">
        <v>96</v>
      </c>
      <c r="BQ224">
        <v>5.4</v>
      </c>
      <c r="BR224">
        <v>6.5</v>
      </c>
      <c r="BS224">
        <v>6.8</v>
      </c>
      <c r="BT224">
        <v>7.5</v>
      </c>
      <c r="BU224">
        <v>5.4</v>
      </c>
      <c r="BV224">
        <v>6.4</v>
      </c>
      <c r="BW224">
        <v>5.0999999999999996</v>
      </c>
      <c r="BX224">
        <v>3.7</v>
      </c>
      <c r="BY224">
        <v>6.6</v>
      </c>
      <c r="BZ224">
        <v>4.5999999999999996</v>
      </c>
      <c r="CA224">
        <v>5</v>
      </c>
      <c r="CB224">
        <v>6.1</v>
      </c>
      <c r="CC224">
        <v>7.4</v>
      </c>
      <c r="CD224">
        <v>6.7</v>
      </c>
      <c r="CE224">
        <v>7.2</v>
      </c>
      <c r="CF224">
        <v>217.1822459</v>
      </c>
      <c r="CG224">
        <f>IF(CJ224&lt;$CH$1,CJ224,)</f>
        <v>0</v>
      </c>
      <c r="CH224">
        <v>1</v>
      </c>
      <c r="CI224">
        <v>224</v>
      </c>
      <c r="CJ224">
        <v>14927.80544</v>
      </c>
      <c r="CK224">
        <f t="shared" si="10"/>
        <v>434.3644918</v>
      </c>
      <c r="CL224">
        <f t="shared" si="11"/>
        <v>0</v>
      </c>
    </row>
    <row r="225" spans="1:90" x14ac:dyDescent="0.25">
      <c r="A225" s="5" t="s">
        <v>101</v>
      </c>
      <c r="B225" s="2" t="s">
        <v>315</v>
      </c>
      <c r="C225" s="10">
        <v>41122</v>
      </c>
      <c r="E225" s="14" t="e">
        <f t="shared" si="9"/>
        <v>#NUM!</v>
      </c>
      <c r="H225">
        <v>299</v>
      </c>
      <c r="I225">
        <v>70.5</v>
      </c>
      <c r="J225">
        <v>137.19999999999999</v>
      </c>
      <c r="K225">
        <v>8.6999999999999993</v>
      </c>
      <c r="L225">
        <v>135</v>
      </c>
      <c r="M225">
        <v>65</v>
      </c>
      <c r="N225" t="s">
        <v>111</v>
      </c>
      <c r="O225">
        <v>306</v>
      </c>
      <c r="P225">
        <v>720</v>
      </c>
      <c r="Q225">
        <v>1280</v>
      </c>
      <c r="R225" s="1" t="s">
        <v>78</v>
      </c>
      <c r="S225" s="1" t="s">
        <v>78</v>
      </c>
      <c r="T225" t="s">
        <v>74</v>
      </c>
      <c r="U225">
        <v>2</v>
      </c>
      <c r="V225">
        <v>12.478</v>
      </c>
      <c r="W225">
        <v>1.5</v>
      </c>
      <c r="X225">
        <v>1</v>
      </c>
      <c r="Y225">
        <v>32</v>
      </c>
      <c r="Z225" t="s">
        <v>104</v>
      </c>
      <c r="AA225">
        <v>2300</v>
      </c>
      <c r="AF225" t="s">
        <v>74</v>
      </c>
      <c r="AG225">
        <v>8</v>
      </c>
      <c r="AH225" t="s">
        <v>74</v>
      </c>
      <c r="AI225">
        <v>1.9</v>
      </c>
      <c r="AJ225" t="s">
        <v>74</v>
      </c>
      <c r="AK225" t="s">
        <v>77</v>
      </c>
      <c r="AL225" t="s">
        <v>78</v>
      </c>
      <c r="AM225" t="s">
        <v>78</v>
      </c>
      <c r="AN225" t="s">
        <v>78</v>
      </c>
      <c r="AO225" t="s">
        <v>78</v>
      </c>
      <c r="AP225" t="s">
        <v>78</v>
      </c>
      <c r="AQ225" t="s">
        <v>74</v>
      </c>
      <c r="AR225" t="s">
        <v>78</v>
      </c>
      <c r="AS225" t="s">
        <v>78</v>
      </c>
      <c r="AT225" t="s">
        <v>77</v>
      </c>
      <c r="AU225" t="s">
        <v>78</v>
      </c>
      <c r="AV225" t="s">
        <v>78</v>
      </c>
      <c r="AW225" t="s">
        <v>74</v>
      </c>
      <c r="AX225" t="s">
        <v>78</v>
      </c>
      <c r="AY225">
        <v>3</v>
      </c>
      <c r="AZ225">
        <v>1</v>
      </c>
      <c r="BA225">
        <v>1</v>
      </c>
      <c r="BB225">
        <v>0</v>
      </c>
      <c r="BC225">
        <v>0</v>
      </c>
      <c r="BD225">
        <v>0.428571429</v>
      </c>
      <c r="BE225">
        <v>0.66666666699999999</v>
      </c>
      <c r="BF225">
        <v>0</v>
      </c>
      <c r="BG225">
        <v>0</v>
      </c>
      <c r="BH225">
        <v>0</v>
      </c>
      <c r="BI225">
        <v>0.4</v>
      </c>
      <c r="BJ225">
        <v>0</v>
      </c>
      <c r="BK225">
        <v>0</v>
      </c>
      <c r="BL225">
        <v>0.5</v>
      </c>
      <c r="BM225">
        <v>0.5</v>
      </c>
      <c r="BN225">
        <v>0</v>
      </c>
      <c r="BO225">
        <v>0</v>
      </c>
      <c r="BP225">
        <v>7</v>
      </c>
      <c r="BQ225">
        <v>6.4</v>
      </c>
      <c r="BR225">
        <v>7.4</v>
      </c>
      <c r="BS225">
        <v>7.3</v>
      </c>
      <c r="BT225">
        <v>7.6</v>
      </c>
      <c r="BU225">
        <v>7.4</v>
      </c>
      <c r="BV225">
        <v>7.3</v>
      </c>
      <c r="BW225">
        <v>7.4</v>
      </c>
      <c r="BX225">
        <v>4.0999999999999996</v>
      </c>
      <c r="BY225">
        <v>7.6</v>
      </c>
      <c r="BZ225">
        <v>4.3</v>
      </c>
      <c r="CA225">
        <v>5.0999999999999996</v>
      </c>
      <c r="CB225">
        <v>7.6</v>
      </c>
      <c r="CC225">
        <v>8.6999999999999993</v>
      </c>
      <c r="CD225">
        <v>7</v>
      </c>
      <c r="CE225">
        <v>7.9</v>
      </c>
      <c r="CF225">
        <v>142.2391073</v>
      </c>
      <c r="CG225">
        <f>IF(CJ225&lt;$CH$1,CJ225,)</f>
        <v>1000.000061</v>
      </c>
      <c r="CH225">
        <v>1</v>
      </c>
      <c r="CI225">
        <v>225</v>
      </c>
      <c r="CJ225">
        <v>1000.000061</v>
      </c>
      <c r="CK225">
        <f t="shared" si="10"/>
        <v>284.4782146</v>
      </c>
      <c r="CL225">
        <f t="shared" si="11"/>
        <v>547.76903341390891</v>
      </c>
    </row>
    <row r="226" spans="1:90" x14ac:dyDescent="0.25">
      <c r="A226" s="5" t="s">
        <v>101</v>
      </c>
      <c r="B226" s="2" t="s">
        <v>316</v>
      </c>
      <c r="C226" s="10">
        <v>41030</v>
      </c>
      <c r="E226" s="14" t="e">
        <f t="shared" si="9"/>
        <v>#NUM!</v>
      </c>
      <c r="H226">
        <v>259</v>
      </c>
      <c r="I226">
        <v>59.9</v>
      </c>
      <c r="J226">
        <v>112.4</v>
      </c>
      <c r="K226">
        <v>13</v>
      </c>
      <c r="L226">
        <v>125</v>
      </c>
      <c r="M226">
        <v>54</v>
      </c>
      <c r="N226" t="s">
        <v>76</v>
      </c>
      <c r="O226">
        <v>165</v>
      </c>
      <c r="P226">
        <v>320</v>
      </c>
      <c r="Q226">
        <v>480</v>
      </c>
      <c r="R226" s="1" t="s">
        <v>77</v>
      </c>
      <c r="S226" s="1" t="s">
        <v>77</v>
      </c>
      <c r="T226" t="s">
        <v>74</v>
      </c>
      <c r="U226">
        <v>1</v>
      </c>
      <c r="V226">
        <v>1.5880000000000001</v>
      </c>
      <c r="W226">
        <v>0.83199999999999996</v>
      </c>
      <c r="X226">
        <v>0.51200000000000001</v>
      </c>
      <c r="Y226">
        <v>3</v>
      </c>
      <c r="Z226" t="s">
        <v>104</v>
      </c>
      <c r="AA226">
        <v>1650</v>
      </c>
      <c r="AB226">
        <v>42</v>
      </c>
      <c r="AC226">
        <v>6.88</v>
      </c>
      <c r="AD226">
        <v>4.75</v>
      </c>
      <c r="AE226">
        <v>6.42</v>
      </c>
      <c r="AF226" t="s">
        <v>74</v>
      </c>
      <c r="AG226">
        <v>3.2</v>
      </c>
      <c r="AH226" t="s">
        <v>74</v>
      </c>
      <c r="AI226">
        <v>0</v>
      </c>
      <c r="AJ226" t="s">
        <v>74</v>
      </c>
      <c r="AK226" t="s">
        <v>77</v>
      </c>
      <c r="AL226" t="s">
        <v>78</v>
      </c>
      <c r="AM226" t="s">
        <v>78</v>
      </c>
      <c r="AN226" t="s">
        <v>74</v>
      </c>
      <c r="AO226" t="s">
        <v>78</v>
      </c>
      <c r="AP226" t="s">
        <v>74</v>
      </c>
      <c r="AQ226" t="s">
        <v>74</v>
      </c>
      <c r="AR226" t="s">
        <v>77</v>
      </c>
      <c r="AS226" t="s">
        <v>78</v>
      </c>
      <c r="AT226" t="s">
        <v>78</v>
      </c>
      <c r="AU226" t="s">
        <v>78</v>
      </c>
      <c r="AV226" t="s">
        <v>78</v>
      </c>
      <c r="AW226" t="s">
        <v>74</v>
      </c>
      <c r="AX226" t="s">
        <v>78</v>
      </c>
      <c r="AY226">
        <v>3</v>
      </c>
      <c r="AZ226">
        <v>1</v>
      </c>
      <c r="BA226">
        <v>0</v>
      </c>
      <c r="BB226">
        <v>0</v>
      </c>
      <c r="BC226">
        <v>0</v>
      </c>
      <c r="BD226">
        <v>0.428571429</v>
      </c>
      <c r="BE226">
        <v>0</v>
      </c>
      <c r="BF226">
        <v>0</v>
      </c>
      <c r="BG226">
        <v>0</v>
      </c>
      <c r="BH226">
        <v>0.5</v>
      </c>
      <c r="BI226">
        <v>0</v>
      </c>
      <c r="BJ226">
        <v>0</v>
      </c>
      <c r="BK226">
        <v>0</v>
      </c>
      <c r="BL226">
        <v>0.75</v>
      </c>
      <c r="BM226">
        <v>0</v>
      </c>
      <c r="BN226">
        <v>0</v>
      </c>
      <c r="BO226">
        <v>0</v>
      </c>
      <c r="BP226">
        <v>2</v>
      </c>
      <c r="BQ226" t="s">
        <v>74</v>
      </c>
      <c r="BR226" t="s">
        <v>74</v>
      </c>
      <c r="BS226" t="s">
        <v>74</v>
      </c>
      <c r="BT226" t="s">
        <v>74</v>
      </c>
      <c r="BU226" t="s">
        <v>74</v>
      </c>
      <c r="BV226" t="s">
        <v>74</v>
      </c>
      <c r="BW226" t="s">
        <v>74</v>
      </c>
      <c r="BX226" t="s">
        <v>74</v>
      </c>
      <c r="BY226" t="s">
        <v>74</v>
      </c>
      <c r="BZ226" t="s">
        <v>74</v>
      </c>
      <c r="CA226" t="s">
        <v>74</v>
      </c>
      <c r="CB226" t="s">
        <v>74</v>
      </c>
      <c r="CC226" t="s">
        <v>74</v>
      </c>
      <c r="CD226" t="s">
        <v>74</v>
      </c>
      <c r="CE226" t="s">
        <v>74</v>
      </c>
      <c r="CF226">
        <v>327.82834609999998</v>
      </c>
      <c r="CG226">
        <f>IF(CJ226&lt;$CH$1,CJ226,)</f>
        <v>1000.000061</v>
      </c>
      <c r="CH226">
        <v>1</v>
      </c>
      <c r="CI226">
        <v>226</v>
      </c>
      <c r="CJ226">
        <v>1000.000061</v>
      </c>
      <c r="CK226">
        <f t="shared" si="10"/>
        <v>655.65669219999995</v>
      </c>
      <c r="CL226">
        <f t="shared" si="11"/>
        <v>547.76903341390891</v>
      </c>
    </row>
    <row r="227" spans="1:90" x14ac:dyDescent="0.25">
      <c r="A227" s="5" t="s">
        <v>101</v>
      </c>
      <c r="B227" s="2" t="s">
        <v>317</v>
      </c>
      <c r="C227" s="10">
        <v>41030</v>
      </c>
      <c r="E227" s="14" t="e">
        <f t="shared" si="9"/>
        <v>#NUM!</v>
      </c>
      <c r="H227">
        <v>749</v>
      </c>
      <c r="I227">
        <v>70.599999999999994</v>
      </c>
      <c r="J227">
        <v>136.6</v>
      </c>
      <c r="K227">
        <v>8.6</v>
      </c>
      <c r="L227">
        <v>131</v>
      </c>
      <c r="M227">
        <v>66</v>
      </c>
      <c r="N227" t="s">
        <v>111</v>
      </c>
      <c r="O227">
        <v>306</v>
      </c>
      <c r="P227">
        <v>720</v>
      </c>
      <c r="Q227">
        <v>1280</v>
      </c>
      <c r="R227" s="1" t="s">
        <v>78</v>
      </c>
      <c r="S227" s="1" t="s">
        <v>78</v>
      </c>
      <c r="T227" t="s">
        <v>74</v>
      </c>
      <c r="U227">
        <v>4</v>
      </c>
      <c r="V227">
        <v>19.89</v>
      </c>
      <c r="W227">
        <v>1.4</v>
      </c>
      <c r="X227">
        <v>2</v>
      </c>
      <c r="Y227">
        <v>16</v>
      </c>
      <c r="Z227" t="s">
        <v>104</v>
      </c>
      <c r="AA227">
        <v>2100</v>
      </c>
      <c r="AB227">
        <v>40</v>
      </c>
      <c r="AC227">
        <v>12.3</v>
      </c>
      <c r="AD227">
        <v>6.27</v>
      </c>
      <c r="AE227">
        <v>8.23</v>
      </c>
      <c r="AF227" t="s">
        <v>74</v>
      </c>
      <c r="AG227">
        <v>8</v>
      </c>
      <c r="AH227" t="s">
        <v>74</v>
      </c>
      <c r="AI227">
        <v>1.9</v>
      </c>
      <c r="AJ227" t="s">
        <v>74</v>
      </c>
      <c r="AK227" t="s">
        <v>77</v>
      </c>
      <c r="AL227" t="s">
        <v>78</v>
      </c>
      <c r="AM227" t="s">
        <v>78</v>
      </c>
      <c r="AN227" t="s">
        <v>78</v>
      </c>
      <c r="AO227" t="s">
        <v>78</v>
      </c>
      <c r="AP227" t="s">
        <v>78</v>
      </c>
      <c r="AQ227" t="s">
        <v>78</v>
      </c>
      <c r="AR227" t="s">
        <v>78</v>
      </c>
      <c r="AS227" t="s">
        <v>78</v>
      </c>
      <c r="AT227" t="s">
        <v>77</v>
      </c>
      <c r="AU227" t="s">
        <v>78</v>
      </c>
      <c r="AV227" t="s">
        <v>78</v>
      </c>
      <c r="AW227" t="s">
        <v>74</v>
      </c>
      <c r="AX227" t="s">
        <v>78</v>
      </c>
      <c r="AY227">
        <v>4</v>
      </c>
      <c r="AZ227">
        <v>1</v>
      </c>
      <c r="BA227">
        <v>1</v>
      </c>
      <c r="BB227">
        <v>0.6</v>
      </c>
      <c r="BC227">
        <v>0</v>
      </c>
      <c r="BD227">
        <v>0.428571429</v>
      </c>
      <c r="BE227">
        <v>0.33333333300000001</v>
      </c>
      <c r="BF227">
        <v>6.25E-2</v>
      </c>
      <c r="BG227">
        <v>0</v>
      </c>
      <c r="BH227">
        <v>0</v>
      </c>
      <c r="BI227">
        <v>0.4</v>
      </c>
      <c r="BJ227">
        <v>9.0909090999999997E-2</v>
      </c>
      <c r="BK227">
        <v>0</v>
      </c>
      <c r="BL227">
        <v>0.5</v>
      </c>
      <c r="BM227">
        <v>0.5</v>
      </c>
      <c r="BN227">
        <v>0.16666666699999999</v>
      </c>
      <c r="BO227">
        <v>0</v>
      </c>
      <c r="BP227">
        <v>22</v>
      </c>
      <c r="BQ227">
        <v>7.2</v>
      </c>
      <c r="BR227">
        <v>7.3</v>
      </c>
      <c r="BS227">
        <v>7.6</v>
      </c>
      <c r="BT227">
        <v>8.1</v>
      </c>
      <c r="BU227">
        <v>6.9</v>
      </c>
      <c r="BV227">
        <v>6.9</v>
      </c>
      <c r="BW227">
        <v>7</v>
      </c>
      <c r="BX227">
        <v>6.3</v>
      </c>
      <c r="BY227">
        <v>7.8</v>
      </c>
      <c r="BZ227">
        <v>6.8</v>
      </c>
      <c r="CA227">
        <v>6.5</v>
      </c>
      <c r="CB227">
        <v>7.3</v>
      </c>
      <c r="CC227">
        <v>7.8</v>
      </c>
      <c r="CD227">
        <v>7.7</v>
      </c>
      <c r="CE227">
        <v>8.5</v>
      </c>
      <c r="CF227">
        <v>327.82834609999998</v>
      </c>
      <c r="CG227">
        <f>IF(CJ227&lt;$CH$1,CJ227,)</f>
        <v>1000.000061</v>
      </c>
      <c r="CH227">
        <v>1</v>
      </c>
      <c r="CI227">
        <v>227</v>
      </c>
      <c r="CJ227">
        <v>1000.000061</v>
      </c>
      <c r="CK227">
        <f t="shared" si="10"/>
        <v>655.65669219999995</v>
      </c>
      <c r="CL227">
        <f t="shared" si="11"/>
        <v>547.76903341390891</v>
      </c>
    </row>
    <row r="228" spans="1:90" x14ac:dyDescent="0.25">
      <c r="A228" s="5" t="s">
        <v>101</v>
      </c>
      <c r="B228" s="2" t="s">
        <v>311</v>
      </c>
      <c r="C228" s="10">
        <v>41030</v>
      </c>
      <c r="D228" s="10">
        <v>41365</v>
      </c>
      <c r="E228" s="14">
        <f t="shared" si="9"/>
        <v>11</v>
      </c>
      <c r="G228" s="3" t="s">
        <v>310</v>
      </c>
      <c r="H228">
        <v>649</v>
      </c>
      <c r="I228">
        <v>70.599999999999994</v>
      </c>
      <c r="J228">
        <v>136.6</v>
      </c>
      <c r="K228">
        <v>9</v>
      </c>
      <c r="L228">
        <v>133</v>
      </c>
      <c r="M228">
        <v>66</v>
      </c>
      <c r="N228" t="s">
        <v>111</v>
      </c>
      <c r="O228">
        <v>306</v>
      </c>
      <c r="P228">
        <v>720</v>
      </c>
      <c r="Q228">
        <v>1280</v>
      </c>
      <c r="R228" s="1" t="s">
        <v>78</v>
      </c>
      <c r="S228" s="1" t="s">
        <v>78</v>
      </c>
      <c r="T228" t="s">
        <v>74</v>
      </c>
      <c r="U228">
        <v>4</v>
      </c>
      <c r="V228">
        <v>19.102</v>
      </c>
      <c r="W228">
        <v>1.4</v>
      </c>
      <c r="X228">
        <v>1</v>
      </c>
      <c r="Y228">
        <v>16</v>
      </c>
      <c r="Z228" t="s">
        <v>104</v>
      </c>
      <c r="AA228">
        <v>2100</v>
      </c>
      <c r="AB228">
        <v>50</v>
      </c>
      <c r="AC228">
        <v>10.25</v>
      </c>
      <c r="AD228">
        <v>6.45</v>
      </c>
      <c r="AE228">
        <v>9.4499999999999993</v>
      </c>
      <c r="AF228">
        <v>72</v>
      </c>
      <c r="AG228">
        <v>8</v>
      </c>
      <c r="AH228">
        <v>2.6</v>
      </c>
      <c r="AI228">
        <v>1.9</v>
      </c>
      <c r="AJ228" t="s">
        <v>74</v>
      </c>
      <c r="AK228" t="s">
        <v>77</v>
      </c>
      <c r="AL228" t="s">
        <v>78</v>
      </c>
      <c r="AM228" t="s">
        <v>78</v>
      </c>
      <c r="AN228" t="s">
        <v>78</v>
      </c>
      <c r="AO228" t="s">
        <v>78</v>
      </c>
      <c r="AP228" t="s">
        <v>78</v>
      </c>
      <c r="AQ228" t="s">
        <v>78</v>
      </c>
      <c r="AR228" t="s">
        <v>78</v>
      </c>
      <c r="AS228" t="s">
        <v>78</v>
      </c>
      <c r="AT228" t="s">
        <v>78</v>
      </c>
      <c r="AU228" t="s">
        <v>78</v>
      </c>
      <c r="AV228" t="s">
        <v>78</v>
      </c>
      <c r="AW228" t="s">
        <v>74</v>
      </c>
      <c r="AX228" t="s">
        <v>78</v>
      </c>
      <c r="AY228">
        <v>4</v>
      </c>
      <c r="AZ228">
        <v>1</v>
      </c>
      <c r="BA228">
        <v>1</v>
      </c>
      <c r="BB228">
        <v>0</v>
      </c>
      <c r="BC228">
        <v>0</v>
      </c>
      <c r="BD228">
        <v>0.428571429</v>
      </c>
      <c r="BE228">
        <v>0.66666666699999999</v>
      </c>
      <c r="BF228">
        <v>0</v>
      </c>
      <c r="BG228">
        <v>0</v>
      </c>
      <c r="BH228">
        <v>0</v>
      </c>
      <c r="BI228">
        <v>0.4</v>
      </c>
      <c r="BJ228">
        <v>0</v>
      </c>
      <c r="BK228">
        <v>0</v>
      </c>
      <c r="BL228">
        <v>0.5</v>
      </c>
      <c r="BM228">
        <v>0.5</v>
      </c>
      <c r="BN228">
        <v>0</v>
      </c>
      <c r="BO228">
        <v>0</v>
      </c>
      <c r="BP228">
        <v>263</v>
      </c>
      <c r="BQ228">
        <v>7.3</v>
      </c>
      <c r="BR228">
        <v>7.1</v>
      </c>
      <c r="BS228">
        <v>7.9</v>
      </c>
      <c r="BT228">
        <v>8.4</v>
      </c>
      <c r="BU228">
        <v>6.5</v>
      </c>
      <c r="BV228">
        <v>7.1</v>
      </c>
      <c r="BW228">
        <v>6.6</v>
      </c>
      <c r="BX228">
        <v>6.1</v>
      </c>
      <c r="BY228">
        <v>8.1</v>
      </c>
      <c r="BZ228">
        <v>6.3</v>
      </c>
      <c r="CA228">
        <v>6.4</v>
      </c>
      <c r="CB228">
        <v>7.5</v>
      </c>
      <c r="CC228">
        <v>8.1999999999999993</v>
      </c>
      <c r="CD228">
        <v>7.9</v>
      </c>
      <c r="CE228">
        <v>8</v>
      </c>
      <c r="CF228">
        <v>327.82834609999998</v>
      </c>
      <c r="CG228">
        <f>IF(CJ228&lt;$CH$1,CJ228,)</f>
        <v>1419.0228549999999</v>
      </c>
      <c r="CH228">
        <v>1</v>
      </c>
      <c r="CI228">
        <v>228</v>
      </c>
      <c r="CJ228">
        <v>1419.0228549999999</v>
      </c>
      <c r="CK228">
        <f t="shared" si="10"/>
        <v>655.65669219999995</v>
      </c>
      <c r="CL228">
        <f t="shared" si="11"/>
        <v>777.29673026049488</v>
      </c>
    </row>
    <row r="229" spans="1:90" x14ac:dyDescent="0.25">
      <c r="A229" s="5" t="s">
        <v>101</v>
      </c>
      <c r="B229" s="2" t="s">
        <v>304</v>
      </c>
      <c r="C229" s="10">
        <v>40940</v>
      </c>
      <c r="D229" s="10">
        <v>41426</v>
      </c>
      <c r="E229" s="14">
        <f t="shared" si="9"/>
        <v>16</v>
      </c>
      <c r="F229" s="3" t="s">
        <v>318</v>
      </c>
      <c r="G229" s="3" t="s">
        <v>283</v>
      </c>
      <c r="H229">
        <v>299</v>
      </c>
      <c r="I229">
        <v>62.2</v>
      </c>
      <c r="J229">
        <v>118.3</v>
      </c>
      <c r="K229">
        <v>11</v>
      </c>
      <c r="L229">
        <v>122</v>
      </c>
      <c r="M229">
        <v>56</v>
      </c>
      <c r="N229" t="s">
        <v>76</v>
      </c>
      <c r="O229">
        <v>246</v>
      </c>
      <c r="P229">
        <v>480</v>
      </c>
      <c r="Q229">
        <v>800</v>
      </c>
      <c r="R229" s="1" t="s">
        <v>77</v>
      </c>
      <c r="S229" s="1" t="s">
        <v>77</v>
      </c>
      <c r="T229" t="s">
        <v>74</v>
      </c>
      <c r="U229">
        <v>2</v>
      </c>
      <c r="V229">
        <v>8.4</v>
      </c>
      <c r="W229">
        <v>1</v>
      </c>
      <c r="X229">
        <v>0.76800000000000002</v>
      </c>
      <c r="Y229">
        <v>4</v>
      </c>
      <c r="Z229" t="s">
        <v>104</v>
      </c>
      <c r="AA229">
        <v>1500</v>
      </c>
      <c r="AF229" t="s">
        <v>74</v>
      </c>
      <c r="AG229">
        <v>5</v>
      </c>
      <c r="AH229">
        <v>2.8</v>
      </c>
      <c r="AI229">
        <v>0.3</v>
      </c>
      <c r="AJ229" t="s">
        <v>74</v>
      </c>
      <c r="AK229" t="s">
        <v>77</v>
      </c>
      <c r="AL229" t="s">
        <v>78</v>
      </c>
      <c r="AM229" t="s">
        <v>78</v>
      </c>
      <c r="AN229" t="s">
        <v>78</v>
      </c>
      <c r="AO229" t="s">
        <v>78</v>
      </c>
      <c r="AP229" t="s">
        <v>74</v>
      </c>
      <c r="AQ229" t="s">
        <v>74</v>
      </c>
      <c r="AR229" t="s">
        <v>78</v>
      </c>
      <c r="AS229" t="s">
        <v>78</v>
      </c>
      <c r="AT229" t="s">
        <v>78</v>
      </c>
      <c r="AU229" t="s">
        <v>78</v>
      </c>
      <c r="AV229" t="s">
        <v>78</v>
      </c>
      <c r="AW229" t="s">
        <v>74</v>
      </c>
      <c r="AX229" t="s">
        <v>78</v>
      </c>
      <c r="AY229">
        <v>3</v>
      </c>
      <c r="AZ229">
        <v>1</v>
      </c>
      <c r="BA229">
        <v>1</v>
      </c>
      <c r="BB229">
        <v>0</v>
      </c>
      <c r="BC229">
        <v>0</v>
      </c>
      <c r="BD229">
        <v>0.428571429</v>
      </c>
      <c r="BE229">
        <v>0</v>
      </c>
      <c r="BF229">
        <v>0</v>
      </c>
      <c r="BG229">
        <v>0</v>
      </c>
      <c r="BH229">
        <v>0</v>
      </c>
      <c r="BI229">
        <v>0.4</v>
      </c>
      <c r="BJ229">
        <v>0</v>
      </c>
      <c r="BK229">
        <v>0</v>
      </c>
      <c r="BL229">
        <v>0.5</v>
      </c>
      <c r="BM229">
        <v>0.5</v>
      </c>
      <c r="BN229">
        <v>0</v>
      </c>
      <c r="BO229">
        <v>0</v>
      </c>
      <c r="BP229">
        <v>33</v>
      </c>
      <c r="BQ229">
        <v>3.9</v>
      </c>
      <c r="BR229">
        <v>7</v>
      </c>
      <c r="BS229">
        <v>5.6</v>
      </c>
      <c r="BT229">
        <v>6.2</v>
      </c>
      <c r="BU229">
        <v>5.0999999999999996</v>
      </c>
      <c r="BV229">
        <v>5.8</v>
      </c>
      <c r="BW229">
        <v>3.9</v>
      </c>
      <c r="BX229">
        <v>2.5</v>
      </c>
      <c r="BY229">
        <v>5.5</v>
      </c>
      <c r="BZ229">
        <v>3.2</v>
      </c>
      <c r="CA229">
        <v>3.7</v>
      </c>
      <c r="CB229">
        <v>4.8</v>
      </c>
      <c r="CC229">
        <v>7</v>
      </c>
      <c r="CD229">
        <v>6.4</v>
      </c>
      <c r="CE229">
        <v>7</v>
      </c>
      <c r="CF229">
        <v>82.770123810000001</v>
      </c>
      <c r="CG229">
        <f>IF(CJ229&lt;$CH$1,CJ229,)</f>
        <v>1000.000061</v>
      </c>
      <c r="CH229">
        <v>1</v>
      </c>
      <c r="CI229">
        <v>229</v>
      </c>
      <c r="CJ229">
        <v>1000.000061</v>
      </c>
      <c r="CK229">
        <f t="shared" si="10"/>
        <v>165.54024762</v>
      </c>
      <c r="CL229">
        <f t="shared" si="11"/>
        <v>547.76903341390891</v>
      </c>
    </row>
    <row r="230" spans="1:90" x14ac:dyDescent="0.25">
      <c r="A230" s="5" t="s">
        <v>101</v>
      </c>
      <c r="B230" s="2" t="s">
        <v>319</v>
      </c>
      <c r="C230" s="10">
        <v>40909</v>
      </c>
      <c r="E230" s="14" t="e">
        <f t="shared" si="9"/>
        <v>#NUM!</v>
      </c>
      <c r="H230">
        <v>299</v>
      </c>
      <c r="I230">
        <v>62.5</v>
      </c>
      <c r="J230">
        <v>114.5</v>
      </c>
      <c r="K230">
        <v>11</v>
      </c>
      <c r="L230">
        <v>115</v>
      </c>
      <c r="M230">
        <v>57</v>
      </c>
      <c r="N230" t="s">
        <v>76</v>
      </c>
      <c r="O230">
        <v>156</v>
      </c>
      <c r="P230">
        <v>320</v>
      </c>
      <c r="Q230">
        <v>480</v>
      </c>
      <c r="R230" s="1" t="s">
        <v>77</v>
      </c>
      <c r="S230" s="1" t="s">
        <v>77</v>
      </c>
      <c r="T230" t="s">
        <v>74</v>
      </c>
      <c r="U230">
        <v>1</v>
      </c>
      <c r="V230">
        <v>5.3979999999999997</v>
      </c>
      <c r="W230">
        <v>1</v>
      </c>
      <c r="X230">
        <v>0.51200000000000001</v>
      </c>
      <c r="Y230">
        <v>3</v>
      </c>
      <c r="Z230" t="s">
        <v>104</v>
      </c>
      <c r="AA230">
        <v>1300</v>
      </c>
      <c r="AF230" t="s">
        <v>74</v>
      </c>
      <c r="AG230">
        <v>5</v>
      </c>
      <c r="AH230" t="s">
        <v>74</v>
      </c>
      <c r="AI230" t="s">
        <v>74</v>
      </c>
      <c r="AJ230" t="s">
        <v>74</v>
      </c>
      <c r="AK230" t="s">
        <v>77</v>
      </c>
      <c r="AL230" t="s">
        <v>78</v>
      </c>
      <c r="AM230" t="s">
        <v>78</v>
      </c>
      <c r="AN230" t="s">
        <v>74</v>
      </c>
      <c r="AO230" t="s">
        <v>78</v>
      </c>
      <c r="AP230" t="s">
        <v>74</v>
      </c>
      <c r="AQ230" t="s">
        <v>74</v>
      </c>
      <c r="AR230" t="s">
        <v>77</v>
      </c>
      <c r="AS230" t="s">
        <v>78</v>
      </c>
      <c r="AT230" t="s">
        <v>78</v>
      </c>
      <c r="AU230" t="s">
        <v>78</v>
      </c>
      <c r="AV230" t="s">
        <v>78</v>
      </c>
      <c r="AW230" t="s">
        <v>74</v>
      </c>
      <c r="AX230" t="s">
        <v>78</v>
      </c>
      <c r="AY230">
        <v>3</v>
      </c>
      <c r="AZ230">
        <v>1</v>
      </c>
      <c r="BA230">
        <v>1</v>
      </c>
      <c r="BB230">
        <v>0</v>
      </c>
      <c r="BC230">
        <v>0</v>
      </c>
      <c r="BD230">
        <v>0.428571429</v>
      </c>
      <c r="BE230">
        <v>0</v>
      </c>
      <c r="BF230">
        <v>0</v>
      </c>
      <c r="BG230">
        <v>0</v>
      </c>
      <c r="BH230">
        <v>0</v>
      </c>
      <c r="BI230">
        <v>0.4</v>
      </c>
      <c r="BJ230">
        <v>0</v>
      </c>
      <c r="BK230">
        <v>0</v>
      </c>
      <c r="BL230">
        <v>0.5</v>
      </c>
      <c r="BM230">
        <v>0.5</v>
      </c>
      <c r="BN230">
        <v>0</v>
      </c>
      <c r="BO230">
        <v>0</v>
      </c>
      <c r="BP230">
        <v>8</v>
      </c>
      <c r="BQ230">
        <v>3.8</v>
      </c>
      <c r="BR230">
        <v>6.8</v>
      </c>
      <c r="BS230">
        <v>4.5</v>
      </c>
      <c r="BT230">
        <v>6.5</v>
      </c>
      <c r="BU230">
        <v>5.3</v>
      </c>
      <c r="BV230">
        <v>5.3</v>
      </c>
      <c r="BW230">
        <v>4.5999999999999996</v>
      </c>
      <c r="BX230">
        <v>3.6</v>
      </c>
      <c r="BY230">
        <v>4.9000000000000004</v>
      </c>
      <c r="BZ230">
        <v>3.3</v>
      </c>
      <c r="CA230">
        <v>3.3</v>
      </c>
      <c r="CB230">
        <v>4.9000000000000004</v>
      </c>
      <c r="CC230">
        <v>6.5</v>
      </c>
      <c r="CD230">
        <v>4.8</v>
      </c>
      <c r="CE230">
        <v>6.4</v>
      </c>
      <c r="CF230">
        <v>193.65843910000001</v>
      </c>
      <c r="CG230">
        <f>IF(CJ230&lt;$CH$1,CJ230,)</f>
        <v>1000.000061</v>
      </c>
      <c r="CH230">
        <v>1</v>
      </c>
      <c r="CI230">
        <v>230</v>
      </c>
      <c r="CJ230">
        <v>1000.000061</v>
      </c>
      <c r="CK230">
        <f t="shared" si="10"/>
        <v>387.31687820000002</v>
      </c>
      <c r="CL230">
        <f t="shared" si="11"/>
        <v>547.76903341390891</v>
      </c>
    </row>
    <row r="231" spans="1:90" x14ac:dyDescent="0.25">
      <c r="A231" s="5" t="s">
        <v>101</v>
      </c>
      <c r="B231" s="2" t="s">
        <v>318</v>
      </c>
      <c r="C231" s="10">
        <v>40575</v>
      </c>
      <c r="D231" s="10">
        <v>40940</v>
      </c>
      <c r="E231" s="14">
        <f t="shared" si="9"/>
        <v>12</v>
      </c>
      <c r="G231" s="3" t="s">
        <v>304</v>
      </c>
      <c r="H231">
        <v>279</v>
      </c>
      <c r="I231">
        <v>59.9</v>
      </c>
      <c r="J231">
        <v>112.4</v>
      </c>
      <c r="K231">
        <v>12</v>
      </c>
      <c r="L231">
        <v>113</v>
      </c>
      <c r="M231">
        <v>54</v>
      </c>
      <c r="N231" t="s">
        <v>76</v>
      </c>
      <c r="O231">
        <v>165</v>
      </c>
      <c r="P231">
        <v>320</v>
      </c>
      <c r="Q231">
        <v>480</v>
      </c>
      <c r="R231" s="1" t="s">
        <v>78</v>
      </c>
      <c r="S231" s="1" t="s">
        <v>78</v>
      </c>
      <c r="T231" t="s">
        <v>74</v>
      </c>
      <c r="U231">
        <v>1</v>
      </c>
      <c r="V231">
        <v>6.2</v>
      </c>
      <c r="W231">
        <v>0.8</v>
      </c>
      <c r="X231">
        <v>0.27800000000000002</v>
      </c>
      <c r="Y231">
        <v>157</v>
      </c>
      <c r="Z231" t="s">
        <v>104</v>
      </c>
      <c r="AA231">
        <v>1350</v>
      </c>
      <c r="AB231">
        <v>34</v>
      </c>
      <c r="AC231">
        <v>9.5299999999999994</v>
      </c>
      <c r="AD231">
        <v>6.63</v>
      </c>
      <c r="AE231">
        <v>6.9</v>
      </c>
      <c r="AF231" t="s">
        <v>74</v>
      </c>
      <c r="AG231">
        <v>5</v>
      </c>
      <c r="AH231" t="s">
        <v>74</v>
      </c>
      <c r="AI231">
        <v>0</v>
      </c>
      <c r="AJ231" t="s">
        <v>74</v>
      </c>
      <c r="AK231" t="s">
        <v>77</v>
      </c>
      <c r="AL231" t="s">
        <v>78</v>
      </c>
      <c r="AM231" t="s">
        <v>78</v>
      </c>
      <c r="AN231" t="s">
        <v>74</v>
      </c>
      <c r="AO231" t="s">
        <v>78</v>
      </c>
      <c r="AP231" t="s">
        <v>74</v>
      </c>
      <c r="AQ231" t="s">
        <v>74</v>
      </c>
      <c r="AR231" t="s">
        <v>77</v>
      </c>
      <c r="AS231" t="s">
        <v>78</v>
      </c>
      <c r="AT231" t="s">
        <v>78</v>
      </c>
      <c r="AU231" t="s">
        <v>78</v>
      </c>
      <c r="AV231" t="s">
        <v>78</v>
      </c>
      <c r="AW231" t="s">
        <v>74</v>
      </c>
      <c r="AX231" t="s">
        <v>78</v>
      </c>
      <c r="AY231">
        <v>2.1</v>
      </c>
      <c r="AZ231">
        <v>1</v>
      </c>
      <c r="BA231">
        <v>1</v>
      </c>
      <c r="BB231">
        <v>0</v>
      </c>
      <c r="BC231">
        <v>0</v>
      </c>
      <c r="BD231">
        <v>0.428571429</v>
      </c>
      <c r="BE231">
        <v>0</v>
      </c>
      <c r="BF231">
        <v>0</v>
      </c>
      <c r="BG231">
        <v>0</v>
      </c>
      <c r="BH231">
        <v>0</v>
      </c>
      <c r="BI231">
        <v>0.4</v>
      </c>
      <c r="BJ231">
        <v>0</v>
      </c>
      <c r="BK231">
        <v>0</v>
      </c>
      <c r="BL231">
        <v>0.5</v>
      </c>
      <c r="BM231">
        <v>0.5</v>
      </c>
      <c r="BN231">
        <v>0</v>
      </c>
      <c r="BO231">
        <v>0</v>
      </c>
      <c r="BP231">
        <v>77</v>
      </c>
      <c r="BQ231">
        <v>3.9</v>
      </c>
      <c r="BR231">
        <v>6.4</v>
      </c>
      <c r="BS231">
        <v>5.3</v>
      </c>
      <c r="BT231">
        <v>6.7</v>
      </c>
      <c r="BU231">
        <v>4.3</v>
      </c>
      <c r="BV231">
        <v>5.7</v>
      </c>
      <c r="BW231">
        <v>3.4</v>
      </c>
      <c r="BX231">
        <v>2.4</v>
      </c>
      <c r="BY231">
        <v>4.9000000000000004</v>
      </c>
      <c r="BZ231">
        <v>3.2</v>
      </c>
      <c r="CA231">
        <v>2.1</v>
      </c>
      <c r="CB231">
        <v>4.4000000000000004</v>
      </c>
      <c r="CC231">
        <v>7</v>
      </c>
      <c r="CD231">
        <v>5.6</v>
      </c>
      <c r="CE231">
        <v>6.4</v>
      </c>
      <c r="CF231">
        <v>64.982920570000005</v>
      </c>
      <c r="CG231">
        <f>IF(CJ231&lt;$CH$1,CJ231,)</f>
        <v>1307.9811580000001</v>
      </c>
      <c r="CH231">
        <v>1</v>
      </c>
      <c r="CI231">
        <v>231</v>
      </c>
      <c r="CJ231">
        <v>1307.9811580000001</v>
      </c>
      <c r="CK231">
        <f t="shared" si="10"/>
        <v>129.96584114000001</v>
      </c>
      <c r="CL231">
        <f t="shared" si="11"/>
        <v>716.47153093650195</v>
      </c>
    </row>
    <row r="232" spans="1:90" x14ac:dyDescent="0.25">
      <c r="A232" s="5" t="s">
        <v>320</v>
      </c>
      <c r="B232" s="2" t="s">
        <v>321</v>
      </c>
      <c r="C232" s="10" t="s">
        <v>322</v>
      </c>
      <c r="E232" s="14" t="e">
        <f t="shared" si="9"/>
        <v>#VALUE!</v>
      </c>
      <c r="F232" s="3" t="s">
        <v>323</v>
      </c>
      <c r="H232" t="s">
        <v>74</v>
      </c>
      <c r="I232">
        <v>75.400000000000006</v>
      </c>
      <c r="J232">
        <v>159.5</v>
      </c>
      <c r="K232">
        <v>7.8</v>
      </c>
      <c r="L232">
        <v>181</v>
      </c>
      <c r="M232">
        <v>86</v>
      </c>
      <c r="N232" t="s">
        <v>114</v>
      </c>
      <c r="O232">
        <v>398</v>
      </c>
      <c r="P232">
        <v>1080</v>
      </c>
      <c r="Q232">
        <v>2376</v>
      </c>
      <c r="R232" s="1" t="s">
        <v>78</v>
      </c>
      <c r="S232" s="1" t="s">
        <v>77</v>
      </c>
      <c r="T232" t="s">
        <v>74</v>
      </c>
      <c r="U232">
        <v>8</v>
      </c>
      <c r="V232">
        <v>325</v>
      </c>
      <c r="W232">
        <v>2.4</v>
      </c>
      <c r="X232">
        <v>8</v>
      </c>
      <c r="Y232">
        <v>128</v>
      </c>
      <c r="Z232" t="s">
        <v>77</v>
      </c>
      <c r="AA232">
        <v>4300</v>
      </c>
      <c r="AF232" t="s">
        <v>74</v>
      </c>
      <c r="AG232">
        <v>64</v>
      </c>
      <c r="AH232" t="s">
        <v>74</v>
      </c>
      <c r="AI232">
        <v>16</v>
      </c>
      <c r="AJ232" t="s">
        <v>74</v>
      </c>
      <c r="AK232" t="s">
        <v>78</v>
      </c>
      <c r="AL232" t="s">
        <v>78</v>
      </c>
      <c r="AM232" t="s">
        <v>78</v>
      </c>
      <c r="AN232" t="s">
        <v>78</v>
      </c>
      <c r="AO232" t="s">
        <v>78</v>
      </c>
      <c r="AP232" t="s">
        <v>78</v>
      </c>
      <c r="AQ232" t="s">
        <v>74</v>
      </c>
      <c r="AR232" t="s">
        <v>78</v>
      </c>
      <c r="AS232" t="s">
        <v>77</v>
      </c>
      <c r="AT232" t="s">
        <v>77</v>
      </c>
      <c r="AU232" t="s">
        <v>78</v>
      </c>
      <c r="AV232" t="s">
        <v>78</v>
      </c>
      <c r="AW232" t="s">
        <v>78</v>
      </c>
      <c r="AX232" t="s">
        <v>78</v>
      </c>
      <c r="AY232">
        <v>5.0999999999999996</v>
      </c>
      <c r="AZ232">
        <v>1</v>
      </c>
      <c r="BA232">
        <v>1</v>
      </c>
      <c r="BB232">
        <v>0.6</v>
      </c>
      <c r="BC232">
        <v>1</v>
      </c>
      <c r="BD232">
        <v>0.428571429</v>
      </c>
      <c r="BE232">
        <v>0.66666666699999999</v>
      </c>
      <c r="BF232">
        <v>0.1875</v>
      </c>
      <c r="BG232">
        <v>0.25</v>
      </c>
      <c r="BH232">
        <v>0</v>
      </c>
      <c r="BI232">
        <v>0.4</v>
      </c>
      <c r="BJ232">
        <v>0.36363636399999999</v>
      </c>
      <c r="BK232">
        <v>0.5</v>
      </c>
      <c r="BL232">
        <v>0.5</v>
      </c>
      <c r="BM232">
        <v>0.5</v>
      </c>
      <c r="BN232">
        <v>0.83333333300000001</v>
      </c>
      <c r="BO232">
        <v>1</v>
      </c>
      <c r="BP232">
        <v>0</v>
      </c>
      <c r="BQ232" t="s">
        <v>74</v>
      </c>
      <c r="BR232" t="s">
        <v>74</v>
      </c>
      <c r="BS232" t="s">
        <v>74</v>
      </c>
      <c r="BT232" t="s">
        <v>74</v>
      </c>
      <c r="BU232" t="s">
        <v>74</v>
      </c>
      <c r="BV232" t="s">
        <v>74</v>
      </c>
      <c r="BW232" t="s">
        <v>74</v>
      </c>
      <c r="BX232" t="s">
        <v>74</v>
      </c>
      <c r="BY232" t="s">
        <v>74</v>
      </c>
      <c r="BZ232" t="s">
        <v>74</v>
      </c>
      <c r="CA232" t="s">
        <v>74</v>
      </c>
      <c r="CB232" t="s">
        <v>74</v>
      </c>
      <c r="CC232" t="s">
        <v>74</v>
      </c>
      <c r="CD232" t="s">
        <v>74</v>
      </c>
      <c r="CE232" t="s">
        <v>74</v>
      </c>
      <c r="CG232">
        <f>IF(CJ232&lt;$CH$1,CJ232,)</f>
        <v>1133.5695760000001</v>
      </c>
      <c r="CH232">
        <v>1</v>
      </c>
      <c r="CI232">
        <v>232</v>
      </c>
      <c r="CJ232">
        <v>1133.5695760000001</v>
      </c>
      <c r="CK232">
        <f t="shared" si="10"/>
        <v>0</v>
      </c>
      <c r="CL232">
        <f t="shared" si="11"/>
        <v>620.93427307594402</v>
      </c>
    </row>
    <row r="233" spans="1:90" x14ac:dyDescent="0.25">
      <c r="A233" s="5" t="s">
        <v>324</v>
      </c>
      <c r="B233" s="2">
        <v>8</v>
      </c>
      <c r="C233" s="10">
        <v>43922</v>
      </c>
      <c r="E233" s="14" t="e">
        <f t="shared" si="9"/>
        <v>#NUM!</v>
      </c>
      <c r="F233" s="3">
        <v>7</v>
      </c>
      <c r="H233">
        <v>699</v>
      </c>
      <c r="I233">
        <v>72.900000000000006</v>
      </c>
      <c r="J233">
        <v>160.19999999999999</v>
      </c>
      <c r="K233">
        <v>8</v>
      </c>
      <c r="L233">
        <v>180</v>
      </c>
      <c r="M233">
        <v>88</v>
      </c>
      <c r="N233" t="s">
        <v>114</v>
      </c>
      <c r="O233">
        <v>402</v>
      </c>
      <c r="P233">
        <v>1080</v>
      </c>
      <c r="Q233">
        <v>2400</v>
      </c>
      <c r="R233" s="1" t="s">
        <v>78</v>
      </c>
      <c r="S233" s="1" t="s">
        <v>78</v>
      </c>
      <c r="T233" t="s">
        <v>74</v>
      </c>
      <c r="U233">
        <v>8</v>
      </c>
      <c r="V233">
        <v>584.78899999999999</v>
      </c>
      <c r="W233">
        <v>2.84</v>
      </c>
      <c r="X233">
        <v>8</v>
      </c>
      <c r="Y233">
        <v>128</v>
      </c>
      <c r="Z233" t="s">
        <v>77</v>
      </c>
      <c r="AA233">
        <v>4300</v>
      </c>
      <c r="AB233">
        <v>108</v>
      </c>
      <c r="AC233">
        <v>28.75</v>
      </c>
      <c r="AD233">
        <v>14.37</v>
      </c>
      <c r="AE233">
        <v>19.75</v>
      </c>
      <c r="AF233" t="s">
        <v>74</v>
      </c>
      <c r="AG233">
        <v>48</v>
      </c>
      <c r="AH233">
        <v>1.75</v>
      </c>
      <c r="AI233">
        <v>16</v>
      </c>
      <c r="AJ233">
        <v>2.4500000000000002</v>
      </c>
      <c r="AK233" t="s">
        <v>78</v>
      </c>
      <c r="AL233" t="s">
        <v>78</v>
      </c>
      <c r="AM233" t="s">
        <v>78</v>
      </c>
      <c r="AN233" t="s">
        <v>78</v>
      </c>
      <c r="AO233" t="s">
        <v>78</v>
      </c>
      <c r="AP233" t="s">
        <v>78</v>
      </c>
      <c r="AQ233" t="s">
        <v>74</v>
      </c>
      <c r="AR233" t="s">
        <v>78</v>
      </c>
      <c r="AS233" t="s">
        <v>77</v>
      </c>
      <c r="AT233" t="s">
        <v>77</v>
      </c>
      <c r="AU233" t="s">
        <v>78</v>
      </c>
      <c r="AV233" t="s">
        <v>78</v>
      </c>
      <c r="AW233" t="s">
        <v>78</v>
      </c>
      <c r="AX233" t="s">
        <v>78</v>
      </c>
      <c r="AY233">
        <v>5.0999999999999996</v>
      </c>
      <c r="AZ233">
        <v>1</v>
      </c>
      <c r="BA233">
        <v>1</v>
      </c>
      <c r="BB233">
        <v>1</v>
      </c>
      <c r="BC233">
        <v>1</v>
      </c>
      <c r="BD233">
        <v>0.571428571</v>
      </c>
      <c r="BE233">
        <v>1</v>
      </c>
      <c r="BF233">
        <v>0.75</v>
      </c>
      <c r="BG233">
        <v>0</v>
      </c>
      <c r="BH233">
        <v>0.5</v>
      </c>
      <c r="BI233">
        <v>0.8</v>
      </c>
      <c r="BJ233">
        <v>0.72727272700000001</v>
      </c>
      <c r="BK233">
        <v>0</v>
      </c>
      <c r="BL233">
        <v>0.75</v>
      </c>
      <c r="BM233">
        <v>0.5</v>
      </c>
      <c r="BN233">
        <v>1</v>
      </c>
      <c r="BO233">
        <v>0.33333333300000001</v>
      </c>
      <c r="BP233">
        <v>2</v>
      </c>
      <c r="BQ233" t="s">
        <v>74</v>
      </c>
      <c r="BR233" t="s">
        <v>74</v>
      </c>
      <c r="BS233" t="s">
        <v>74</v>
      </c>
      <c r="BT233" t="s">
        <v>74</v>
      </c>
      <c r="BU233" t="s">
        <v>74</v>
      </c>
      <c r="BV233" t="s">
        <v>74</v>
      </c>
      <c r="BW233" t="s">
        <v>74</v>
      </c>
      <c r="BX233" t="s">
        <v>74</v>
      </c>
      <c r="BY233" t="s">
        <v>74</v>
      </c>
      <c r="BZ233" t="s">
        <v>74</v>
      </c>
      <c r="CA233" t="s">
        <v>74</v>
      </c>
      <c r="CB233" t="s">
        <v>74</v>
      </c>
      <c r="CC233" t="s">
        <v>74</v>
      </c>
      <c r="CD233" t="s">
        <v>74</v>
      </c>
      <c r="CE233" t="s">
        <v>74</v>
      </c>
      <c r="CG233">
        <f>IF(CJ233&lt;$CH$1,CJ233,)</f>
        <v>1967.624184</v>
      </c>
      <c r="CH233">
        <v>1</v>
      </c>
      <c r="CI233">
        <v>233</v>
      </c>
      <c r="CJ233">
        <v>1967.624184</v>
      </c>
      <c r="CK233">
        <f t="shared" si="10"/>
        <v>0</v>
      </c>
      <c r="CL233">
        <f t="shared" si="11"/>
        <v>1077.8035316454959</v>
      </c>
    </row>
    <row r="234" spans="1:90" x14ac:dyDescent="0.25">
      <c r="A234" s="5" t="s">
        <v>324</v>
      </c>
      <c r="B234" s="2" t="s">
        <v>325</v>
      </c>
      <c r="C234" s="10">
        <v>43922</v>
      </c>
      <c r="E234" s="14" t="e">
        <f t="shared" si="9"/>
        <v>#NUM!</v>
      </c>
      <c r="F234" s="3" t="s">
        <v>326</v>
      </c>
      <c r="H234">
        <v>899</v>
      </c>
      <c r="I234">
        <v>74.400000000000006</v>
      </c>
      <c r="J234">
        <v>165.3</v>
      </c>
      <c r="K234">
        <v>8.5</v>
      </c>
      <c r="L234">
        <v>199</v>
      </c>
      <c r="M234">
        <v>90</v>
      </c>
      <c r="N234" t="s">
        <v>114</v>
      </c>
      <c r="O234">
        <v>513</v>
      </c>
      <c r="P234">
        <v>1440</v>
      </c>
      <c r="Q234">
        <v>3168</v>
      </c>
      <c r="R234" s="1" t="s">
        <v>78</v>
      </c>
      <c r="S234" s="1" t="s">
        <v>78</v>
      </c>
      <c r="T234" t="s">
        <v>81</v>
      </c>
      <c r="U234">
        <v>8</v>
      </c>
      <c r="V234">
        <v>579.41700000000003</v>
      </c>
      <c r="W234">
        <v>2.84</v>
      </c>
      <c r="X234">
        <v>8</v>
      </c>
      <c r="Y234">
        <v>128</v>
      </c>
      <c r="Z234" t="s">
        <v>77</v>
      </c>
      <c r="AA234">
        <v>4510</v>
      </c>
      <c r="AB234">
        <v>82</v>
      </c>
      <c r="AC234">
        <v>28.58</v>
      </c>
      <c r="AD234">
        <v>10.050000000000001</v>
      </c>
      <c r="AE234">
        <v>14.82</v>
      </c>
      <c r="AF234">
        <v>119</v>
      </c>
      <c r="AG234">
        <v>48</v>
      </c>
      <c r="AH234">
        <v>1.7</v>
      </c>
      <c r="AI234">
        <v>16</v>
      </c>
      <c r="AJ234">
        <v>2.4500000000000002</v>
      </c>
      <c r="AK234" t="s">
        <v>78</v>
      </c>
      <c r="AL234" t="s">
        <v>78</v>
      </c>
      <c r="AM234" t="s">
        <v>78</v>
      </c>
      <c r="AN234" t="s">
        <v>78</v>
      </c>
      <c r="AO234" t="s">
        <v>78</v>
      </c>
      <c r="AP234" t="s">
        <v>78</v>
      </c>
      <c r="AQ234" t="s">
        <v>78</v>
      </c>
      <c r="AR234" t="s">
        <v>78</v>
      </c>
      <c r="AS234" t="s">
        <v>77</v>
      </c>
      <c r="AT234" t="s">
        <v>77</v>
      </c>
      <c r="AU234" t="s">
        <v>78</v>
      </c>
      <c r="AV234" t="s">
        <v>78</v>
      </c>
      <c r="AW234" t="s">
        <v>78</v>
      </c>
      <c r="AX234" t="s">
        <v>78</v>
      </c>
      <c r="AY234">
        <v>5.0999999999999996</v>
      </c>
      <c r="AZ234">
        <v>1</v>
      </c>
      <c r="BA234">
        <v>1</v>
      </c>
      <c r="BB234">
        <v>1</v>
      </c>
      <c r="BC234">
        <v>1</v>
      </c>
      <c r="BD234">
        <v>0.571428571</v>
      </c>
      <c r="BE234">
        <v>1</v>
      </c>
      <c r="BF234">
        <v>0.75</v>
      </c>
      <c r="BG234">
        <v>0</v>
      </c>
      <c r="BH234">
        <v>0.5</v>
      </c>
      <c r="BI234">
        <v>0.4</v>
      </c>
      <c r="BJ234">
        <v>0.72727272700000001</v>
      </c>
      <c r="BK234">
        <v>0</v>
      </c>
      <c r="BL234">
        <v>0.75</v>
      </c>
      <c r="BM234">
        <v>0.5</v>
      </c>
      <c r="BN234">
        <v>1</v>
      </c>
      <c r="BO234">
        <v>0.33333333300000001</v>
      </c>
      <c r="BP234">
        <v>6</v>
      </c>
      <c r="BQ234">
        <v>10</v>
      </c>
      <c r="BR234">
        <v>9.5</v>
      </c>
      <c r="BS234">
        <v>10</v>
      </c>
      <c r="BT234">
        <v>10</v>
      </c>
      <c r="BU234">
        <v>9.8000000000000007</v>
      </c>
      <c r="BV234">
        <v>9.6999999999999993</v>
      </c>
      <c r="BW234">
        <v>10</v>
      </c>
      <c r="BX234">
        <v>10</v>
      </c>
      <c r="BY234">
        <v>9.3000000000000007</v>
      </c>
      <c r="BZ234">
        <v>9.1999999999999993</v>
      </c>
      <c r="CA234">
        <v>9</v>
      </c>
      <c r="CB234">
        <v>9.3000000000000007</v>
      </c>
      <c r="CC234">
        <v>10</v>
      </c>
      <c r="CD234">
        <v>10</v>
      </c>
      <c r="CE234">
        <v>10</v>
      </c>
      <c r="CG234">
        <f>IF(CJ234&lt;$CH$1,CJ234,)</f>
        <v>2299.3707530000001</v>
      </c>
      <c r="CH234">
        <v>1</v>
      </c>
      <c r="CI234">
        <v>234</v>
      </c>
      <c r="CJ234">
        <v>2299.3707530000001</v>
      </c>
      <c r="CK234">
        <f t="shared" si="10"/>
        <v>0</v>
      </c>
      <c r="CL234">
        <f t="shared" si="11"/>
        <v>1259.5240180000569</v>
      </c>
    </row>
    <row r="235" spans="1:90" x14ac:dyDescent="0.25">
      <c r="A235" s="5" t="s">
        <v>324</v>
      </c>
      <c r="B235" s="2" t="s">
        <v>326</v>
      </c>
      <c r="C235" s="10">
        <v>43739</v>
      </c>
      <c r="D235" s="10">
        <v>43922</v>
      </c>
      <c r="E235" s="14">
        <f t="shared" si="9"/>
        <v>6</v>
      </c>
      <c r="F235" s="3" t="s">
        <v>327</v>
      </c>
      <c r="G235" s="3" t="s">
        <v>325</v>
      </c>
      <c r="H235">
        <v>599</v>
      </c>
      <c r="I235">
        <v>75.900000000000006</v>
      </c>
      <c r="J235">
        <v>162.6</v>
      </c>
      <c r="K235">
        <v>8.8000000000000007</v>
      </c>
      <c r="L235">
        <v>206</v>
      </c>
      <c r="M235">
        <v>88</v>
      </c>
      <c r="N235" t="s">
        <v>114</v>
      </c>
      <c r="O235">
        <v>516</v>
      </c>
      <c r="P235">
        <v>1440</v>
      </c>
      <c r="Q235">
        <v>3120</v>
      </c>
      <c r="R235" s="1" t="s">
        <v>78</v>
      </c>
      <c r="S235" s="1" t="s">
        <v>78</v>
      </c>
      <c r="T235" t="s">
        <v>74</v>
      </c>
      <c r="U235">
        <v>8</v>
      </c>
      <c r="V235">
        <v>482.41500000000002</v>
      </c>
      <c r="W235">
        <v>2.96</v>
      </c>
      <c r="X235">
        <v>8</v>
      </c>
      <c r="Y235">
        <v>256</v>
      </c>
      <c r="Z235" t="s">
        <v>77</v>
      </c>
      <c r="AA235">
        <v>4085</v>
      </c>
      <c r="AB235">
        <v>100</v>
      </c>
      <c r="AC235">
        <v>34.75</v>
      </c>
      <c r="AD235">
        <v>12.05</v>
      </c>
      <c r="AE235">
        <v>18.25</v>
      </c>
      <c r="AF235">
        <v>114</v>
      </c>
      <c r="AG235">
        <v>48</v>
      </c>
      <c r="AH235">
        <v>1.6</v>
      </c>
      <c r="AI235">
        <v>16</v>
      </c>
      <c r="AJ235">
        <v>2</v>
      </c>
      <c r="AK235" t="s">
        <v>78</v>
      </c>
      <c r="AL235" t="s">
        <v>78</v>
      </c>
      <c r="AM235" t="s">
        <v>78</v>
      </c>
      <c r="AN235" t="s">
        <v>78</v>
      </c>
      <c r="AO235" t="s">
        <v>78</v>
      </c>
      <c r="AP235" t="s">
        <v>78</v>
      </c>
      <c r="AQ235" t="s">
        <v>74</v>
      </c>
      <c r="AR235" t="s">
        <v>78</v>
      </c>
      <c r="AS235" t="s">
        <v>77</v>
      </c>
      <c r="AT235" t="s">
        <v>77</v>
      </c>
      <c r="AU235" t="s">
        <v>78</v>
      </c>
      <c r="AV235" t="s">
        <v>78</v>
      </c>
      <c r="AW235" t="s">
        <v>78</v>
      </c>
      <c r="AX235" t="s">
        <v>78</v>
      </c>
      <c r="AY235">
        <v>5</v>
      </c>
      <c r="AZ235">
        <v>1</v>
      </c>
      <c r="BA235">
        <v>1</v>
      </c>
      <c r="BB235">
        <v>1</v>
      </c>
      <c r="BC235">
        <v>0</v>
      </c>
      <c r="BD235">
        <v>0.71428571399999996</v>
      </c>
      <c r="BE235">
        <v>1</v>
      </c>
      <c r="BF235">
        <v>0.75</v>
      </c>
      <c r="BG235">
        <v>0</v>
      </c>
      <c r="BH235">
        <v>0.5</v>
      </c>
      <c r="BI235">
        <v>0.6</v>
      </c>
      <c r="BJ235">
        <v>0.63636363600000001</v>
      </c>
      <c r="BK235">
        <v>0</v>
      </c>
      <c r="BL235">
        <v>0.75</v>
      </c>
      <c r="BM235">
        <v>1</v>
      </c>
      <c r="BN235">
        <v>1</v>
      </c>
      <c r="BO235">
        <v>0</v>
      </c>
      <c r="BP235">
        <v>27</v>
      </c>
      <c r="BQ235">
        <v>9.8000000000000007</v>
      </c>
      <c r="BR235">
        <v>8.6999999999999993</v>
      </c>
      <c r="BS235">
        <v>10</v>
      </c>
      <c r="BT235">
        <v>9.6</v>
      </c>
      <c r="BU235">
        <v>9.4</v>
      </c>
      <c r="BV235">
        <v>9.6</v>
      </c>
      <c r="BW235">
        <v>10</v>
      </c>
      <c r="BX235">
        <v>9.9</v>
      </c>
      <c r="BY235">
        <v>9.6999999999999993</v>
      </c>
      <c r="BZ235">
        <v>9.1999999999999993</v>
      </c>
      <c r="CA235">
        <v>8.6</v>
      </c>
      <c r="CB235">
        <v>9.3000000000000007</v>
      </c>
      <c r="CC235">
        <v>9.9</v>
      </c>
      <c r="CD235">
        <v>9.8000000000000007</v>
      </c>
      <c r="CE235">
        <v>9.9</v>
      </c>
      <c r="CG235">
        <f>IF(CJ235&lt;$CH$1,CJ235,)</f>
        <v>1000.000001</v>
      </c>
      <c r="CH235">
        <v>1</v>
      </c>
      <c r="CI235">
        <v>235</v>
      </c>
      <c r="CJ235">
        <v>1000.000001</v>
      </c>
      <c r="CK235">
        <f t="shared" si="10"/>
        <v>0</v>
      </c>
      <c r="CL235">
        <f t="shared" si="11"/>
        <v>547.769000547769</v>
      </c>
    </row>
    <row r="236" spans="1:90" x14ac:dyDescent="0.25">
      <c r="A236" s="5" t="s">
        <v>324</v>
      </c>
      <c r="B236" s="2" t="s">
        <v>328</v>
      </c>
      <c r="C236" s="10">
        <v>43709</v>
      </c>
      <c r="E236" s="14" t="e">
        <f t="shared" si="9"/>
        <v>#NUM!</v>
      </c>
      <c r="F236" s="3">
        <v>7</v>
      </c>
      <c r="H236">
        <v>799</v>
      </c>
      <c r="I236">
        <v>74.400000000000006</v>
      </c>
      <c r="J236">
        <v>160.9</v>
      </c>
      <c r="K236">
        <v>8.1</v>
      </c>
      <c r="L236">
        <v>190</v>
      </c>
      <c r="M236">
        <v>86</v>
      </c>
      <c r="N236" t="s">
        <v>114</v>
      </c>
      <c r="O236">
        <v>402</v>
      </c>
      <c r="P236">
        <v>1080</v>
      </c>
      <c r="Q236">
        <v>2340</v>
      </c>
      <c r="R236" s="1" t="s">
        <v>78</v>
      </c>
      <c r="S236" s="1" t="s">
        <v>78</v>
      </c>
      <c r="T236" t="s">
        <v>74</v>
      </c>
      <c r="U236">
        <v>8</v>
      </c>
      <c r="V236">
        <v>482.41500000000002</v>
      </c>
      <c r="W236">
        <v>2.96</v>
      </c>
      <c r="X236">
        <v>8</v>
      </c>
      <c r="Y236">
        <v>128</v>
      </c>
      <c r="Z236" t="s">
        <v>77</v>
      </c>
      <c r="AA236">
        <v>3800</v>
      </c>
      <c r="AB236">
        <v>90</v>
      </c>
      <c r="AC236">
        <v>29.58</v>
      </c>
      <c r="AD236">
        <v>12.18</v>
      </c>
      <c r="AE236">
        <v>18.18</v>
      </c>
      <c r="AF236" t="s">
        <v>74</v>
      </c>
      <c r="AG236">
        <v>48</v>
      </c>
      <c r="AH236">
        <v>1.6</v>
      </c>
      <c r="AI236">
        <v>16</v>
      </c>
      <c r="AJ236">
        <v>2</v>
      </c>
      <c r="AK236" t="s">
        <v>78</v>
      </c>
      <c r="AL236" t="s">
        <v>78</v>
      </c>
      <c r="AM236" t="s">
        <v>78</v>
      </c>
      <c r="AN236" t="s">
        <v>78</v>
      </c>
      <c r="AO236" t="s">
        <v>78</v>
      </c>
      <c r="AP236" t="s">
        <v>78</v>
      </c>
      <c r="AQ236" t="s">
        <v>74</v>
      </c>
      <c r="AR236" t="s">
        <v>78</v>
      </c>
      <c r="AS236" t="s">
        <v>77</v>
      </c>
      <c r="AT236" t="s">
        <v>77</v>
      </c>
      <c r="AU236" t="s">
        <v>78</v>
      </c>
      <c r="AV236" t="s">
        <v>78</v>
      </c>
      <c r="AW236" t="s">
        <v>78</v>
      </c>
      <c r="AX236" t="s">
        <v>78</v>
      </c>
      <c r="AY236">
        <v>5</v>
      </c>
      <c r="AZ236">
        <v>1</v>
      </c>
      <c r="BA236">
        <v>1</v>
      </c>
      <c r="BB236">
        <v>1</v>
      </c>
      <c r="BC236">
        <v>0</v>
      </c>
      <c r="BD236">
        <v>0.71428571399999996</v>
      </c>
      <c r="BE236">
        <v>1</v>
      </c>
      <c r="BF236">
        <v>0.625</v>
      </c>
      <c r="BG236">
        <v>0</v>
      </c>
      <c r="BH236">
        <v>0.5</v>
      </c>
      <c r="BI236">
        <v>0.8</v>
      </c>
      <c r="BJ236">
        <v>0.63636363600000001</v>
      </c>
      <c r="BK236">
        <v>0</v>
      </c>
      <c r="BL236">
        <v>0.75</v>
      </c>
      <c r="BM236">
        <v>1</v>
      </c>
      <c r="BN236">
        <v>1</v>
      </c>
      <c r="BO236">
        <v>0</v>
      </c>
      <c r="BP236">
        <v>42</v>
      </c>
      <c r="BQ236">
        <v>9.8000000000000007</v>
      </c>
      <c r="BR236">
        <v>8.3000000000000007</v>
      </c>
      <c r="BS236">
        <v>9.8000000000000007</v>
      </c>
      <c r="BT236">
        <v>9.6999999999999993</v>
      </c>
      <c r="BU236">
        <v>9.4</v>
      </c>
      <c r="BV236">
        <v>9.8000000000000007</v>
      </c>
      <c r="BW236">
        <v>9.9</v>
      </c>
      <c r="BX236">
        <v>9.6999999999999993</v>
      </c>
      <c r="BY236">
        <v>9.6</v>
      </c>
      <c r="BZ236">
        <v>8.6999999999999993</v>
      </c>
      <c r="CA236">
        <v>9.1999999999999993</v>
      </c>
      <c r="CB236">
        <v>9.4</v>
      </c>
      <c r="CC236">
        <v>9.9</v>
      </c>
      <c r="CD236">
        <v>9.8000000000000007</v>
      </c>
      <c r="CE236">
        <v>9.6999999999999993</v>
      </c>
      <c r="CG236">
        <f>IF(CJ236&lt;$CH$1,CJ236,)</f>
        <v>1148.955449</v>
      </c>
      <c r="CH236">
        <v>1</v>
      </c>
      <c r="CI236">
        <v>236</v>
      </c>
      <c r="CJ236">
        <v>1148.955449</v>
      </c>
      <c r="CK236">
        <f t="shared" si="10"/>
        <v>0</v>
      </c>
      <c r="CL236">
        <f t="shared" si="11"/>
        <v>629.36217734328102</v>
      </c>
    </row>
    <row r="237" spans="1:90" x14ac:dyDescent="0.25">
      <c r="A237" s="5" t="s">
        <v>324</v>
      </c>
      <c r="B237" s="2">
        <v>7</v>
      </c>
      <c r="C237" s="10">
        <v>43586</v>
      </c>
      <c r="D237" s="10">
        <v>43709</v>
      </c>
      <c r="E237" s="14">
        <f t="shared" si="9"/>
        <v>4</v>
      </c>
      <c r="F237" s="3" t="s">
        <v>329</v>
      </c>
      <c r="G237" s="3" t="s">
        <v>328</v>
      </c>
      <c r="H237">
        <v>669</v>
      </c>
      <c r="I237">
        <v>74.8</v>
      </c>
      <c r="J237">
        <v>157.69999999999999</v>
      </c>
      <c r="K237">
        <v>8.1999999999999993</v>
      </c>
      <c r="L237">
        <v>182</v>
      </c>
      <c r="M237">
        <v>85</v>
      </c>
      <c r="N237" t="s">
        <v>114</v>
      </c>
      <c r="O237">
        <v>403</v>
      </c>
      <c r="P237">
        <v>1080</v>
      </c>
      <c r="Q237">
        <v>2340</v>
      </c>
      <c r="R237" s="1" t="s">
        <v>78</v>
      </c>
      <c r="S237" s="1" t="s">
        <v>78</v>
      </c>
      <c r="T237" t="s">
        <v>74</v>
      </c>
      <c r="U237">
        <v>8</v>
      </c>
      <c r="V237">
        <v>446.34500000000003</v>
      </c>
      <c r="W237">
        <v>2.84</v>
      </c>
      <c r="X237">
        <v>6</v>
      </c>
      <c r="Y237">
        <v>128</v>
      </c>
      <c r="Z237" t="s">
        <v>77</v>
      </c>
      <c r="AA237">
        <v>3700</v>
      </c>
      <c r="AB237">
        <v>102</v>
      </c>
      <c r="AC237">
        <v>25</v>
      </c>
      <c r="AD237">
        <v>13.75</v>
      </c>
      <c r="AE237">
        <v>19.899999999999999</v>
      </c>
      <c r="AF237" t="s">
        <v>74</v>
      </c>
      <c r="AG237">
        <v>48</v>
      </c>
      <c r="AH237">
        <v>1.7</v>
      </c>
      <c r="AI237">
        <v>16</v>
      </c>
      <c r="AJ237">
        <v>2</v>
      </c>
      <c r="AK237" t="s">
        <v>78</v>
      </c>
      <c r="AL237" t="s">
        <v>78</v>
      </c>
      <c r="AM237" t="s">
        <v>78</v>
      </c>
      <c r="AN237" t="s">
        <v>78</v>
      </c>
      <c r="AO237" t="s">
        <v>78</v>
      </c>
      <c r="AP237" t="s">
        <v>78</v>
      </c>
      <c r="AQ237" t="s">
        <v>74</v>
      </c>
      <c r="AR237" t="s">
        <v>78</v>
      </c>
      <c r="AS237" t="s">
        <v>77</v>
      </c>
      <c r="AT237" t="s">
        <v>77</v>
      </c>
      <c r="AU237" t="s">
        <v>78</v>
      </c>
      <c r="AV237" t="s">
        <v>78</v>
      </c>
      <c r="AW237" t="s">
        <v>78</v>
      </c>
      <c r="AX237" t="s">
        <v>78</v>
      </c>
      <c r="AY237">
        <v>5</v>
      </c>
      <c r="AZ237">
        <v>1</v>
      </c>
      <c r="BA237">
        <v>1</v>
      </c>
      <c r="BB237">
        <v>1</v>
      </c>
      <c r="BC237">
        <v>0</v>
      </c>
      <c r="BD237">
        <v>0.71428571399999996</v>
      </c>
      <c r="BE237">
        <v>1</v>
      </c>
      <c r="BF237">
        <v>0.75</v>
      </c>
      <c r="BG237">
        <v>0</v>
      </c>
      <c r="BH237">
        <v>0.5</v>
      </c>
      <c r="BI237">
        <v>0.6</v>
      </c>
      <c r="BJ237">
        <v>0.63636363600000001</v>
      </c>
      <c r="BK237">
        <v>0</v>
      </c>
      <c r="BL237">
        <v>0.75</v>
      </c>
      <c r="BM237">
        <v>1</v>
      </c>
      <c r="BN237">
        <v>1</v>
      </c>
      <c r="BO237">
        <v>0</v>
      </c>
      <c r="BP237">
        <v>49</v>
      </c>
      <c r="BQ237">
        <v>9.4</v>
      </c>
      <c r="BR237">
        <v>7.9</v>
      </c>
      <c r="BS237">
        <v>9.4</v>
      </c>
      <c r="BT237">
        <v>9.1999999999999993</v>
      </c>
      <c r="BU237">
        <v>8.8000000000000007</v>
      </c>
      <c r="BV237">
        <v>9.5</v>
      </c>
      <c r="BW237">
        <v>9.9</v>
      </c>
      <c r="BX237">
        <v>9.6999999999999993</v>
      </c>
      <c r="BY237">
        <v>9.1999999999999993</v>
      </c>
      <c r="BZ237">
        <v>8.5</v>
      </c>
      <c r="CA237">
        <v>8.8000000000000007</v>
      </c>
      <c r="CB237">
        <v>8.8000000000000007</v>
      </c>
      <c r="CC237">
        <v>9.5</v>
      </c>
      <c r="CD237">
        <v>9.4</v>
      </c>
      <c r="CE237">
        <v>9.6999999999999993</v>
      </c>
      <c r="CG237">
        <f>IF(CJ237&lt;$CH$1,CJ237,)</f>
        <v>0</v>
      </c>
      <c r="CH237">
        <v>1</v>
      </c>
      <c r="CI237">
        <v>237</v>
      </c>
      <c r="CJ237">
        <v>5169.2298099999998</v>
      </c>
      <c r="CK237">
        <f t="shared" si="10"/>
        <v>0</v>
      </c>
      <c r="CL237">
        <f t="shared" si="11"/>
        <v>0</v>
      </c>
    </row>
    <row r="238" spans="1:90" x14ac:dyDescent="0.25">
      <c r="A238" s="5" t="s">
        <v>324</v>
      </c>
      <c r="B238" s="2" t="s">
        <v>327</v>
      </c>
      <c r="C238" s="10">
        <v>43586</v>
      </c>
      <c r="D238" s="10">
        <v>43739</v>
      </c>
      <c r="E238" s="14">
        <f t="shared" si="9"/>
        <v>5</v>
      </c>
      <c r="F238" s="3" t="s">
        <v>329</v>
      </c>
      <c r="G238" s="3" t="s">
        <v>326</v>
      </c>
      <c r="H238">
        <v>699</v>
      </c>
      <c r="I238">
        <v>75.900000000000006</v>
      </c>
      <c r="J238">
        <v>162.6</v>
      </c>
      <c r="K238">
        <v>8.8000000000000007</v>
      </c>
      <c r="L238">
        <v>206</v>
      </c>
      <c r="M238">
        <v>88</v>
      </c>
      <c r="N238" t="s">
        <v>114</v>
      </c>
      <c r="O238">
        <v>515</v>
      </c>
      <c r="P238">
        <v>1440</v>
      </c>
      <c r="Q238">
        <v>3120</v>
      </c>
      <c r="R238" s="1" t="s">
        <v>78</v>
      </c>
      <c r="S238" s="1" t="s">
        <v>78</v>
      </c>
      <c r="T238" t="s">
        <v>74</v>
      </c>
      <c r="U238">
        <v>8</v>
      </c>
      <c r="V238">
        <v>447.375</v>
      </c>
      <c r="W238">
        <v>2.84</v>
      </c>
      <c r="X238">
        <v>6</v>
      </c>
      <c r="Y238">
        <v>128</v>
      </c>
      <c r="Z238" t="s">
        <v>77</v>
      </c>
      <c r="AA238">
        <v>4000</v>
      </c>
      <c r="AB238">
        <v>85</v>
      </c>
      <c r="AC238">
        <v>34.4</v>
      </c>
      <c r="AD238">
        <v>10.17</v>
      </c>
      <c r="AE238">
        <v>14.55</v>
      </c>
      <c r="AF238">
        <v>114</v>
      </c>
      <c r="AG238">
        <v>48</v>
      </c>
      <c r="AH238">
        <v>1.6</v>
      </c>
      <c r="AI238">
        <v>16</v>
      </c>
      <c r="AJ238">
        <v>2</v>
      </c>
      <c r="AK238" t="s">
        <v>78</v>
      </c>
      <c r="AL238" t="s">
        <v>78</v>
      </c>
      <c r="AM238" t="s">
        <v>78</v>
      </c>
      <c r="AN238" t="s">
        <v>78</v>
      </c>
      <c r="AO238" t="s">
        <v>78</v>
      </c>
      <c r="AP238" t="s">
        <v>78</v>
      </c>
      <c r="AQ238" t="s">
        <v>74</v>
      </c>
      <c r="AR238" t="s">
        <v>78</v>
      </c>
      <c r="AS238" t="s">
        <v>77</v>
      </c>
      <c r="AT238" t="s">
        <v>77</v>
      </c>
      <c r="AU238" t="s">
        <v>78</v>
      </c>
      <c r="AV238" t="s">
        <v>78</v>
      </c>
      <c r="AW238" t="s">
        <v>78</v>
      </c>
      <c r="AX238" t="s">
        <v>78</v>
      </c>
      <c r="AY238">
        <v>5</v>
      </c>
      <c r="AZ238">
        <v>1</v>
      </c>
      <c r="BA238">
        <v>1</v>
      </c>
      <c r="BB238">
        <v>1</v>
      </c>
      <c r="BC238">
        <v>0</v>
      </c>
      <c r="BD238">
        <v>0.71428571399999996</v>
      </c>
      <c r="BE238">
        <v>1</v>
      </c>
      <c r="BF238">
        <v>0.75</v>
      </c>
      <c r="BG238">
        <v>0</v>
      </c>
      <c r="BH238">
        <v>0.5</v>
      </c>
      <c r="BI238">
        <v>0.8</v>
      </c>
      <c r="BJ238">
        <v>0.63636363600000001</v>
      </c>
      <c r="BK238">
        <v>0</v>
      </c>
      <c r="BL238">
        <v>0.75</v>
      </c>
      <c r="BM238">
        <v>1</v>
      </c>
      <c r="BN238">
        <v>1</v>
      </c>
      <c r="BO238">
        <v>0</v>
      </c>
      <c r="BP238">
        <v>86</v>
      </c>
      <c r="BQ238">
        <v>9.6</v>
      </c>
      <c r="BR238">
        <v>8.4</v>
      </c>
      <c r="BS238">
        <v>9.6999999999999993</v>
      </c>
      <c r="BT238">
        <v>9</v>
      </c>
      <c r="BU238">
        <v>9</v>
      </c>
      <c r="BV238">
        <v>9.6</v>
      </c>
      <c r="BW238">
        <v>9.8000000000000007</v>
      </c>
      <c r="BX238">
        <v>9.9</v>
      </c>
      <c r="BY238">
        <v>9.6</v>
      </c>
      <c r="BZ238">
        <v>8.6999999999999993</v>
      </c>
      <c r="CA238">
        <v>9.1999999999999993</v>
      </c>
      <c r="CB238">
        <v>9.1999999999999993</v>
      </c>
      <c r="CC238">
        <v>9.6</v>
      </c>
      <c r="CD238">
        <v>9.6999999999999993</v>
      </c>
      <c r="CE238">
        <v>9.6999999999999993</v>
      </c>
      <c r="CG238">
        <f>IF(CJ238&lt;$CH$1,CJ238,)</f>
        <v>1000.000211</v>
      </c>
      <c r="CH238">
        <v>1</v>
      </c>
      <c r="CI238">
        <v>238</v>
      </c>
      <c r="CJ238">
        <v>1000.000211</v>
      </c>
      <c r="CK238">
        <f t="shared" si="10"/>
        <v>0</v>
      </c>
      <c r="CL238">
        <f t="shared" si="11"/>
        <v>547.76911557925894</v>
      </c>
    </row>
    <row r="239" spans="1:90" x14ac:dyDescent="0.25">
      <c r="A239" s="5" t="s">
        <v>320</v>
      </c>
      <c r="B239" s="2" t="s">
        <v>329</v>
      </c>
      <c r="C239" s="10">
        <v>43374</v>
      </c>
      <c r="D239" s="10">
        <v>43586</v>
      </c>
      <c r="E239" s="14">
        <f t="shared" si="9"/>
        <v>7</v>
      </c>
      <c r="F239" s="3">
        <v>6</v>
      </c>
      <c r="G239" s="3">
        <v>7</v>
      </c>
      <c r="H239">
        <v>699</v>
      </c>
      <c r="I239">
        <v>74.8</v>
      </c>
      <c r="J239">
        <v>157.5</v>
      </c>
      <c r="K239">
        <v>8.1999999999999993</v>
      </c>
      <c r="L239">
        <v>185</v>
      </c>
      <c r="M239">
        <v>85</v>
      </c>
      <c r="N239" t="s">
        <v>114</v>
      </c>
      <c r="O239">
        <v>403</v>
      </c>
      <c r="P239">
        <v>1080</v>
      </c>
      <c r="Q239">
        <v>2340</v>
      </c>
      <c r="R239" s="1" t="s">
        <v>78</v>
      </c>
      <c r="S239" s="1" t="s">
        <v>78</v>
      </c>
      <c r="T239" t="s">
        <v>74</v>
      </c>
      <c r="U239">
        <v>8</v>
      </c>
      <c r="V239">
        <v>297.13200000000001</v>
      </c>
      <c r="W239">
        <v>2.8</v>
      </c>
      <c r="X239">
        <v>6</v>
      </c>
      <c r="Y239">
        <v>128</v>
      </c>
      <c r="Z239" t="s">
        <v>77</v>
      </c>
      <c r="AA239">
        <v>3710</v>
      </c>
      <c r="AB239">
        <v>90</v>
      </c>
      <c r="AC239">
        <v>29.13</v>
      </c>
      <c r="AD239">
        <v>12.07</v>
      </c>
      <c r="AE239">
        <v>15.67</v>
      </c>
      <c r="AF239">
        <v>98</v>
      </c>
      <c r="AG239">
        <v>16</v>
      </c>
      <c r="AH239">
        <v>1.7</v>
      </c>
      <c r="AI239">
        <v>16</v>
      </c>
      <c r="AJ239">
        <v>2</v>
      </c>
      <c r="AK239" t="s">
        <v>78</v>
      </c>
      <c r="AL239" t="s">
        <v>78</v>
      </c>
      <c r="AM239" t="s">
        <v>78</v>
      </c>
      <c r="AN239" t="s">
        <v>78</v>
      </c>
      <c r="AO239" t="s">
        <v>78</v>
      </c>
      <c r="AP239" t="s">
        <v>78</v>
      </c>
      <c r="AQ239" t="s">
        <v>74</v>
      </c>
      <c r="AR239" t="s">
        <v>78</v>
      </c>
      <c r="AS239" t="s">
        <v>77</v>
      </c>
      <c r="AT239" t="s">
        <v>77</v>
      </c>
      <c r="AU239" t="s">
        <v>78</v>
      </c>
      <c r="AV239" t="s">
        <v>78</v>
      </c>
      <c r="AW239" t="s">
        <v>78</v>
      </c>
      <c r="AX239" t="s">
        <v>78</v>
      </c>
      <c r="AY239">
        <v>5</v>
      </c>
      <c r="AZ239">
        <v>1</v>
      </c>
      <c r="BA239">
        <v>1</v>
      </c>
      <c r="BB239">
        <v>1</v>
      </c>
      <c r="BC239">
        <v>0</v>
      </c>
      <c r="BD239">
        <v>0.71428571399999996</v>
      </c>
      <c r="BE239">
        <v>1</v>
      </c>
      <c r="BF239">
        <v>0.9375</v>
      </c>
      <c r="BG239">
        <v>0</v>
      </c>
      <c r="BH239">
        <v>0.5</v>
      </c>
      <c r="BI239">
        <v>0.6</v>
      </c>
      <c r="BJ239">
        <v>0.63636363600000001</v>
      </c>
      <c r="BK239">
        <v>0</v>
      </c>
      <c r="BL239">
        <v>0.75</v>
      </c>
      <c r="BM239">
        <v>1</v>
      </c>
      <c r="BN239">
        <v>1</v>
      </c>
      <c r="BO239">
        <v>0</v>
      </c>
      <c r="BP239">
        <v>78</v>
      </c>
      <c r="BQ239">
        <v>9.3000000000000007</v>
      </c>
      <c r="BR239">
        <v>8.1</v>
      </c>
      <c r="BS239">
        <v>9.4</v>
      </c>
      <c r="BT239">
        <v>9.1999999999999993</v>
      </c>
      <c r="BU239">
        <v>8.6999999999999993</v>
      </c>
      <c r="BV239">
        <v>8.6</v>
      </c>
      <c r="BW239">
        <v>9.8000000000000007</v>
      </c>
      <c r="BX239">
        <v>9.8000000000000007</v>
      </c>
      <c r="BY239">
        <v>9.4</v>
      </c>
      <c r="BZ239">
        <v>8.4</v>
      </c>
      <c r="CA239">
        <v>9</v>
      </c>
      <c r="CB239">
        <v>8.9</v>
      </c>
      <c r="CC239">
        <v>9.6</v>
      </c>
      <c r="CD239">
        <v>9.4</v>
      </c>
      <c r="CE239">
        <v>9.6999999999999993</v>
      </c>
      <c r="CG239">
        <f>IF(CJ239&lt;$CH$1,CJ239,)</f>
        <v>0</v>
      </c>
      <c r="CH239">
        <v>1</v>
      </c>
      <c r="CI239">
        <v>239</v>
      </c>
      <c r="CJ239">
        <v>14999.999739999999</v>
      </c>
      <c r="CK239">
        <f t="shared" si="10"/>
        <v>0</v>
      </c>
      <c r="CL239">
        <f t="shared" si="11"/>
        <v>0</v>
      </c>
    </row>
    <row r="240" spans="1:90" x14ac:dyDescent="0.25">
      <c r="A240" s="5" t="s">
        <v>324</v>
      </c>
      <c r="B240" s="2">
        <v>6</v>
      </c>
      <c r="C240" s="10">
        <v>43221</v>
      </c>
      <c r="D240" s="10">
        <v>43374</v>
      </c>
      <c r="E240" s="14">
        <f t="shared" si="9"/>
        <v>5</v>
      </c>
      <c r="F240" s="3" t="s">
        <v>330</v>
      </c>
      <c r="G240" s="3" t="s">
        <v>329</v>
      </c>
      <c r="H240">
        <v>529</v>
      </c>
      <c r="I240">
        <v>75.400000000000006</v>
      </c>
      <c r="J240">
        <v>155.69999999999999</v>
      </c>
      <c r="K240">
        <v>7.8</v>
      </c>
      <c r="L240">
        <v>177</v>
      </c>
      <c r="M240">
        <v>83</v>
      </c>
      <c r="N240" t="s">
        <v>114</v>
      </c>
      <c r="O240">
        <v>402</v>
      </c>
      <c r="P240">
        <v>1080</v>
      </c>
      <c r="Q240">
        <v>2280</v>
      </c>
      <c r="R240" s="1" t="s">
        <v>77</v>
      </c>
      <c r="S240" s="1" t="s">
        <v>78</v>
      </c>
      <c r="T240" t="s">
        <v>74</v>
      </c>
      <c r="U240">
        <v>8</v>
      </c>
      <c r="V240">
        <v>292.27499999999998</v>
      </c>
      <c r="W240">
        <v>2.8</v>
      </c>
      <c r="X240">
        <v>6</v>
      </c>
      <c r="Y240">
        <v>64</v>
      </c>
      <c r="Z240" t="s">
        <v>77</v>
      </c>
      <c r="AA240">
        <v>3300</v>
      </c>
      <c r="AB240">
        <v>76</v>
      </c>
      <c r="AC240">
        <v>27.7</v>
      </c>
      <c r="AD240">
        <v>9.32</v>
      </c>
      <c r="AE240">
        <v>14.45</v>
      </c>
      <c r="AF240">
        <v>96</v>
      </c>
      <c r="AG240">
        <v>16</v>
      </c>
      <c r="AH240">
        <v>1.7</v>
      </c>
      <c r="AI240">
        <v>16</v>
      </c>
      <c r="AJ240">
        <v>2</v>
      </c>
      <c r="AK240" t="s">
        <v>78</v>
      </c>
      <c r="AL240" t="s">
        <v>78</v>
      </c>
      <c r="AM240" t="s">
        <v>78</v>
      </c>
      <c r="AN240" t="s">
        <v>78</v>
      </c>
      <c r="AO240" t="s">
        <v>78</v>
      </c>
      <c r="AP240" t="s">
        <v>78</v>
      </c>
      <c r="AQ240" t="s">
        <v>74</v>
      </c>
      <c r="AR240" t="s">
        <v>78</v>
      </c>
      <c r="AS240" t="s">
        <v>78</v>
      </c>
      <c r="AT240" t="s">
        <v>77</v>
      </c>
      <c r="AU240" t="s">
        <v>78</v>
      </c>
      <c r="AV240" t="s">
        <v>78</v>
      </c>
      <c r="AW240" t="s">
        <v>78</v>
      </c>
      <c r="AX240" t="s">
        <v>78</v>
      </c>
      <c r="AY240">
        <v>5</v>
      </c>
      <c r="AZ240">
        <v>1</v>
      </c>
      <c r="BA240">
        <v>1</v>
      </c>
      <c r="BB240">
        <v>1</v>
      </c>
      <c r="BC240">
        <v>0</v>
      </c>
      <c r="BD240">
        <v>0.71428571399999996</v>
      </c>
      <c r="BE240">
        <v>1</v>
      </c>
      <c r="BF240">
        <v>0.6875</v>
      </c>
      <c r="BG240">
        <v>0</v>
      </c>
      <c r="BH240">
        <v>0.5</v>
      </c>
      <c r="BI240">
        <v>0.8</v>
      </c>
      <c r="BJ240">
        <v>0.63636363600000001</v>
      </c>
      <c r="BK240">
        <v>0</v>
      </c>
      <c r="BL240">
        <v>0.75</v>
      </c>
      <c r="BM240">
        <v>1</v>
      </c>
      <c r="BN240">
        <v>1</v>
      </c>
      <c r="BO240">
        <v>0</v>
      </c>
      <c r="BP240">
        <v>127</v>
      </c>
      <c r="BQ240">
        <v>9.6</v>
      </c>
      <c r="BR240">
        <v>8.3000000000000007</v>
      </c>
      <c r="BS240">
        <v>9.6999999999999993</v>
      </c>
      <c r="BT240">
        <v>9.4</v>
      </c>
      <c r="BU240">
        <v>8.8000000000000007</v>
      </c>
      <c r="BV240">
        <v>8.3000000000000007</v>
      </c>
      <c r="BW240">
        <v>9.9</v>
      </c>
      <c r="BX240">
        <v>9.8000000000000007</v>
      </c>
      <c r="BY240">
        <v>9.5</v>
      </c>
      <c r="BZ240">
        <v>8.5</v>
      </c>
      <c r="CA240">
        <v>9.1</v>
      </c>
      <c r="CB240">
        <v>8.8000000000000007</v>
      </c>
      <c r="CC240">
        <v>9.6999999999999993</v>
      </c>
      <c r="CD240">
        <v>9.6</v>
      </c>
      <c r="CE240">
        <v>9.8000000000000007</v>
      </c>
      <c r="CG240">
        <f>IF(CJ240&lt;$CH$1,CJ240,)</f>
        <v>0</v>
      </c>
      <c r="CH240">
        <v>1</v>
      </c>
      <c r="CI240">
        <v>240</v>
      </c>
      <c r="CJ240">
        <v>14999.99958</v>
      </c>
      <c r="CK240">
        <f t="shared" si="10"/>
        <v>0</v>
      </c>
      <c r="CL240">
        <f t="shared" si="11"/>
        <v>0</v>
      </c>
    </row>
    <row r="241" spans="1:90" x14ac:dyDescent="0.25">
      <c r="A241" s="5" t="s">
        <v>324</v>
      </c>
      <c r="B241" s="2" t="s">
        <v>330</v>
      </c>
      <c r="C241" s="10">
        <v>43040</v>
      </c>
      <c r="D241" s="10">
        <v>43221</v>
      </c>
      <c r="E241" s="14">
        <f t="shared" si="9"/>
        <v>6</v>
      </c>
      <c r="F241" s="3">
        <v>5</v>
      </c>
      <c r="G241" s="3">
        <v>6</v>
      </c>
      <c r="H241">
        <v>499</v>
      </c>
      <c r="I241">
        <v>75</v>
      </c>
      <c r="J241">
        <v>156.1</v>
      </c>
      <c r="K241">
        <v>7.3</v>
      </c>
      <c r="L241">
        <v>162</v>
      </c>
      <c r="M241">
        <v>79</v>
      </c>
      <c r="N241" t="s">
        <v>114</v>
      </c>
      <c r="O241">
        <v>402</v>
      </c>
      <c r="P241">
        <v>1080</v>
      </c>
      <c r="Q241">
        <v>2160</v>
      </c>
      <c r="R241" s="1" t="s">
        <v>78</v>
      </c>
      <c r="S241" s="1" t="s">
        <v>78</v>
      </c>
      <c r="T241" t="s">
        <v>74</v>
      </c>
      <c r="U241">
        <v>8</v>
      </c>
      <c r="V241">
        <v>212.55799999999999</v>
      </c>
      <c r="W241">
        <v>2.4500000000000002</v>
      </c>
      <c r="X241">
        <v>6</v>
      </c>
      <c r="Y241">
        <v>64</v>
      </c>
      <c r="Z241" t="s">
        <v>77</v>
      </c>
      <c r="AA241">
        <v>3300</v>
      </c>
      <c r="AB241">
        <v>82</v>
      </c>
      <c r="AC241">
        <v>22.47</v>
      </c>
      <c r="AD241">
        <v>10.15</v>
      </c>
      <c r="AE241">
        <v>16.82</v>
      </c>
      <c r="AF241" t="s">
        <v>74</v>
      </c>
      <c r="AG241">
        <v>16</v>
      </c>
      <c r="AH241">
        <v>1.7</v>
      </c>
      <c r="AI241">
        <v>16</v>
      </c>
      <c r="AJ241">
        <v>2</v>
      </c>
      <c r="AK241" t="s">
        <v>78</v>
      </c>
      <c r="AL241" t="s">
        <v>78</v>
      </c>
      <c r="AM241" t="s">
        <v>78</v>
      </c>
      <c r="AN241" t="s">
        <v>78</v>
      </c>
      <c r="AO241" t="s">
        <v>78</v>
      </c>
      <c r="AP241" t="s">
        <v>78</v>
      </c>
      <c r="AQ241" t="s">
        <v>74</v>
      </c>
      <c r="AR241" t="s">
        <v>78</v>
      </c>
      <c r="AS241" t="s">
        <v>78</v>
      </c>
      <c r="AT241" t="s">
        <v>77</v>
      </c>
      <c r="AU241" t="s">
        <v>78</v>
      </c>
      <c r="AV241" t="s">
        <v>78</v>
      </c>
      <c r="AW241" t="s">
        <v>78</v>
      </c>
      <c r="AX241" t="s">
        <v>78</v>
      </c>
      <c r="AY241">
        <v>5</v>
      </c>
      <c r="AZ241">
        <v>1</v>
      </c>
      <c r="BA241">
        <v>1</v>
      </c>
      <c r="BB241">
        <v>1</v>
      </c>
      <c r="BC241">
        <v>0</v>
      </c>
      <c r="BD241">
        <v>0.571428571</v>
      </c>
      <c r="BE241">
        <v>1</v>
      </c>
      <c r="BF241">
        <v>0.75</v>
      </c>
      <c r="BG241">
        <v>0</v>
      </c>
      <c r="BH241">
        <v>0.5</v>
      </c>
      <c r="BI241">
        <v>0.4</v>
      </c>
      <c r="BJ241">
        <v>0.63636363600000001</v>
      </c>
      <c r="BK241">
        <v>0</v>
      </c>
      <c r="BL241">
        <v>0.75</v>
      </c>
      <c r="BM241">
        <v>1</v>
      </c>
      <c r="BN241">
        <v>1</v>
      </c>
      <c r="BO241">
        <v>0</v>
      </c>
      <c r="BP241">
        <v>134</v>
      </c>
      <c r="BQ241">
        <v>9.4</v>
      </c>
      <c r="BR241">
        <v>8.3000000000000007</v>
      </c>
      <c r="BS241">
        <v>9.5</v>
      </c>
      <c r="BT241">
        <v>9.3000000000000007</v>
      </c>
      <c r="BU241">
        <v>9</v>
      </c>
      <c r="BV241">
        <v>8.8000000000000007</v>
      </c>
      <c r="BW241">
        <v>9.6999999999999993</v>
      </c>
      <c r="BX241">
        <v>9.6</v>
      </c>
      <c r="BY241">
        <v>9.3000000000000007</v>
      </c>
      <c r="BZ241">
        <v>8.1</v>
      </c>
      <c r="CA241">
        <v>8.9</v>
      </c>
      <c r="CB241">
        <v>8.6999999999999993</v>
      </c>
      <c r="CC241">
        <v>9.5</v>
      </c>
      <c r="CD241">
        <v>9.5</v>
      </c>
      <c r="CE241">
        <v>9.5</v>
      </c>
      <c r="CG241">
        <f>IF(CJ241&lt;$CH$1,CJ241,)</f>
        <v>0</v>
      </c>
      <c r="CH241">
        <v>1</v>
      </c>
      <c r="CI241">
        <v>241</v>
      </c>
      <c r="CJ241">
        <v>14999.99958</v>
      </c>
      <c r="CK241">
        <f t="shared" si="10"/>
        <v>0</v>
      </c>
      <c r="CL241">
        <f t="shared" si="11"/>
        <v>0</v>
      </c>
    </row>
    <row r="242" spans="1:90" x14ac:dyDescent="0.25">
      <c r="A242" s="5" t="s">
        <v>324</v>
      </c>
      <c r="B242" s="2">
        <v>5</v>
      </c>
      <c r="C242" s="10">
        <v>42887</v>
      </c>
      <c r="D242" s="10">
        <v>43040</v>
      </c>
      <c r="E242" s="14">
        <f t="shared" si="9"/>
        <v>5</v>
      </c>
      <c r="F242" s="3" t="s">
        <v>331</v>
      </c>
      <c r="G242" s="3" t="s">
        <v>330</v>
      </c>
      <c r="H242">
        <v>479</v>
      </c>
      <c r="I242">
        <v>74.7</v>
      </c>
      <c r="J242">
        <v>152.69999999999999</v>
      </c>
      <c r="K242">
        <v>7.3</v>
      </c>
      <c r="L242">
        <v>153</v>
      </c>
      <c r="M242">
        <v>73</v>
      </c>
      <c r="N242" t="s">
        <v>114</v>
      </c>
      <c r="O242">
        <v>401</v>
      </c>
      <c r="P242">
        <v>1080</v>
      </c>
      <c r="Q242">
        <v>1920</v>
      </c>
      <c r="R242" s="1" t="s">
        <v>78</v>
      </c>
      <c r="S242" s="1" t="s">
        <v>78</v>
      </c>
      <c r="T242" t="s">
        <v>74</v>
      </c>
      <c r="U242">
        <v>8</v>
      </c>
      <c r="V242">
        <v>210.06899999999999</v>
      </c>
      <c r="W242">
        <v>2.4500000000000002</v>
      </c>
      <c r="X242">
        <v>6</v>
      </c>
      <c r="Y242">
        <v>64</v>
      </c>
      <c r="Z242" t="s">
        <v>77</v>
      </c>
      <c r="AA242">
        <v>3300</v>
      </c>
      <c r="AB242">
        <v>83</v>
      </c>
      <c r="AC242">
        <v>19.45</v>
      </c>
      <c r="AD242">
        <v>10.9</v>
      </c>
      <c r="AE242">
        <v>18.7</v>
      </c>
      <c r="AF242">
        <v>87</v>
      </c>
      <c r="AG242">
        <v>16</v>
      </c>
      <c r="AH242">
        <v>1.7</v>
      </c>
      <c r="AI242">
        <v>16</v>
      </c>
      <c r="AJ242">
        <v>2</v>
      </c>
      <c r="AK242" t="s">
        <v>78</v>
      </c>
      <c r="AL242" t="s">
        <v>78</v>
      </c>
      <c r="AM242" t="s">
        <v>78</v>
      </c>
      <c r="AN242" t="s">
        <v>78</v>
      </c>
      <c r="AO242" t="s">
        <v>78</v>
      </c>
      <c r="AP242" t="s">
        <v>78</v>
      </c>
      <c r="AQ242" t="s">
        <v>74</v>
      </c>
      <c r="AR242" t="s">
        <v>78</v>
      </c>
      <c r="AS242" t="s">
        <v>78</v>
      </c>
      <c r="AT242" t="s">
        <v>77</v>
      </c>
      <c r="AU242" t="s">
        <v>78</v>
      </c>
      <c r="AV242" t="s">
        <v>78</v>
      </c>
      <c r="AW242" t="s">
        <v>74</v>
      </c>
      <c r="AX242" t="s">
        <v>78</v>
      </c>
      <c r="AY242">
        <v>5</v>
      </c>
      <c r="AZ242">
        <v>1</v>
      </c>
      <c r="BA242">
        <v>1</v>
      </c>
      <c r="BB242">
        <v>1</v>
      </c>
      <c r="BC242">
        <v>0</v>
      </c>
      <c r="BD242">
        <v>0.571428571</v>
      </c>
      <c r="BE242">
        <v>1</v>
      </c>
      <c r="BF242">
        <v>0.75</v>
      </c>
      <c r="BG242">
        <v>0</v>
      </c>
      <c r="BH242">
        <v>0.5</v>
      </c>
      <c r="BI242">
        <v>0.4</v>
      </c>
      <c r="BJ242">
        <v>0.63636363600000001</v>
      </c>
      <c r="BK242">
        <v>0</v>
      </c>
      <c r="BL242">
        <v>0.75</v>
      </c>
      <c r="BM242">
        <v>1</v>
      </c>
      <c r="BN242">
        <v>1</v>
      </c>
      <c r="BO242">
        <v>0</v>
      </c>
      <c r="BP242">
        <v>153</v>
      </c>
      <c r="BQ242">
        <v>9.5</v>
      </c>
      <c r="BR242">
        <v>8.1999999999999993</v>
      </c>
      <c r="BS242">
        <v>9.4</v>
      </c>
      <c r="BT242">
        <v>9.4</v>
      </c>
      <c r="BU242">
        <v>8.9</v>
      </c>
      <c r="BV242">
        <v>9</v>
      </c>
      <c r="BW242">
        <v>9.8000000000000007</v>
      </c>
      <c r="BX242">
        <v>9.6999999999999993</v>
      </c>
      <c r="BY242">
        <v>9.5</v>
      </c>
      <c r="BZ242">
        <v>8.3000000000000007</v>
      </c>
      <c r="CA242">
        <v>9.1999999999999993</v>
      </c>
      <c r="CB242">
        <v>8.9</v>
      </c>
      <c r="CC242">
        <v>9.6</v>
      </c>
      <c r="CD242">
        <v>9.5</v>
      </c>
      <c r="CE242">
        <v>9.6</v>
      </c>
      <c r="CG242">
        <f>IF(CJ242&lt;$CH$1,CJ242,)</f>
        <v>0</v>
      </c>
      <c r="CH242">
        <v>1</v>
      </c>
      <c r="CI242">
        <v>242</v>
      </c>
      <c r="CJ242">
        <v>14999.99958</v>
      </c>
      <c r="CK242">
        <f t="shared" si="10"/>
        <v>0</v>
      </c>
      <c r="CL242">
        <f t="shared" si="11"/>
        <v>0</v>
      </c>
    </row>
    <row r="243" spans="1:90" x14ac:dyDescent="0.25">
      <c r="A243" s="5" t="s">
        <v>324</v>
      </c>
      <c r="B243" s="2" t="s">
        <v>331</v>
      </c>
      <c r="C243" s="10">
        <v>42675</v>
      </c>
      <c r="D243" s="10">
        <v>42887</v>
      </c>
      <c r="E243" s="14">
        <f t="shared" si="9"/>
        <v>7</v>
      </c>
      <c r="F243" s="3">
        <v>3</v>
      </c>
      <c r="G243" s="3">
        <v>5</v>
      </c>
      <c r="H243">
        <v>479</v>
      </c>
      <c r="I243">
        <v>74.7</v>
      </c>
      <c r="J243">
        <v>152.69999999999999</v>
      </c>
      <c r="K243">
        <v>7.4</v>
      </c>
      <c r="L243">
        <v>158</v>
      </c>
      <c r="M243">
        <v>73</v>
      </c>
      <c r="N243" t="s">
        <v>114</v>
      </c>
      <c r="O243">
        <v>401</v>
      </c>
      <c r="P243">
        <v>1080</v>
      </c>
      <c r="Q243">
        <v>1920</v>
      </c>
      <c r="R243" s="1" t="s">
        <v>78</v>
      </c>
      <c r="S243" s="1" t="s">
        <v>78</v>
      </c>
      <c r="T243" t="s">
        <v>74</v>
      </c>
      <c r="U243">
        <v>4</v>
      </c>
      <c r="V243">
        <v>178.642</v>
      </c>
      <c r="W243">
        <v>2.35</v>
      </c>
      <c r="X243">
        <v>6</v>
      </c>
      <c r="Y243">
        <v>64</v>
      </c>
      <c r="Z243" t="s">
        <v>77</v>
      </c>
      <c r="AA243">
        <v>3400</v>
      </c>
      <c r="AB243">
        <v>83</v>
      </c>
      <c r="AC243">
        <v>30.92</v>
      </c>
      <c r="AD243">
        <v>8.7200000000000006</v>
      </c>
      <c r="AE243">
        <v>13.38</v>
      </c>
      <c r="AF243" t="s">
        <v>74</v>
      </c>
      <c r="AG243">
        <v>16</v>
      </c>
      <c r="AH243">
        <v>2</v>
      </c>
      <c r="AI243">
        <v>16</v>
      </c>
      <c r="AJ243">
        <v>2</v>
      </c>
      <c r="AK243" t="s">
        <v>78</v>
      </c>
      <c r="AL243" t="s">
        <v>78</v>
      </c>
      <c r="AM243" t="s">
        <v>78</v>
      </c>
      <c r="AN243" t="s">
        <v>78</v>
      </c>
      <c r="AO243" t="s">
        <v>78</v>
      </c>
      <c r="AP243" t="s">
        <v>78</v>
      </c>
      <c r="AQ243" t="s">
        <v>74</v>
      </c>
      <c r="AR243" t="s">
        <v>78</v>
      </c>
      <c r="AS243" t="s">
        <v>78</v>
      </c>
      <c r="AT243" t="s">
        <v>77</v>
      </c>
      <c r="AU243" t="s">
        <v>78</v>
      </c>
      <c r="AV243" t="s">
        <v>78</v>
      </c>
      <c r="AW243" t="s">
        <v>74</v>
      </c>
      <c r="AX243" t="s">
        <v>78</v>
      </c>
      <c r="AY243">
        <v>4.2</v>
      </c>
      <c r="AZ243">
        <v>1</v>
      </c>
      <c r="BA243">
        <v>1</v>
      </c>
      <c r="BB243">
        <v>0.6</v>
      </c>
      <c r="BC243">
        <v>0</v>
      </c>
      <c r="BD243">
        <v>0.571428571</v>
      </c>
      <c r="BE243">
        <v>1</v>
      </c>
      <c r="BF243">
        <v>0.375</v>
      </c>
      <c r="BG243">
        <v>0</v>
      </c>
      <c r="BH243">
        <v>0.5</v>
      </c>
      <c r="BI243">
        <v>0.4</v>
      </c>
      <c r="BJ243">
        <v>0.18181818199999999</v>
      </c>
      <c r="BK243">
        <v>0</v>
      </c>
      <c r="BL243">
        <v>0.75</v>
      </c>
      <c r="BM243">
        <v>0.5</v>
      </c>
      <c r="BN243">
        <v>0.33333333300000001</v>
      </c>
      <c r="BO243">
        <v>0</v>
      </c>
      <c r="BP243">
        <v>137</v>
      </c>
      <c r="BQ243">
        <v>9.1</v>
      </c>
      <c r="BR243">
        <v>7.9</v>
      </c>
      <c r="BS243">
        <v>9.1999999999999993</v>
      </c>
      <c r="BT243">
        <v>9.1</v>
      </c>
      <c r="BU243">
        <v>8.6</v>
      </c>
      <c r="BV243">
        <v>8.4</v>
      </c>
      <c r="BW243">
        <v>9.5</v>
      </c>
      <c r="BX243">
        <v>9.4</v>
      </c>
      <c r="BY243">
        <v>9.1</v>
      </c>
      <c r="BZ243">
        <v>7.5</v>
      </c>
      <c r="CA243">
        <v>8.5</v>
      </c>
      <c r="CB243">
        <v>8.1999999999999993</v>
      </c>
      <c r="CC243">
        <v>9.3000000000000007</v>
      </c>
      <c r="CD243">
        <v>9.1999999999999993</v>
      </c>
      <c r="CE243">
        <v>9.1</v>
      </c>
      <c r="CG243">
        <f>IF(CJ243&lt;$CH$1,CJ243,)</f>
        <v>0</v>
      </c>
      <c r="CH243">
        <v>1</v>
      </c>
      <c r="CI243">
        <v>243</v>
      </c>
      <c r="CJ243">
        <v>14999.99958</v>
      </c>
      <c r="CK243">
        <f t="shared" si="10"/>
        <v>0</v>
      </c>
      <c r="CL243">
        <f t="shared" si="11"/>
        <v>0</v>
      </c>
    </row>
    <row r="244" spans="1:90" x14ac:dyDescent="0.25">
      <c r="A244" s="5" t="s">
        <v>324</v>
      </c>
      <c r="B244" s="2">
        <v>3</v>
      </c>
      <c r="C244" s="10">
        <v>42491</v>
      </c>
      <c r="D244" s="10">
        <v>42675</v>
      </c>
      <c r="E244" s="14">
        <f t="shared" si="9"/>
        <v>6</v>
      </c>
      <c r="F244" s="3">
        <v>2</v>
      </c>
      <c r="G244" s="3" t="s">
        <v>331</v>
      </c>
      <c r="H244">
        <v>399</v>
      </c>
      <c r="I244">
        <v>74.7</v>
      </c>
      <c r="J244">
        <v>152.69999999999999</v>
      </c>
      <c r="K244">
        <v>7.4</v>
      </c>
      <c r="L244">
        <v>158</v>
      </c>
      <c r="M244">
        <v>73</v>
      </c>
      <c r="N244" t="s">
        <v>114</v>
      </c>
      <c r="O244">
        <v>401</v>
      </c>
      <c r="P244">
        <v>1080</v>
      </c>
      <c r="Q244">
        <v>1920</v>
      </c>
      <c r="R244" s="1" t="s">
        <v>78</v>
      </c>
      <c r="S244" s="1" t="s">
        <v>78</v>
      </c>
      <c r="T244" t="s">
        <v>74</v>
      </c>
      <c r="U244">
        <v>4</v>
      </c>
      <c r="V244">
        <v>164.97</v>
      </c>
      <c r="W244">
        <v>2.2000000000000002</v>
      </c>
      <c r="X244">
        <v>6</v>
      </c>
      <c r="Y244">
        <v>64</v>
      </c>
      <c r="Z244" t="s">
        <v>77</v>
      </c>
      <c r="AA244">
        <v>3000</v>
      </c>
      <c r="AB244">
        <v>66</v>
      </c>
      <c r="AC244">
        <v>32.799999999999997</v>
      </c>
      <c r="AD244">
        <v>8.0500000000000007</v>
      </c>
      <c r="AE244">
        <v>13.25</v>
      </c>
      <c r="AF244" t="s">
        <v>74</v>
      </c>
      <c r="AG244">
        <v>16</v>
      </c>
      <c r="AH244">
        <v>2</v>
      </c>
      <c r="AI244">
        <v>8</v>
      </c>
      <c r="AJ244">
        <v>2</v>
      </c>
      <c r="AK244" t="s">
        <v>78</v>
      </c>
      <c r="AL244" t="s">
        <v>78</v>
      </c>
      <c r="AM244" t="s">
        <v>78</v>
      </c>
      <c r="AN244" t="s">
        <v>78</v>
      </c>
      <c r="AO244" t="s">
        <v>78</v>
      </c>
      <c r="AP244" t="s">
        <v>78</v>
      </c>
      <c r="AQ244" t="s">
        <v>74</v>
      </c>
      <c r="AR244" t="s">
        <v>78</v>
      </c>
      <c r="AS244" t="s">
        <v>78</v>
      </c>
      <c r="AT244" t="s">
        <v>77</v>
      </c>
      <c r="AU244" t="s">
        <v>78</v>
      </c>
      <c r="AV244" t="s">
        <v>78</v>
      </c>
      <c r="AW244" t="s">
        <v>74</v>
      </c>
      <c r="AX244" t="s">
        <v>78</v>
      </c>
      <c r="AY244">
        <v>4.2</v>
      </c>
      <c r="AZ244">
        <v>1</v>
      </c>
      <c r="BA244">
        <v>1</v>
      </c>
      <c r="BB244">
        <v>0.8</v>
      </c>
      <c r="BC244">
        <v>0</v>
      </c>
      <c r="BD244">
        <v>0.571428571</v>
      </c>
      <c r="BE244">
        <v>0.66666666699999999</v>
      </c>
      <c r="BF244">
        <v>0.1875</v>
      </c>
      <c r="BG244">
        <v>0</v>
      </c>
      <c r="BH244">
        <v>0.5</v>
      </c>
      <c r="BI244">
        <v>0.4</v>
      </c>
      <c r="BJ244">
        <v>0.36363636399999999</v>
      </c>
      <c r="BK244">
        <v>0</v>
      </c>
      <c r="BL244">
        <v>0.75</v>
      </c>
      <c r="BM244">
        <v>1</v>
      </c>
      <c r="BN244">
        <v>0.83333333300000001</v>
      </c>
      <c r="BO244">
        <v>0</v>
      </c>
      <c r="BP244">
        <v>121</v>
      </c>
      <c r="BQ244">
        <v>9.3000000000000007</v>
      </c>
      <c r="BR244">
        <v>8.3000000000000007</v>
      </c>
      <c r="BS244">
        <v>9.4</v>
      </c>
      <c r="BT244">
        <v>9.3000000000000007</v>
      </c>
      <c r="BU244">
        <v>8.8000000000000007</v>
      </c>
      <c r="BV244">
        <v>8.6</v>
      </c>
      <c r="BW244">
        <v>9.6</v>
      </c>
      <c r="BX244">
        <v>9.4</v>
      </c>
      <c r="BY244">
        <v>9.3000000000000007</v>
      </c>
      <c r="BZ244">
        <v>7.9</v>
      </c>
      <c r="CA244">
        <v>8.8000000000000007</v>
      </c>
      <c r="CB244">
        <v>8.5</v>
      </c>
      <c r="CC244">
        <v>9.4</v>
      </c>
      <c r="CD244">
        <v>9.1999999999999993</v>
      </c>
      <c r="CE244">
        <v>9.1999999999999993</v>
      </c>
      <c r="CG244">
        <f>IF(CJ244&lt;$CH$1,CJ244,)</f>
        <v>0</v>
      </c>
      <c r="CH244">
        <v>1</v>
      </c>
      <c r="CI244">
        <v>244</v>
      </c>
      <c r="CJ244">
        <v>14999.99958</v>
      </c>
      <c r="CK244">
        <f t="shared" si="10"/>
        <v>0</v>
      </c>
      <c r="CL244">
        <f t="shared" si="11"/>
        <v>0</v>
      </c>
    </row>
    <row r="245" spans="1:90" x14ac:dyDescent="0.25">
      <c r="A245" s="5" t="s">
        <v>324</v>
      </c>
      <c r="B245" s="2" t="s">
        <v>323</v>
      </c>
      <c r="C245" s="10">
        <v>42278</v>
      </c>
      <c r="E245" s="14" t="e">
        <f t="shared" si="9"/>
        <v>#NUM!</v>
      </c>
      <c r="H245">
        <v>199</v>
      </c>
      <c r="I245">
        <v>69.099999999999994</v>
      </c>
      <c r="J245">
        <v>140.30000000000001</v>
      </c>
      <c r="K245">
        <v>6.9</v>
      </c>
      <c r="L245">
        <v>138</v>
      </c>
      <c r="M245">
        <v>71</v>
      </c>
      <c r="N245" t="s">
        <v>114</v>
      </c>
      <c r="O245">
        <v>441</v>
      </c>
      <c r="P245">
        <v>1080</v>
      </c>
      <c r="Q245">
        <v>1920</v>
      </c>
      <c r="R245" s="1" t="s">
        <v>78</v>
      </c>
      <c r="S245" s="1" t="s">
        <v>78</v>
      </c>
      <c r="T245" t="s">
        <v>74</v>
      </c>
      <c r="U245">
        <v>4</v>
      </c>
      <c r="V245">
        <v>47.982999999999997</v>
      </c>
      <c r="W245">
        <v>2.5</v>
      </c>
      <c r="X245">
        <v>3</v>
      </c>
      <c r="Y245">
        <v>16</v>
      </c>
      <c r="Z245" t="s">
        <v>107</v>
      </c>
      <c r="AA245">
        <v>2525</v>
      </c>
      <c r="AB245">
        <v>54</v>
      </c>
      <c r="AC245">
        <v>15.95</v>
      </c>
      <c r="AD245">
        <v>6.53</v>
      </c>
      <c r="AE245">
        <v>6.92</v>
      </c>
      <c r="AF245" t="s">
        <v>74</v>
      </c>
      <c r="AG245">
        <v>13</v>
      </c>
      <c r="AH245">
        <v>2</v>
      </c>
      <c r="AI245">
        <v>8</v>
      </c>
      <c r="AJ245" t="s">
        <v>74</v>
      </c>
      <c r="AK245" t="s">
        <v>77</v>
      </c>
      <c r="AL245" t="s">
        <v>78</v>
      </c>
      <c r="AM245" t="s">
        <v>78</v>
      </c>
      <c r="AN245" t="s">
        <v>78</v>
      </c>
      <c r="AO245" t="s">
        <v>74</v>
      </c>
      <c r="AP245" t="s">
        <v>78</v>
      </c>
      <c r="AQ245" t="s">
        <v>74</v>
      </c>
      <c r="AR245" t="s">
        <v>77</v>
      </c>
      <c r="AS245" t="s">
        <v>78</v>
      </c>
      <c r="AT245" t="s">
        <v>78</v>
      </c>
      <c r="AU245" t="s">
        <v>78</v>
      </c>
      <c r="AV245" t="s">
        <v>78</v>
      </c>
      <c r="AW245" t="s">
        <v>74</v>
      </c>
      <c r="AX245" t="s">
        <v>78</v>
      </c>
      <c r="AY245">
        <v>4</v>
      </c>
      <c r="AZ245">
        <v>1</v>
      </c>
      <c r="BA245">
        <v>1</v>
      </c>
      <c r="BB245">
        <v>0.8</v>
      </c>
      <c r="BC245">
        <v>0</v>
      </c>
      <c r="BD245">
        <v>0.428571429</v>
      </c>
      <c r="BE245">
        <v>1</v>
      </c>
      <c r="BF245">
        <v>6.25E-2</v>
      </c>
      <c r="BG245">
        <v>0</v>
      </c>
      <c r="BH245">
        <v>0</v>
      </c>
      <c r="BI245">
        <v>0.4</v>
      </c>
      <c r="BJ245">
        <v>0.18181818199999999</v>
      </c>
      <c r="BK245">
        <v>0</v>
      </c>
      <c r="BL245">
        <v>0.5</v>
      </c>
      <c r="BM245">
        <v>1</v>
      </c>
      <c r="BN245">
        <v>0.66666666699999999</v>
      </c>
      <c r="BO245">
        <v>0</v>
      </c>
      <c r="BP245">
        <v>53</v>
      </c>
      <c r="BQ245">
        <v>8.4</v>
      </c>
      <c r="BR245">
        <v>6.8</v>
      </c>
      <c r="BS245">
        <v>9.6</v>
      </c>
      <c r="BT245">
        <v>8.9</v>
      </c>
      <c r="BU245">
        <v>7.4</v>
      </c>
      <c r="BV245">
        <v>7.4</v>
      </c>
      <c r="BW245">
        <v>9</v>
      </c>
      <c r="BX245">
        <v>7.6</v>
      </c>
      <c r="BY245">
        <v>8.1999999999999993</v>
      </c>
      <c r="BZ245">
        <v>6</v>
      </c>
      <c r="CA245">
        <v>7.8</v>
      </c>
      <c r="CB245">
        <v>7.3</v>
      </c>
      <c r="CC245">
        <v>8.6999999999999993</v>
      </c>
      <c r="CD245">
        <v>8.4</v>
      </c>
      <c r="CE245">
        <v>8.6999999999999993</v>
      </c>
      <c r="CG245">
        <f>IF(CJ245&lt;$CH$1,CJ245,)</f>
        <v>4442.529364</v>
      </c>
      <c r="CH245">
        <v>1</v>
      </c>
      <c r="CI245">
        <v>245</v>
      </c>
      <c r="CJ245">
        <v>4442.529364</v>
      </c>
      <c r="CK245">
        <f t="shared" si="10"/>
        <v>0</v>
      </c>
      <c r="CL245">
        <f t="shared" si="11"/>
        <v>2433.4798671889157</v>
      </c>
    </row>
    <row r="246" spans="1:90" x14ac:dyDescent="0.25">
      <c r="A246" s="5" t="s">
        <v>324</v>
      </c>
      <c r="B246" s="2">
        <v>2</v>
      </c>
      <c r="C246" s="10">
        <v>42186</v>
      </c>
      <c r="D246" s="10">
        <v>42491</v>
      </c>
      <c r="E246" s="14">
        <f t="shared" si="9"/>
        <v>10</v>
      </c>
      <c r="F246" s="3" t="s">
        <v>332</v>
      </c>
      <c r="G246" s="3">
        <v>3</v>
      </c>
      <c r="H246">
        <v>389</v>
      </c>
      <c r="I246">
        <v>74.900000000000006</v>
      </c>
      <c r="J246">
        <v>151.80000000000001</v>
      </c>
      <c r="K246">
        <v>9.9</v>
      </c>
      <c r="L246">
        <v>175</v>
      </c>
      <c r="M246">
        <v>73</v>
      </c>
      <c r="N246" t="s">
        <v>76</v>
      </c>
      <c r="O246">
        <v>401</v>
      </c>
      <c r="P246">
        <v>1080</v>
      </c>
      <c r="Q246">
        <v>1920</v>
      </c>
      <c r="R246" s="1" t="s">
        <v>78</v>
      </c>
      <c r="S246" s="1" t="s">
        <v>78</v>
      </c>
      <c r="T246" t="s">
        <v>74</v>
      </c>
      <c r="U246">
        <v>8</v>
      </c>
      <c r="V246">
        <v>91.475999999999999</v>
      </c>
      <c r="W246">
        <v>1.77</v>
      </c>
      <c r="X246">
        <v>3</v>
      </c>
      <c r="Y246">
        <v>16</v>
      </c>
      <c r="Z246" t="s">
        <v>77</v>
      </c>
      <c r="AA246">
        <v>3300</v>
      </c>
      <c r="AB246">
        <v>61</v>
      </c>
      <c r="AC246">
        <v>30.48</v>
      </c>
      <c r="AD246">
        <v>8.08</v>
      </c>
      <c r="AE246">
        <v>8.4700000000000006</v>
      </c>
      <c r="AF246">
        <v>76</v>
      </c>
      <c r="AG246">
        <v>13</v>
      </c>
      <c r="AH246">
        <v>2</v>
      </c>
      <c r="AI246">
        <v>4.9000000000000004</v>
      </c>
      <c r="AJ246" t="s">
        <v>74</v>
      </c>
      <c r="AK246" t="s">
        <v>78</v>
      </c>
      <c r="AL246" t="s">
        <v>78</v>
      </c>
      <c r="AM246" t="s">
        <v>78</v>
      </c>
      <c r="AN246" t="s">
        <v>78</v>
      </c>
      <c r="AO246" t="s">
        <v>78</v>
      </c>
      <c r="AP246" t="s">
        <v>78</v>
      </c>
      <c r="AQ246" t="s">
        <v>74</v>
      </c>
      <c r="AR246" t="s">
        <v>77</v>
      </c>
      <c r="AS246" t="s">
        <v>78</v>
      </c>
      <c r="AT246" t="s">
        <v>77</v>
      </c>
      <c r="AU246" t="s">
        <v>78</v>
      </c>
      <c r="AV246" t="s">
        <v>78</v>
      </c>
      <c r="AW246" t="s">
        <v>74</v>
      </c>
      <c r="AX246" t="s">
        <v>78</v>
      </c>
      <c r="AY246">
        <v>4.0999999999999996</v>
      </c>
      <c r="AZ246">
        <v>1</v>
      </c>
      <c r="BA246">
        <v>1</v>
      </c>
      <c r="BB246">
        <v>0.6</v>
      </c>
      <c r="BC246">
        <v>0</v>
      </c>
      <c r="BD246">
        <v>0.428571429</v>
      </c>
      <c r="BE246">
        <v>0.66666666699999999</v>
      </c>
      <c r="BF246">
        <v>0.125</v>
      </c>
      <c r="BG246">
        <v>0</v>
      </c>
      <c r="BH246">
        <v>0</v>
      </c>
      <c r="BI246">
        <v>0.4</v>
      </c>
      <c r="BJ246">
        <v>0.27272727299999999</v>
      </c>
      <c r="BK246">
        <v>0</v>
      </c>
      <c r="BL246">
        <v>0.5</v>
      </c>
      <c r="BM246">
        <v>0.5</v>
      </c>
      <c r="BN246">
        <v>0.5</v>
      </c>
      <c r="BO246">
        <v>0</v>
      </c>
      <c r="BP246">
        <v>98</v>
      </c>
      <c r="BQ246">
        <v>8.1999999999999993</v>
      </c>
      <c r="BR246">
        <v>7.7</v>
      </c>
      <c r="BS246">
        <v>8.3000000000000007</v>
      </c>
      <c r="BT246">
        <v>7.9</v>
      </c>
      <c r="BU246">
        <v>7.7</v>
      </c>
      <c r="BV246">
        <v>8</v>
      </c>
      <c r="BW246">
        <v>8.6</v>
      </c>
      <c r="BX246">
        <v>8.4</v>
      </c>
      <c r="BY246">
        <v>8.6</v>
      </c>
      <c r="BZ246">
        <v>7.4</v>
      </c>
      <c r="CA246">
        <v>7.9</v>
      </c>
      <c r="CB246">
        <v>8.4</v>
      </c>
      <c r="CC246">
        <v>8.4</v>
      </c>
      <c r="CD246">
        <v>8.6</v>
      </c>
      <c r="CE246">
        <v>8.6</v>
      </c>
      <c r="CG246">
        <f>IF(CJ246&lt;$CH$1,CJ246,)</f>
        <v>1643.9736909999999</v>
      </c>
      <c r="CH246">
        <v>1</v>
      </c>
      <c r="CI246">
        <v>246</v>
      </c>
      <c r="CJ246">
        <v>1643.9736909999999</v>
      </c>
      <c r="CK246">
        <f t="shared" si="10"/>
        <v>0</v>
      </c>
      <c r="CL246">
        <f t="shared" si="11"/>
        <v>900.5178247453789</v>
      </c>
    </row>
    <row r="247" spans="1:90" x14ac:dyDescent="0.25">
      <c r="A247" s="5" t="s">
        <v>324</v>
      </c>
      <c r="B247" s="2" t="s">
        <v>332</v>
      </c>
      <c r="C247" s="10">
        <v>41730</v>
      </c>
      <c r="D247" s="10">
        <v>42186</v>
      </c>
      <c r="E247" s="14">
        <f t="shared" si="9"/>
        <v>15</v>
      </c>
      <c r="G247" s="3">
        <v>2</v>
      </c>
      <c r="H247">
        <v>299</v>
      </c>
      <c r="I247">
        <v>75.900000000000006</v>
      </c>
      <c r="J247">
        <v>152.9</v>
      </c>
      <c r="K247">
        <v>9</v>
      </c>
      <c r="L247">
        <v>162</v>
      </c>
      <c r="M247">
        <v>71</v>
      </c>
      <c r="N247" t="s">
        <v>76</v>
      </c>
      <c r="O247">
        <v>401</v>
      </c>
      <c r="P247">
        <v>1080</v>
      </c>
      <c r="Q247">
        <v>1920</v>
      </c>
      <c r="R247" s="1" t="s">
        <v>78</v>
      </c>
      <c r="S247" s="1" t="s">
        <v>78</v>
      </c>
      <c r="T247" t="s">
        <v>74</v>
      </c>
      <c r="U247">
        <v>4</v>
      </c>
      <c r="V247">
        <v>46.219000000000001</v>
      </c>
      <c r="W247">
        <v>2.5</v>
      </c>
      <c r="X247">
        <v>3</v>
      </c>
      <c r="Y247">
        <v>16</v>
      </c>
      <c r="Z247" t="s">
        <v>77</v>
      </c>
      <c r="AA247">
        <v>3100</v>
      </c>
      <c r="AB247">
        <v>66</v>
      </c>
      <c r="AC247">
        <v>19.93</v>
      </c>
      <c r="AD247">
        <v>9.77</v>
      </c>
      <c r="AE247">
        <v>11.38</v>
      </c>
      <c r="AF247" t="s">
        <v>74</v>
      </c>
      <c r="AG247">
        <v>13</v>
      </c>
      <c r="AH247">
        <v>2</v>
      </c>
      <c r="AI247">
        <v>5</v>
      </c>
      <c r="AJ247" t="s">
        <v>74</v>
      </c>
      <c r="AK247" t="s">
        <v>77</v>
      </c>
      <c r="AL247" t="s">
        <v>78</v>
      </c>
      <c r="AM247" t="s">
        <v>78</v>
      </c>
      <c r="AN247" t="s">
        <v>78</v>
      </c>
      <c r="AO247" t="s">
        <v>78</v>
      </c>
      <c r="AP247" t="s">
        <v>78</v>
      </c>
      <c r="AQ247" t="s">
        <v>74</v>
      </c>
      <c r="AR247" t="s">
        <v>78</v>
      </c>
      <c r="AS247" t="s">
        <v>78</v>
      </c>
      <c r="AT247" t="s">
        <v>77</v>
      </c>
      <c r="AU247" t="s">
        <v>78</v>
      </c>
      <c r="AV247" t="s">
        <v>78</v>
      </c>
      <c r="AW247" t="s">
        <v>74</v>
      </c>
      <c r="AX247" t="s">
        <v>78</v>
      </c>
      <c r="AY247">
        <v>4.0999999999999996</v>
      </c>
      <c r="AZ247">
        <v>1</v>
      </c>
      <c r="BA247">
        <v>1</v>
      </c>
      <c r="BB247">
        <v>0.6</v>
      </c>
      <c r="BC247">
        <v>0</v>
      </c>
      <c r="BD247">
        <v>0.428571429</v>
      </c>
      <c r="BE247">
        <v>1</v>
      </c>
      <c r="BF247">
        <v>0.1875</v>
      </c>
      <c r="BG247">
        <v>0</v>
      </c>
      <c r="BH247">
        <v>0</v>
      </c>
      <c r="BI247">
        <v>0.4</v>
      </c>
      <c r="BJ247">
        <v>0.27272727299999999</v>
      </c>
      <c r="BK247">
        <v>0</v>
      </c>
      <c r="BL247">
        <v>0.5</v>
      </c>
      <c r="BM247">
        <v>0.5</v>
      </c>
      <c r="BN247">
        <v>0.83333333300000001</v>
      </c>
      <c r="BO247">
        <v>0</v>
      </c>
      <c r="BP247">
        <v>302</v>
      </c>
      <c r="BQ247">
        <v>9</v>
      </c>
      <c r="BR247">
        <v>7.9</v>
      </c>
      <c r="BS247">
        <v>8.8000000000000007</v>
      </c>
      <c r="BT247">
        <v>8.4</v>
      </c>
      <c r="BU247">
        <v>7.8</v>
      </c>
      <c r="BV247">
        <v>8.6999999999999993</v>
      </c>
      <c r="BW247">
        <v>9.3000000000000007</v>
      </c>
      <c r="BX247">
        <v>8.9</v>
      </c>
      <c r="BY247">
        <v>8.6999999999999993</v>
      </c>
      <c r="BZ247">
        <v>6.9</v>
      </c>
      <c r="CA247">
        <v>7.8</v>
      </c>
      <c r="CB247">
        <v>8</v>
      </c>
      <c r="CC247">
        <v>8.5</v>
      </c>
      <c r="CD247">
        <v>8.6999999999999993</v>
      </c>
      <c r="CE247">
        <v>8.8000000000000007</v>
      </c>
      <c r="CG247">
        <f>IF(CJ247&lt;$CH$1,CJ247,)</f>
        <v>1356.217081</v>
      </c>
      <c r="CH247">
        <v>1</v>
      </c>
      <c r="CI247">
        <v>247</v>
      </c>
      <c r="CJ247">
        <v>1356.217081</v>
      </c>
      <c r="CK247">
        <f t="shared" si="10"/>
        <v>0</v>
      </c>
      <c r="CL247">
        <f t="shared" si="11"/>
        <v>742.89367424228897</v>
      </c>
    </row>
    <row r="248" spans="1:90" x14ac:dyDescent="0.25">
      <c r="A248" s="5" t="s">
        <v>333</v>
      </c>
      <c r="B248" s="2" t="s">
        <v>334</v>
      </c>
      <c r="C248" s="10" t="s">
        <v>109</v>
      </c>
      <c r="E248" s="14" t="e">
        <f t="shared" si="9"/>
        <v>#VALUE!</v>
      </c>
      <c r="F248" s="3" t="s">
        <v>335</v>
      </c>
      <c r="H248">
        <v>250</v>
      </c>
      <c r="I248">
        <v>73.2</v>
      </c>
      <c r="J248">
        <v>157.4</v>
      </c>
      <c r="K248">
        <v>7.8</v>
      </c>
      <c r="L248">
        <v>163</v>
      </c>
      <c r="M248">
        <v>85</v>
      </c>
      <c r="N248" t="s">
        <v>84</v>
      </c>
      <c r="O248">
        <v>412</v>
      </c>
      <c r="P248">
        <v>1080</v>
      </c>
      <c r="Q248">
        <v>2400</v>
      </c>
      <c r="R248" s="1" t="s">
        <v>77</v>
      </c>
      <c r="S248" s="1" t="s">
        <v>77</v>
      </c>
      <c r="T248" t="s">
        <v>74</v>
      </c>
      <c r="U248">
        <v>8</v>
      </c>
      <c r="V248">
        <v>144</v>
      </c>
      <c r="W248">
        <v>2.2000000000000002</v>
      </c>
      <c r="X248">
        <v>4</v>
      </c>
      <c r="Y248">
        <v>128</v>
      </c>
      <c r="Z248" t="s">
        <v>107</v>
      </c>
      <c r="AA248">
        <v>3900</v>
      </c>
      <c r="AF248" t="s">
        <v>74</v>
      </c>
      <c r="AG248">
        <v>48</v>
      </c>
      <c r="AH248">
        <v>1.8</v>
      </c>
      <c r="AI248">
        <v>16</v>
      </c>
      <c r="AJ248">
        <v>2</v>
      </c>
      <c r="AK248" t="s">
        <v>77</v>
      </c>
      <c r="AL248" t="s">
        <v>78</v>
      </c>
      <c r="AM248" t="s">
        <v>78</v>
      </c>
      <c r="AN248" t="s">
        <v>78</v>
      </c>
      <c r="AO248" t="s">
        <v>78</v>
      </c>
      <c r="AP248" t="s">
        <v>74</v>
      </c>
      <c r="AQ248" t="s">
        <v>74</v>
      </c>
      <c r="AR248" t="s">
        <v>77</v>
      </c>
      <c r="AS248" t="s">
        <v>78</v>
      </c>
      <c r="AT248" t="s">
        <v>78</v>
      </c>
      <c r="AU248" t="s">
        <v>78</v>
      </c>
      <c r="AV248" t="s">
        <v>78</v>
      </c>
      <c r="AW248" t="s">
        <v>78</v>
      </c>
      <c r="AX248" t="s">
        <v>78</v>
      </c>
      <c r="AY248">
        <v>5</v>
      </c>
      <c r="AZ248">
        <v>1</v>
      </c>
      <c r="BA248">
        <v>1</v>
      </c>
      <c r="BB248">
        <v>1</v>
      </c>
      <c r="BC248">
        <v>0</v>
      </c>
      <c r="BD248">
        <v>0.428571429</v>
      </c>
      <c r="BE248">
        <v>0.66666666699999999</v>
      </c>
      <c r="BF248">
        <v>0.1875</v>
      </c>
      <c r="BG248">
        <v>0</v>
      </c>
      <c r="BH248">
        <v>0</v>
      </c>
      <c r="BI248">
        <v>0.4</v>
      </c>
      <c r="BJ248">
        <v>0.45454545499999999</v>
      </c>
      <c r="BK248">
        <v>0</v>
      </c>
      <c r="BL248">
        <v>0.5</v>
      </c>
      <c r="BM248">
        <v>0.5</v>
      </c>
      <c r="BN248">
        <v>0.83333333300000001</v>
      </c>
      <c r="BO248">
        <v>0</v>
      </c>
      <c r="BP248">
        <v>0</v>
      </c>
      <c r="BQ248" t="s">
        <v>74</v>
      </c>
      <c r="BR248" t="s">
        <v>74</v>
      </c>
      <c r="BS248" t="s">
        <v>74</v>
      </c>
      <c r="BT248" t="s">
        <v>74</v>
      </c>
      <c r="BU248" t="s">
        <v>74</v>
      </c>
      <c r="BV248" t="s">
        <v>74</v>
      </c>
      <c r="BW248" t="s">
        <v>74</v>
      </c>
      <c r="BX248" t="s">
        <v>74</v>
      </c>
      <c r="BY248" t="s">
        <v>74</v>
      </c>
      <c r="BZ248" t="s">
        <v>74</v>
      </c>
      <c r="CA248" t="s">
        <v>74</v>
      </c>
      <c r="CB248" t="s">
        <v>74</v>
      </c>
      <c r="CC248" t="s">
        <v>74</v>
      </c>
      <c r="CD248" t="s">
        <v>74</v>
      </c>
      <c r="CE248" t="s">
        <v>74</v>
      </c>
      <c r="CF248">
        <v>107.3071892</v>
      </c>
      <c r="CG248">
        <f>IF(CJ248&lt;$CH$1,CJ248,)</f>
        <v>0</v>
      </c>
      <c r="CH248">
        <v>1</v>
      </c>
      <c r="CI248">
        <v>248</v>
      </c>
      <c r="CJ248">
        <v>13811.53154</v>
      </c>
      <c r="CK248">
        <f t="shared" si="10"/>
        <v>214.61437839999999</v>
      </c>
      <c r="CL248">
        <f t="shared" si="11"/>
        <v>0</v>
      </c>
    </row>
    <row r="249" spans="1:90" x14ac:dyDescent="0.25">
      <c r="A249" s="5" t="s">
        <v>333</v>
      </c>
      <c r="B249" s="2" t="s">
        <v>336</v>
      </c>
      <c r="C249" s="10">
        <v>43983</v>
      </c>
      <c r="E249" s="14" t="e">
        <f t="shared" si="9"/>
        <v>#NUM!</v>
      </c>
      <c r="F249" s="3" t="s">
        <v>337</v>
      </c>
      <c r="H249">
        <v>225</v>
      </c>
      <c r="I249">
        <v>78.5</v>
      </c>
      <c r="J249">
        <v>170</v>
      </c>
      <c r="K249">
        <v>8.9</v>
      </c>
      <c r="L249">
        <v>213</v>
      </c>
      <c r="M249">
        <v>83</v>
      </c>
      <c r="N249" t="s">
        <v>103</v>
      </c>
      <c r="O249">
        <v>401</v>
      </c>
      <c r="P249">
        <v>1080</v>
      </c>
      <c r="Q249">
        <v>2400</v>
      </c>
      <c r="R249" s="1" t="s">
        <v>78</v>
      </c>
      <c r="S249" s="1" t="s">
        <v>77</v>
      </c>
      <c r="T249" t="s">
        <v>74</v>
      </c>
      <c r="U249">
        <v>8</v>
      </c>
      <c r="V249">
        <v>316</v>
      </c>
      <c r="W249">
        <v>2</v>
      </c>
      <c r="X249">
        <v>6</v>
      </c>
      <c r="Y249">
        <v>128</v>
      </c>
      <c r="Z249" t="s">
        <v>107</v>
      </c>
      <c r="AA249">
        <v>4300</v>
      </c>
      <c r="AF249" t="s">
        <v>74</v>
      </c>
      <c r="AG249">
        <v>64</v>
      </c>
      <c r="AH249">
        <v>1.89</v>
      </c>
      <c r="AI249">
        <v>16</v>
      </c>
      <c r="AJ249">
        <v>2</v>
      </c>
      <c r="AK249" t="s">
        <v>78</v>
      </c>
      <c r="AL249" t="s">
        <v>78</v>
      </c>
      <c r="AM249" t="s">
        <v>78</v>
      </c>
      <c r="AN249" t="s">
        <v>78</v>
      </c>
      <c r="AO249" t="s">
        <v>78</v>
      </c>
      <c r="AP249" t="s">
        <v>78</v>
      </c>
      <c r="AQ249" t="s">
        <v>74</v>
      </c>
      <c r="AR249" t="s">
        <v>77</v>
      </c>
      <c r="AS249" t="s">
        <v>78</v>
      </c>
      <c r="AT249" t="s">
        <v>77</v>
      </c>
      <c r="AU249" t="s">
        <v>78</v>
      </c>
      <c r="AV249" t="s">
        <v>78</v>
      </c>
      <c r="AW249" t="s">
        <v>78</v>
      </c>
      <c r="AX249" t="s">
        <v>74</v>
      </c>
      <c r="AY249">
        <v>5.0999999999999996</v>
      </c>
      <c r="AZ249">
        <v>1</v>
      </c>
      <c r="BA249">
        <v>1</v>
      </c>
      <c r="BB249">
        <v>0.6</v>
      </c>
      <c r="BC249">
        <v>1</v>
      </c>
      <c r="BD249">
        <v>0.571428571</v>
      </c>
      <c r="BE249">
        <v>1</v>
      </c>
      <c r="BF249">
        <v>0.3125</v>
      </c>
      <c r="BG249">
        <v>0.25</v>
      </c>
      <c r="BH249">
        <v>0.5</v>
      </c>
      <c r="BI249">
        <v>0.6</v>
      </c>
      <c r="BJ249">
        <v>0.54545454500000001</v>
      </c>
      <c r="BK249">
        <v>0.5</v>
      </c>
      <c r="BL249">
        <v>0.75</v>
      </c>
      <c r="BM249">
        <v>0.5</v>
      </c>
      <c r="BN249">
        <v>1</v>
      </c>
      <c r="BO249">
        <v>1</v>
      </c>
      <c r="BP249">
        <v>0</v>
      </c>
      <c r="BQ249" t="s">
        <v>74</v>
      </c>
      <c r="BR249" t="s">
        <v>74</v>
      </c>
      <c r="BS249" t="s">
        <v>74</v>
      </c>
      <c r="BT249" t="s">
        <v>74</v>
      </c>
      <c r="BU249" t="s">
        <v>74</v>
      </c>
      <c r="BV249" t="s">
        <v>74</v>
      </c>
      <c r="BW249" t="s">
        <v>74</v>
      </c>
      <c r="BX249" t="s">
        <v>74</v>
      </c>
      <c r="BY249" t="s">
        <v>74</v>
      </c>
      <c r="BZ249" t="s">
        <v>74</v>
      </c>
      <c r="CA249" t="s">
        <v>74</v>
      </c>
      <c r="CB249" t="s">
        <v>74</v>
      </c>
      <c r="CC249" t="s">
        <v>74</v>
      </c>
      <c r="CD249" t="s">
        <v>74</v>
      </c>
      <c r="CE249" t="s">
        <v>74</v>
      </c>
      <c r="CF249">
        <v>547.99993810000001</v>
      </c>
      <c r="CG249">
        <f>IF(CJ249&lt;$CH$1,CJ249,)</f>
        <v>0</v>
      </c>
      <c r="CH249">
        <v>1</v>
      </c>
      <c r="CI249">
        <v>249</v>
      </c>
      <c r="CJ249">
        <v>14999.99958</v>
      </c>
      <c r="CK249">
        <f t="shared" si="10"/>
        <v>1095.9998762</v>
      </c>
      <c r="CL249">
        <f t="shared" si="11"/>
        <v>0</v>
      </c>
    </row>
    <row r="250" spans="1:90" x14ac:dyDescent="0.25">
      <c r="A250" s="5" t="s">
        <v>333</v>
      </c>
      <c r="B250" s="2" t="s">
        <v>338</v>
      </c>
      <c r="C250" s="10">
        <v>43983</v>
      </c>
      <c r="E250" s="14" t="e">
        <f t="shared" si="9"/>
        <v>#NUM!</v>
      </c>
      <c r="F250" s="3" t="s">
        <v>337</v>
      </c>
      <c r="H250">
        <v>225</v>
      </c>
      <c r="I250">
        <v>75.8</v>
      </c>
      <c r="J250">
        <v>162.69999999999999</v>
      </c>
      <c r="K250">
        <v>8.9</v>
      </c>
      <c r="L250">
        <v>213</v>
      </c>
      <c r="M250">
        <v>84</v>
      </c>
      <c r="N250" t="s">
        <v>103</v>
      </c>
      <c r="O250">
        <v>401</v>
      </c>
      <c r="P250">
        <v>1080</v>
      </c>
      <c r="Q250">
        <v>2400</v>
      </c>
      <c r="R250" s="1" t="s">
        <v>78</v>
      </c>
      <c r="S250" s="1" t="s">
        <v>77</v>
      </c>
      <c r="T250" t="s">
        <v>74</v>
      </c>
      <c r="U250">
        <v>8</v>
      </c>
      <c r="V250">
        <v>466</v>
      </c>
      <c r="W250">
        <v>2.86</v>
      </c>
      <c r="X250">
        <v>8</v>
      </c>
      <c r="Y250">
        <v>128</v>
      </c>
      <c r="Z250" t="s">
        <v>107</v>
      </c>
      <c r="AA250">
        <v>4200</v>
      </c>
      <c r="AF250" t="s">
        <v>74</v>
      </c>
      <c r="AG250">
        <v>40</v>
      </c>
      <c r="AH250">
        <v>1.8</v>
      </c>
      <c r="AI250">
        <v>32</v>
      </c>
      <c r="AJ250">
        <v>2</v>
      </c>
      <c r="AK250" t="s">
        <v>78</v>
      </c>
      <c r="AL250" t="s">
        <v>78</v>
      </c>
      <c r="AM250" t="s">
        <v>78</v>
      </c>
      <c r="AN250" t="s">
        <v>78</v>
      </c>
      <c r="AO250" t="s">
        <v>78</v>
      </c>
      <c r="AP250" t="s">
        <v>78</v>
      </c>
      <c r="AQ250" t="s">
        <v>74</v>
      </c>
      <c r="AR250" t="s">
        <v>78</v>
      </c>
      <c r="AS250" t="s">
        <v>77</v>
      </c>
      <c r="AT250" t="s">
        <v>77</v>
      </c>
      <c r="AU250" t="s">
        <v>78</v>
      </c>
      <c r="AV250" t="s">
        <v>78</v>
      </c>
      <c r="AW250" t="s">
        <v>78</v>
      </c>
      <c r="AX250" t="s">
        <v>74</v>
      </c>
      <c r="AY250">
        <v>5.0999999999999996</v>
      </c>
      <c r="AZ250">
        <v>1</v>
      </c>
      <c r="BA250">
        <v>1</v>
      </c>
      <c r="BB250">
        <v>0.6</v>
      </c>
      <c r="BC250">
        <v>1</v>
      </c>
      <c r="BD250">
        <v>0.571428571</v>
      </c>
      <c r="BE250">
        <v>1</v>
      </c>
      <c r="BF250">
        <v>0.4375</v>
      </c>
      <c r="BG250">
        <v>0.25</v>
      </c>
      <c r="BH250">
        <v>0.5</v>
      </c>
      <c r="BI250">
        <v>0.6</v>
      </c>
      <c r="BJ250">
        <v>0.54545454500000001</v>
      </c>
      <c r="BK250">
        <v>0.5</v>
      </c>
      <c r="BL250">
        <v>0.75</v>
      </c>
      <c r="BM250">
        <v>0.5</v>
      </c>
      <c r="BN250">
        <v>1</v>
      </c>
      <c r="BO250">
        <v>1</v>
      </c>
      <c r="BP250">
        <v>0</v>
      </c>
      <c r="BQ250" t="s">
        <v>74</v>
      </c>
      <c r="BR250" t="s">
        <v>74</v>
      </c>
      <c r="BS250" t="s">
        <v>74</v>
      </c>
      <c r="BT250" t="s">
        <v>74</v>
      </c>
      <c r="BU250" t="s">
        <v>74</v>
      </c>
      <c r="BV250" t="s">
        <v>74</v>
      </c>
      <c r="BW250" t="s">
        <v>74</v>
      </c>
      <c r="BX250" t="s">
        <v>74</v>
      </c>
      <c r="BY250" t="s">
        <v>74</v>
      </c>
      <c r="BZ250" t="s">
        <v>74</v>
      </c>
      <c r="CA250" t="s">
        <v>74</v>
      </c>
      <c r="CB250" t="s">
        <v>74</v>
      </c>
      <c r="CC250" t="s">
        <v>74</v>
      </c>
      <c r="CD250" t="s">
        <v>74</v>
      </c>
      <c r="CE250" t="s">
        <v>74</v>
      </c>
      <c r="CF250">
        <v>547.99993810000001</v>
      </c>
      <c r="CG250">
        <f>IF(CJ250&lt;$CH$1,CJ250,)</f>
        <v>1000.0096579999999</v>
      </c>
      <c r="CH250">
        <v>1</v>
      </c>
      <c r="CI250">
        <v>250</v>
      </c>
      <c r="CJ250">
        <v>1000.0096579999999</v>
      </c>
      <c r="CK250">
        <f t="shared" si="10"/>
        <v>1095.9998762</v>
      </c>
      <c r="CL250">
        <f t="shared" si="11"/>
        <v>547.7742903530019</v>
      </c>
    </row>
    <row r="251" spans="1:90" x14ac:dyDescent="0.25">
      <c r="A251" s="5" t="s">
        <v>333</v>
      </c>
      <c r="B251" s="2" t="s">
        <v>339</v>
      </c>
      <c r="C251" s="10">
        <v>43952</v>
      </c>
      <c r="E251" s="14" t="e">
        <f t="shared" si="9"/>
        <v>#NUM!</v>
      </c>
      <c r="F251" s="3" t="s">
        <v>340</v>
      </c>
      <c r="H251">
        <v>210</v>
      </c>
      <c r="I251">
        <v>76.099999999999994</v>
      </c>
      <c r="J251">
        <v>159.80000000000001</v>
      </c>
      <c r="K251">
        <v>8.1</v>
      </c>
      <c r="L251">
        <v>176</v>
      </c>
      <c r="M251">
        <v>83</v>
      </c>
      <c r="N251" t="s">
        <v>76</v>
      </c>
      <c r="O251">
        <v>405</v>
      </c>
      <c r="P251">
        <v>1080</v>
      </c>
      <c r="Q251">
        <v>2400</v>
      </c>
      <c r="R251" s="1" t="s">
        <v>77</v>
      </c>
      <c r="S251" s="1" t="s">
        <v>77</v>
      </c>
      <c r="T251" t="s">
        <v>74</v>
      </c>
      <c r="U251">
        <v>8</v>
      </c>
      <c r="V251">
        <v>316.32799999999997</v>
      </c>
      <c r="W251">
        <v>2</v>
      </c>
      <c r="X251">
        <v>6</v>
      </c>
      <c r="Y251">
        <v>64</v>
      </c>
      <c r="Z251" t="s">
        <v>107</v>
      </c>
      <c r="AA251">
        <v>4000</v>
      </c>
      <c r="AF251" t="s">
        <v>74</v>
      </c>
      <c r="AG251">
        <v>48</v>
      </c>
      <c r="AH251">
        <v>1.8</v>
      </c>
      <c r="AI251">
        <v>16</v>
      </c>
      <c r="AJ251" t="s">
        <v>74</v>
      </c>
      <c r="AK251" t="s">
        <v>77</v>
      </c>
      <c r="AL251" t="s">
        <v>78</v>
      </c>
      <c r="AM251" t="s">
        <v>78</v>
      </c>
      <c r="AN251" t="s">
        <v>78</v>
      </c>
      <c r="AO251" t="s">
        <v>74</v>
      </c>
      <c r="AP251" t="s">
        <v>74</v>
      </c>
      <c r="AQ251" t="s">
        <v>74</v>
      </c>
      <c r="AR251" t="s">
        <v>77</v>
      </c>
      <c r="AS251" t="s">
        <v>78</v>
      </c>
      <c r="AT251" t="s">
        <v>78</v>
      </c>
      <c r="AU251" t="s">
        <v>78</v>
      </c>
      <c r="AV251" t="s">
        <v>78</v>
      </c>
      <c r="AW251" t="s">
        <v>78</v>
      </c>
      <c r="AX251" t="s">
        <v>78</v>
      </c>
      <c r="AY251">
        <v>5</v>
      </c>
      <c r="AZ251">
        <v>1</v>
      </c>
      <c r="BA251">
        <v>1</v>
      </c>
      <c r="BB251">
        <v>0.4</v>
      </c>
      <c r="BC251">
        <v>1</v>
      </c>
      <c r="BD251">
        <v>0.571428571</v>
      </c>
      <c r="BE251">
        <v>0.33333333300000001</v>
      </c>
      <c r="BF251">
        <v>0.125</v>
      </c>
      <c r="BG251">
        <v>0.25</v>
      </c>
      <c r="BH251">
        <v>0.5</v>
      </c>
      <c r="BI251">
        <v>0.4</v>
      </c>
      <c r="BJ251">
        <v>0.36363636399999999</v>
      </c>
      <c r="BK251">
        <v>0.5</v>
      </c>
      <c r="BL251">
        <v>0.75</v>
      </c>
      <c r="BM251">
        <v>0.5</v>
      </c>
      <c r="BN251">
        <v>1</v>
      </c>
      <c r="BO251">
        <v>1</v>
      </c>
      <c r="BP251">
        <v>0</v>
      </c>
      <c r="BQ251" t="s">
        <v>74</v>
      </c>
      <c r="BR251" t="s">
        <v>74</v>
      </c>
      <c r="BS251" t="s">
        <v>74</v>
      </c>
      <c r="BT251" t="s">
        <v>74</v>
      </c>
      <c r="BU251" t="s">
        <v>74</v>
      </c>
      <c r="BV251" t="s">
        <v>74</v>
      </c>
      <c r="BW251" t="s">
        <v>74</v>
      </c>
      <c r="BX251" t="s">
        <v>74</v>
      </c>
      <c r="BY251" t="s">
        <v>74</v>
      </c>
      <c r="BZ251" t="s">
        <v>74</v>
      </c>
      <c r="CA251" t="s">
        <v>74</v>
      </c>
      <c r="CB251" t="s">
        <v>74</v>
      </c>
      <c r="CC251" t="s">
        <v>74</v>
      </c>
      <c r="CD251" t="s">
        <v>74</v>
      </c>
      <c r="CE251" t="s">
        <v>74</v>
      </c>
      <c r="CF251">
        <v>547.99993810000001</v>
      </c>
      <c r="CG251">
        <f>IF(CJ251&lt;$CH$1,CJ251,)</f>
        <v>1100.208793</v>
      </c>
      <c r="CH251">
        <v>1</v>
      </c>
      <c r="CI251">
        <v>251</v>
      </c>
      <c r="CJ251">
        <v>1100.208793</v>
      </c>
      <c r="CK251">
        <f t="shared" si="10"/>
        <v>1095.9998762</v>
      </c>
      <c r="CL251">
        <f t="shared" si="11"/>
        <v>602.66027033281694</v>
      </c>
    </row>
    <row r="252" spans="1:90" x14ac:dyDescent="0.25">
      <c r="A252" s="5" t="s">
        <v>333</v>
      </c>
      <c r="B252" s="2" t="s">
        <v>341</v>
      </c>
      <c r="C252" s="10">
        <v>43952</v>
      </c>
      <c r="E252" s="14" t="e">
        <f t="shared" si="9"/>
        <v>#NUM!</v>
      </c>
      <c r="F252" s="3" t="s">
        <v>342</v>
      </c>
      <c r="H252">
        <v>244.09</v>
      </c>
      <c r="I252">
        <v>76.5</v>
      </c>
      <c r="J252">
        <v>163.69999999999999</v>
      </c>
      <c r="K252">
        <v>8.8000000000000007</v>
      </c>
      <c r="L252">
        <v>203</v>
      </c>
      <c r="M252">
        <v>84</v>
      </c>
      <c r="N252" t="s">
        <v>103</v>
      </c>
      <c r="O252">
        <v>397</v>
      </c>
      <c r="P252">
        <v>1080</v>
      </c>
      <c r="Q252">
        <v>2400</v>
      </c>
      <c r="R252" s="1" t="s">
        <v>78</v>
      </c>
      <c r="S252" s="1" t="s">
        <v>77</v>
      </c>
      <c r="T252" t="s">
        <v>343</v>
      </c>
      <c r="U252">
        <v>8</v>
      </c>
      <c r="V252">
        <v>373</v>
      </c>
      <c r="W252">
        <v>2.36</v>
      </c>
      <c r="X252">
        <v>6</v>
      </c>
      <c r="Y252">
        <v>64</v>
      </c>
      <c r="Z252" t="s">
        <v>77</v>
      </c>
      <c r="AA252">
        <v>4300</v>
      </c>
      <c r="AF252" t="s">
        <v>74</v>
      </c>
      <c r="AG252">
        <v>40</v>
      </c>
      <c r="AH252">
        <v>1.8</v>
      </c>
      <c r="AI252">
        <v>16</v>
      </c>
      <c r="AJ252">
        <v>2.2000000000000002</v>
      </c>
      <c r="AK252" t="s">
        <v>78</v>
      </c>
      <c r="AL252" t="s">
        <v>78</v>
      </c>
      <c r="AM252" t="s">
        <v>78</v>
      </c>
      <c r="AN252" t="s">
        <v>78</v>
      </c>
      <c r="AO252" t="s">
        <v>78</v>
      </c>
      <c r="AP252" t="s">
        <v>78</v>
      </c>
      <c r="AQ252" t="s">
        <v>74</v>
      </c>
      <c r="AR252" t="s">
        <v>77</v>
      </c>
      <c r="AS252" t="s">
        <v>78</v>
      </c>
      <c r="AT252" t="s">
        <v>77</v>
      </c>
      <c r="AU252" t="s">
        <v>78</v>
      </c>
      <c r="AV252" t="s">
        <v>78</v>
      </c>
      <c r="AW252" t="s">
        <v>78</v>
      </c>
      <c r="AX252" t="s">
        <v>78</v>
      </c>
      <c r="AY252" t="s">
        <v>74</v>
      </c>
      <c r="AZ252">
        <v>1</v>
      </c>
      <c r="BA252">
        <v>1</v>
      </c>
      <c r="BB252">
        <v>0.4</v>
      </c>
      <c r="BC252">
        <v>1</v>
      </c>
      <c r="BD252">
        <v>0.571428571</v>
      </c>
      <c r="BE252">
        <v>1</v>
      </c>
      <c r="BF252">
        <v>0.3125</v>
      </c>
      <c r="BG252">
        <v>0.25</v>
      </c>
      <c r="BH252">
        <v>0.5</v>
      </c>
      <c r="BI252">
        <v>0.6</v>
      </c>
      <c r="BJ252">
        <v>0.54545454500000001</v>
      </c>
      <c r="BK252">
        <v>0.5</v>
      </c>
      <c r="BL252">
        <v>0.75</v>
      </c>
      <c r="BM252">
        <v>0.5</v>
      </c>
      <c r="BN252">
        <v>1</v>
      </c>
      <c r="BO252">
        <v>0.66666666699999999</v>
      </c>
      <c r="BP252">
        <v>0</v>
      </c>
      <c r="BQ252" t="s">
        <v>74</v>
      </c>
      <c r="BR252" t="s">
        <v>74</v>
      </c>
      <c r="BS252" t="s">
        <v>74</v>
      </c>
      <c r="BT252" t="s">
        <v>74</v>
      </c>
      <c r="BU252" t="s">
        <v>74</v>
      </c>
      <c r="BV252" t="s">
        <v>74</v>
      </c>
      <c r="BW252" t="s">
        <v>74</v>
      </c>
      <c r="BX252" t="s">
        <v>74</v>
      </c>
      <c r="BY252" t="s">
        <v>74</v>
      </c>
      <c r="BZ252" t="s">
        <v>74</v>
      </c>
      <c r="CA252" t="s">
        <v>74</v>
      </c>
      <c r="CB252" t="s">
        <v>74</v>
      </c>
      <c r="CC252" t="s">
        <v>74</v>
      </c>
      <c r="CD252" t="s">
        <v>74</v>
      </c>
      <c r="CE252" t="s">
        <v>74</v>
      </c>
      <c r="CF252">
        <v>547.99993810000001</v>
      </c>
      <c r="CG252">
        <f>IF(CJ252&lt;$CH$1,CJ252,)</f>
        <v>1000.041697</v>
      </c>
      <c r="CH252">
        <v>1</v>
      </c>
      <c r="CI252">
        <v>252</v>
      </c>
      <c r="CJ252">
        <v>1000.041697</v>
      </c>
      <c r="CK252">
        <f t="shared" si="10"/>
        <v>1095.9998762</v>
      </c>
      <c r="CL252">
        <f t="shared" si="11"/>
        <v>547.79184032399291</v>
      </c>
    </row>
    <row r="253" spans="1:90" x14ac:dyDescent="0.25">
      <c r="A253" s="5" t="s">
        <v>333</v>
      </c>
      <c r="B253" s="2" t="s">
        <v>344</v>
      </c>
      <c r="C253" s="10">
        <v>43952</v>
      </c>
      <c r="E253" s="14" t="e">
        <f t="shared" si="9"/>
        <v>#NUM!</v>
      </c>
      <c r="F253" s="3" t="s">
        <v>335</v>
      </c>
      <c r="H253">
        <v>200</v>
      </c>
      <c r="I253">
        <v>73.599999999999994</v>
      </c>
      <c r="J253">
        <v>155.4</v>
      </c>
      <c r="K253">
        <v>8.1999999999999993</v>
      </c>
      <c r="L253">
        <v>163</v>
      </c>
      <c r="M253">
        <v>82</v>
      </c>
      <c r="N253" t="s">
        <v>103</v>
      </c>
      <c r="O253">
        <v>415</v>
      </c>
      <c r="P253">
        <v>1080</v>
      </c>
      <c r="Q253">
        <v>2340</v>
      </c>
      <c r="R253" s="1" t="s">
        <v>77</v>
      </c>
      <c r="S253" s="1" t="s">
        <v>77</v>
      </c>
      <c r="T253" t="s">
        <v>74</v>
      </c>
      <c r="U253">
        <v>8</v>
      </c>
      <c r="V253">
        <v>182</v>
      </c>
      <c r="W253">
        <v>2.2000000000000002</v>
      </c>
      <c r="X253">
        <v>4</v>
      </c>
      <c r="Y253">
        <v>128</v>
      </c>
      <c r="Z253" t="s">
        <v>107</v>
      </c>
      <c r="AA253">
        <v>3400</v>
      </c>
      <c r="AF253" t="s">
        <v>74</v>
      </c>
      <c r="AG253">
        <v>13</v>
      </c>
      <c r="AH253">
        <v>1.8</v>
      </c>
      <c r="AI253">
        <v>8</v>
      </c>
      <c r="AJ253">
        <v>2</v>
      </c>
      <c r="AK253" t="s">
        <v>78</v>
      </c>
      <c r="AL253" t="s">
        <v>78</v>
      </c>
      <c r="AM253" t="s">
        <v>78</v>
      </c>
      <c r="AN253" t="s">
        <v>78</v>
      </c>
      <c r="AO253" t="s">
        <v>74</v>
      </c>
      <c r="AP253" t="s">
        <v>74</v>
      </c>
      <c r="AQ253" t="s">
        <v>74</v>
      </c>
      <c r="AR253" t="s">
        <v>78</v>
      </c>
      <c r="AS253" t="s">
        <v>78</v>
      </c>
      <c r="AT253" t="s">
        <v>78</v>
      </c>
      <c r="AU253" t="s">
        <v>78</v>
      </c>
      <c r="AV253" t="s">
        <v>78</v>
      </c>
      <c r="AW253" t="s">
        <v>78</v>
      </c>
      <c r="AX253" t="s">
        <v>78</v>
      </c>
      <c r="AY253">
        <v>5</v>
      </c>
      <c r="AZ253">
        <v>1</v>
      </c>
      <c r="BA253">
        <v>1</v>
      </c>
      <c r="BB253">
        <v>0.8</v>
      </c>
      <c r="BC253">
        <v>0</v>
      </c>
      <c r="BD253">
        <v>0.428571429</v>
      </c>
      <c r="BE253">
        <v>0.66666666699999999</v>
      </c>
      <c r="BF253">
        <v>6.25E-2</v>
      </c>
      <c r="BG253">
        <v>0</v>
      </c>
      <c r="BH253">
        <v>0</v>
      </c>
      <c r="BI253">
        <v>0.4</v>
      </c>
      <c r="BJ253">
        <v>0.27272727299999999</v>
      </c>
      <c r="BK253">
        <v>0</v>
      </c>
      <c r="BL253">
        <v>0.5</v>
      </c>
      <c r="BM253">
        <v>0.5</v>
      </c>
      <c r="BN253">
        <v>0.33333333300000001</v>
      </c>
      <c r="BO253">
        <v>0</v>
      </c>
      <c r="BP253">
        <v>0</v>
      </c>
      <c r="BQ253" t="s">
        <v>74</v>
      </c>
      <c r="BR253" t="s">
        <v>74</v>
      </c>
      <c r="BS253" t="s">
        <v>74</v>
      </c>
      <c r="BT253" t="s">
        <v>74</v>
      </c>
      <c r="BU253" t="s">
        <v>74</v>
      </c>
      <c r="BV253" t="s">
        <v>74</v>
      </c>
      <c r="BW253" t="s">
        <v>74</v>
      </c>
      <c r="BX253" t="s">
        <v>74</v>
      </c>
      <c r="BY253" t="s">
        <v>74</v>
      </c>
      <c r="BZ253" t="s">
        <v>74</v>
      </c>
      <c r="CA253" t="s">
        <v>74</v>
      </c>
      <c r="CB253" t="s">
        <v>74</v>
      </c>
      <c r="CC253" t="s">
        <v>74</v>
      </c>
      <c r="CD253" t="s">
        <v>74</v>
      </c>
      <c r="CE253" t="s">
        <v>74</v>
      </c>
      <c r="CF253">
        <v>547.99993810000001</v>
      </c>
      <c r="CG253">
        <f>IF(CJ253&lt;$CH$1,CJ253,)</f>
        <v>1819.977662</v>
      </c>
      <c r="CH253">
        <v>1</v>
      </c>
      <c r="CI253">
        <v>253</v>
      </c>
      <c r="CJ253">
        <v>1819.977662</v>
      </c>
      <c r="CK253">
        <f t="shared" si="10"/>
        <v>1095.9998762</v>
      </c>
      <c r="CL253">
        <f t="shared" si="11"/>
        <v>996.92734393607793</v>
      </c>
    </row>
    <row r="254" spans="1:90" x14ac:dyDescent="0.25">
      <c r="A254" s="5" t="s">
        <v>333</v>
      </c>
      <c r="B254" s="2" t="s">
        <v>345</v>
      </c>
      <c r="C254" s="10">
        <v>43952</v>
      </c>
      <c r="E254" s="14" t="e">
        <f t="shared" si="9"/>
        <v>#NUM!</v>
      </c>
      <c r="F254" s="3" t="s">
        <v>346</v>
      </c>
      <c r="H254">
        <v>299</v>
      </c>
      <c r="I254">
        <v>75</v>
      </c>
      <c r="J254">
        <v>162.30000000000001</v>
      </c>
      <c r="K254">
        <v>8.6</v>
      </c>
      <c r="L254">
        <v>189</v>
      </c>
      <c r="M254">
        <v>83</v>
      </c>
      <c r="N254" t="s">
        <v>167</v>
      </c>
      <c r="O254">
        <v>405</v>
      </c>
      <c r="P254">
        <v>1080</v>
      </c>
      <c r="Q254">
        <v>2400</v>
      </c>
      <c r="R254" s="1" t="s">
        <v>77</v>
      </c>
      <c r="S254" s="1" t="s">
        <v>77</v>
      </c>
      <c r="T254" t="s">
        <v>74</v>
      </c>
      <c r="U254">
        <v>8</v>
      </c>
      <c r="V254">
        <v>373</v>
      </c>
      <c r="W254">
        <v>2.86</v>
      </c>
      <c r="X254">
        <v>6</v>
      </c>
      <c r="Y254">
        <v>128</v>
      </c>
      <c r="Z254" t="s">
        <v>107</v>
      </c>
      <c r="AA254">
        <v>4200</v>
      </c>
      <c r="AF254" t="s">
        <v>74</v>
      </c>
      <c r="AG254">
        <v>64</v>
      </c>
      <c r="AH254">
        <v>1.8</v>
      </c>
      <c r="AI254">
        <v>16</v>
      </c>
      <c r="AJ254">
        <v>2</v>
      </c>
      <c r="AK254" t="s">
        <v>78</v>
      </c>
      <c r="AL254" t="s">
        <v>78</v>
      </c>
      <c r="AM254" t="s">
        <v>78</v>
      </c>
      <c r="AN254" t="s">
        <v>78</v>
      </c>
      <c r="AO254" t="s">
        <v>78</v>
      </c>
      <c r="AP254" t="s">
        <v>78</v>
      </c>
      <c r="AQ254" t="s">
        <v>74</v>
      </c>
      <c r="AR254" t="s">
        <v>78</v>
      </c>
      <c r="AS254" t="s">
        <v>77</v>
      </c>
      <c r="AT254" t="s">
        <v>78</v>
      </c>
      <c r="AU254" t="s">
        <v>78</v>
      </c>
      <c r="AV254" t="s">
        <v>78</v>
      </c>
      <c r="AW254" t="s">
        <v>78</v>
      </c>
      <c r="AX254" t="s">
        <v>78</v>
      </c>
      <c r="AY254">
        <v>5.0999999999999996</v>
      </c>
      <c r="AZ254">
        <v>1</v>
      </c>
      <c r="BA254">
        <v>1</v>
      </c>
      <c r="BB254">
        <v>1</v>
      </c>
      <c r="BC254">
        <v>1</v>
      </c>
      <c r="BD254">
        <v>0.571428571</v>
      </c>
      <c r="BE254">
        <v>1</v>
      </c>
      <c r="BF254">
        <v>0.5625</v>
      </c>
      <c r="BG254">
        <v>0.25</v>
      </c>
      <c r="BH254">
        <v>0.5</v>
      </c>
      <c r="BI254">
        <v>0.6</v>
      </c>
      <c r="BJ254">
        <v>0.63636363600000001</v>
      </c>
      <c r="BK254">
        <v>0.5</v>
      </c>
      <c r="BL254">
        <v>0.75</v>
      </c>
      <c r="BM254">
        <v>0.5</v>
      </c>
      <c r="BN254">
        <v>1</v>
      </c>
      <c r="BO254">
        <v>1</v>
      </c>
      <c r="BP254">
        <v>0</v>
      </c>
      <c r="BQ254" t="s">
        <v>74</v>
      </c>
      <c r="BR254" t="s">
        <v>74</v>
      </c>
      <c r="BS254" t="s">
        <v>74</v>
      </c>
      <c r="BT254" t="s">
        <v>74</v>
      </c>
      <c r="BU254" t="s">
        <v>74</v>
      </c>
      <c r="BV254" t="s">
        <v>74</v>
      </c>
      <c r="BW254" t="s">
        <v>74</v>
      </c>
      <c r="BX254" t="s">
        <v>74</v>
      </c>
      <c r="BY254" t="s">
        <v>74</v>
      </c>
      <c r="BZ254" t="s">
        <v>74</v>
      </c>
      <c r="CA254" t="s">
        <v>74</v>
      </c>
      <c r="CB254" t="s">
        <v>74</v>
      </c>
      <c r="CC254" t="s">
        <v>74</v>
      </c>
      <c r="CD254" t="s">
        <v>74</v>
      </c>
      <c r="CE254" t="s">
        <v>74</v>
      </c>
      <c r="CF254">
        <v>547.99993810000001</v>
      </c>
      <c r="CG254">
        <f>IF(CJ254&lt;$CH$1,CJ254,)</f>
        <v>0</v>
      </c>
      <c r="CH254">
        <v>1</v>
      </c>
      <c r="CI254">
        <v>254</v>
      </c>
      <c r="CJ254">
        <v>14754.22704</v>
      </c>
      <c r="CK254">
        <f t="shared" si="10"/>
        <v>1095.9998762</v>
      </c>
      <c r="CL254">
        <f t="shared" si="11"/>
        <v>0</v>
      </c>
    </row>
    <row r="255" spans="1:90" x14ac:dyDescent="0.25">
      <c r="A255" s="5" t="s">
        <v>333</v>
      </c>
      <c r="B255" s="2" t="s">
        <v>347</v>
      </c>
      <c r="C255" s="10">
        <v>43952</v>
      </c>
      <c r="E255" s="14" t="e">
        <f t="shared" si="9"/>
        <v>#NUM!</v>
      </c>
      <c r="F255" s="3" t="s">
        <v>348</v>
      </c>
      <c r="H255">
        <v>92</v>
      </c>
      <c r="I255">
        <v>70.900000000000006</v>
      </c>
      <c r="J255">
        <v>146.5</v>
      </c>
      <c r="K255">
        <v>8.4</v>
      </c>
      <c r="L255">
        <v>144</v>
      </c>
      <c r="M255">
        <v>73</v>
      </c>
      <c r="N255" t="s">
        <v>76</v>
      </c>
      <c r="O255">
        <v>295</v>
      </c>
      <c r="P255">
        <v>720</v>
      </c>
      <c r="Q255">
        <v>1440</v>
      </c>
      <c r="R255" s="1" t="s">
        <v>78</v>
      </c>
      <c r="S255" s="1" t="s">
        <v>77</v>
      </c>
      <c r="T255" t="s">
        <v>74</v>
      </c>
      <c r="U255">
        <v>8</v>
      </c>
      <c r="V255">
        <v>95</v>
      </c>
      <c r="W255">
        <v>2</v>
      </c>
      <c r="X255">
        <v>2</v>
      </c>
      <c r="Y255">
        <v>32</v>
      </c>
      <c r="Z255" t="s">
        <v>104</v>
      </c>
      <c r="AA255">
        <v>3020</v>
      </c>
      <c r="AF255" t="s">
        <v>74</v>
      </c>
      <c r="AG255">
        <v>8</v>
      </c>
      <c r="AH255">
        <v>2</v>
      </c>
      <c r="AI255">
        <v>5</v>
      </c>
      <c r="AJ255">
        <v>2.2000000000000002</v>
      </c>
      <c r="AK255" t="s">
        <v>77</v>
      </c>
      <c r="AL255" t="s">
        <v>78</v>
      </c>
      <c r="AM255" t="s">
        <v>78</v>
      </c>
      <c r="AN255" t="s">
        <v>78</v>
      </c>
      <c r="AO255" t="s">
        <v>78</v>
      </c>
      <c r="AP255" t="s">
        <v>74</v>
      </c>
      <c r="AQ255" t="s">
        <v>74</v>
      </c>
      <c r="AR255" t="s">
        <v>77</v>
      </c>
      <c r="AS255" t="s">
        <v>78</v>
      </c>
      <c r="AT255" t="s">
        <v>77</v>
      </c>
      <c r="AU255" t="s">
        <v>78</v>
      </c>
      <c r="AV255" t="s">
        <v>78</v>
      </c>
      <c r="AW255" t="s">
        <v>78</v>
      </c>
      <c r="AX255" t="s">
        <v>78</v>
      </c>
      <c r="AY255">
        <v>4.2</v>
      </c>
      <c r="AZ255">
        <v>1</v>
      </c>
      <c r="BA255">
        <v>1</v>
      </c>
      <c r="BB255">
        <v>0.8</v>
      </c>
      <c r="BC255">
        <v>0</v>
      </c>
      <c r="BD255">
        <v>0.428571429</v>
      </c>
      <c r="BE255">
        <v>0.66666666699999999</v>
      </c>
      <c r="BF255">
        <v>0.1875</v>
      </c>
      <c r="BG255">
        <v>0</v>
      </c>
      <c r="BH255">
        <v>0</v>
      </c>
      <c r="BI255">
        <v>0.4</v>
      </c>
      <c r="BJ255">
        <v>0.36363636399999999</v>
      </c>
      <c r="BK255">
        <v>0</v>
      </c>
      <c r="BL255">
        <v>0.5</v>
      </c>
      <c r="BM255">
        <v>0.5</v>
      </c>
      <c r="BN255">
        <v>0.83333333300000001</v>
      </c>
      <c r="BO255">
        <v>0</v>
      </c>
      <c r="BP255">
        <v>0</v>
      </c>
      <c r="BQ255" t="s">
        <v>74</v>
      </c>
      <c r="BR255" t="s">
        <v>74</v>
      </c>
      <c r="BS255" t="s">
        <v>74</v>
      </c>
      <c r="BT255" t="s">
        <v>74</v>
      </c>
      <c r="BU255" t="s">
        <v>74</v>
      </c>
      <c r="BV255" t="s">
        <v>74</v>
      </c>
      <c r="BW255" t="s">
        <v>74</v>
      </c>
      <c r="BX255" t="s">
        <v>74</v>
      </c>
      <c r="BY255" t="s">
        <v>74</v>
      </c>
      <c r="BZ255" t="s">
        <v>74</v>
      </c>
      <c r="CA255" t="s">
        <v>74</v>
      </c>
      <c r="CB255" t="s">
        <v>74</v>
      </c>
      <c r="CC255" t="s">
        <v>74</v>
      </c>
      <c r="CD255" t="s">
        <v>74</v>
      </c>
      <c r="CE255" t="s">
        <v>74</v>
      </c>
      <c r="CF255">
        <v>547.99993810000001</v>
      </c>
      <c r="CG255">
        <f>IF(CJ255&lt;$CH$1,CJ255,)</f>
        <v>1204.4840019999999</v>
      </c>
      <c r="CH255">
        <v>1</v>
      </c>
      <c r="CI255">
        <v>255</v>
      </c>
      <c r="CJ255">
        <v>1204.4840019999999</v>
      </c>
      <c r="CK255">
        <f t="shared" si="10"/>
        <v>1095.9998762</v>
      </c>
      <c r="CL255">
        <f t="shared" si="11"/>
        <v>659.77899729153785</v>
      </c>
    </row>
    <row r="256" spans="1:90" x14ac:dyDescent="0.25">
      <c r="A256" s="5" t="s">
        <v>333</v>
      </c>
      <c r="B256" s="2" t="s">
        <v>349</v>
      </c>
      <c r="C256" s="10">
        <v>43952</v>
      </c>
      <c r="E256" s="14" t="e">
        <f t="shared" si="9"/>
        <v>#NUM!</v>
      </c>
      <c r="F256" s="3" t="s">
        <v>350</v>
      </c>
      <c r="H256">
        <v>150</v>
      </c>
      <c r="I256">
        <v>74.099999999999994</v>
      </c>
      <c r="J256">
        <v>159.1</v>
      </c>
      <c r="K256">
        <v>9</v>
      </c>
      <c r="L256">
        <v>185</v>
      </c>
      <c r="M256">
        <v>81</v>
      </c>
      <c r="N256" t="s">
        <v>103</v>
      </c>
      <c r="O256">
        <v>278</v>
      </c>
      <c r="P256">
        <v>720</v>
      </c>
      <c r="Q256">
        <v>1600</v>
      </c>
      <c r="R256" s="1" t="s">
        <v>78</v>
      </c>
      <c r="S256" s="1" t="s">
        <v>77</v>
      </c>
      <c r="T256" t="s">
        <v>74</v>
      </c>
      <c r="U256">
        <v>8</v>
      </c>
      <c r="V256">
        <v>95</v>
      </c>
      <c r="W256">
        <v>2</v>
      </c>
      <c r="X256">
        <v>3</v>
      </c>
      <c r="Y256">
        <v>64</v>
      </c>
      <c r="Z256" t="s">
        <v>104</v>
      </c>
      <c r="AA256">
        <v>5000</v>
      </c>
      <c r="AF256" t="s">
        <v>74</v>
      </c>
      <c r="AG256">
        <v>13</v>
      </c>
      <c r="AH256">
        <v>1.8</v>
      </c>
      <c r="AI256">
        <v>8</v>
      </c>
      <c r="AJ256">
        <v>2.2000000000000002</v>
      </c>
      <c r="AK256" t="s">
        <v>78</v>
      </c>
      <c r="AL256" t="s">
        <v>78</v>
      </c>
      <c r="AM256" t="s">
        <v>78</v>
      </c>
      <c r="AN256" t="s">
        <v>78</v>
      </c>
      <c r="AO256" t="s">
        <v>78</v>
      </c>
      <c r="AP256" t="s">
        <v>74</v>
      </c>
      <c r="AQ256" t="s">
        <v>74</v>
      </c>
      <c r="AR256" t="s">
        <v>78</v>
      </c>
      <c r="AS256" t="s">
        <v>78</v>
      </c>
      <c r="AT256" t="s">
        <v>78</v>
      </c>
      <c r="AU256" t="s">
        <v>78</v>
      </c>
      <c r="AV256" t="s">
        <v>78</v>
      </c>
      <c r="AW256" t="s">
        <v>78</v>
      </c>
      <c r="AX256" t="s">
        <v>78</v>
      </c>
      <c r="AY256" t="s">
        <v>74</v>
      </c>
      <c r="AZ256">
        <v>1</v>
      </c>
      <c r="BA256">
        <v>1</v>
      </c>
      <c r="BB256">
        <v>0.8</v>
      </c>
      <c r="BC256">
        <v>0</v>
      </c>
      <c r="BD256">
        <v>0.428571429</v>
      </c>
      <c r="BE256">
        <v>0.66666666699999999</v>
      </c>
      <c r="BF256">
        <v>0.1875</v>
      </c>
      <c r="BG256">
        <v>0</v>
      </c>
      <c r="BH256">
        <v>0</v>
      </c>
      <c r="BI256">
        <v>0.4</v>
      </c>
      <c r="BJ256">
        <v>0.36363636399999999</v>
      </c>
      <c r="BK256">
        <v>0</v>
      </c>
      <c r="BL256">
        <v>0.5</v>
      </c>
      <c r="BM256">
        <v>0.5</v>
      </c>
      <c r="BN256">
        <v>1</v>
      </c>
      <c r="BO256">
        <v>0</v>
      </c>
      <c r="BP256">
        <v>0</v>
      </c>
      <c r="BQ256" t="s">
        <v>74</v>
      </c>
      <c r="BR256" t="s">
        <v>74</v>
      </c>
      <c r="BS256" t="s">
        <v>74</v>
      </c>
      <c r="BT256" t="s">
        <v>74</v>
      </c>
      <c r="BU256" t="s">
        <v>74</v>
      </c>
      <c r="BV256" t="s">
        <v>74</v>
      </c>
      <c r="BW256" t="s">
        <v>74</v>
      </c>
      <c r="BX256" t="s">
        <v>74</v>
      </c>
      <c r="BY256" t="s">
        <v>74</v>
      </c>
      <c r="BZ256" t="s">
        <v>74</v>
      </c>
      <c r="CA256" t="s">
        <v>74</v>
      </c>
      <c r="CB256" t="s">
        <v>74</v>
      </c>
      <c r="CC256" t="s">
        <v>74</v>
      </c>
      <c r="CD256" t="s">
        <v>74</v>
      </c>
      <c r="CE256" t="s">
        <v>74</v>
      </c>
      <c r="CF256">
        <v>547.99993810000001</v>
      </c>
      <c r="CG256">
        <f>IF(CJ256&lt;$CH$1,CJ256,)</f>
        <v>1058.2694670000001</v>
      </c>
      <c r="CH256">
        <v>1</v>
      </c>
      <c r="CI256">
        <v>256</v>
      </c>
      <c r="CJ256">
        <v>1058.2694670000001</v>
      </c>
      <c r="CK256">
        <f t="shared" si="10"/>
        <v>1095.9998762</v>
      </c>
      <c r="CL256">
        <f t="shared" si="11"/>
        <v>579.68720766912304</v>
      </c>
    </row>
    <row r="257" spans="1:90" x14ac:dyDescent="0.25">
      <c r="A257" s="5" t="s">
        <v>333</v>
      </c>
      <c r="B257" s="2" t="s">
        <v>351</v>
      </c>
      <c r="C257" s="10">
        <v>43922</v>
      </c>
      <c r="E257" s="14" t="e">
        <f t="shared" si="9"/>
        <v>#NUM!</v>
      </c>
      <c r="F257" s="3" t="s">
        <v>352</v>
      </c>
      <c r="H257">
        <v>90</v>
      </c>
      <c r="I257">
        <v>70.900000000000006</v>
      </c>
      <c r="J257">
        <v>146.5</v>
      </c>
      <c r="K257">
        <v>8.4</v>
      </c>
      <c r="L257">
        <v>144</v>
      </c>
      <c r="M257">
        <v>73</v>
      </c>
      <c r="N257" t="s">
        <v>76</v>
      </c>
      <c r="O257">
        <v>295</v>
      </c>
      <c r="P257">
        <v>720</v>
      </c>
      <c r="Q257">
        <v>1440</v>
      </c>
      <c r="R257" s="1" t="s">
        <v>78</v>
      </c>
      <c r="S257" s="1" t="s">
        <v>77</v>
      </c>
      <c r="T257" t="s">
        <v>74</v>
      </c>
      <c r="U257">
        <v>8</v>
      </c>
      <c r="V257">
        <v>95</v>
      </c>
      <c r="W257">
        <v>2</v>
      </c>
      <c r="X257">
        <v>2</v>
      </c>
      <c r="Y257">
        <v>32</v>
      </c>
      <c r="Z257" t="s">
        <v>104</v>
      </c>
      <c r="AA257">
        <v>3020</v>
      </c>
      <c r="AF257" t="s">
        <v>74</v>
      </c>
      <c r="AG257">
        <v>8</v>
      </c>
      <c r="AH257">
        <v>2</v>
      </c>
      <c r="AI257">
        <v>5</v>
      </c>
      <c r="AJ257">
        <v>2.2000000000000002</v>
      </c>
      <c r="AK257" t="s">
        <v>77</v>
      </c>
      <c r="AL257" t="s">
        <v>78</v>
      </c>
      <c r="AM257" t="s">
        <v>78</v>
      </c>
      <c r="AN257" t="s">
        <v>78</v>
      </c>
      <c r="AO257" t="s">
        <v>78</v>
      </c>
      <c r="AP257" t="s">
        <v>74</v>
      </c>
      <c r="AQ257" t="s">
        <v>74</v>
      </c>
      <c r="AR257" t="s">
        <v>77</v>
      </c>
      <c r="AS257" t="s">
        <v>78</v>
      </c>
      <c r="AT257" t="s">
        <v>77</v>
      </c>
      <c r="AU257" t="s">
        <v>78</v>
      </c>
      <c r="AV257" t="s">
        <v>78</v>
      </c>
      <c r="AW257" t="s">
        <v>78</v>
      </c>
      <c r="AX257" t="s">
        <v>78</v>
      </c>
      <c r="AY257">
        <v>4.2</v>
      </c>
      <c r="AZ257">
        <v>1</v>
      </c>
      <c r="BA257">
        <v>1</v>
      </c>
      <c r="BB257">
        <v>1</v>
      </c>
      <c r="BC257">
        <v>0</v>
      </c>
      <c r="BD257">
        <v>0.428571429</v>
      </c>
      <c r="BE257">
        <v>0.66666666699999999</v>
      </c>
      <c r="BF257">
        <v>0.3125</v>
      </c>
      <c r="BG257">
        <v>0</v>
      </c>
      <c r="BH257">
        <v>0</v>
      </c>
      <c r="BI257">
        <v>0.4</v>
      </c>
      <c r="BJ257">
        <v>0.45454545499999999</v>
      </c>
      <c r="BK257">
        <v>0</v>
      </c>
      <c r="BL257">
        <v>0.5</v>
      </c>
      <c r="BM257">
        <v>0.5</v>
      </c>
      <c r="BN257">
        <v>0.83333333300000001</v>
      </c>
      <c r="BO257">
        <v>0</v>
      </c>
      <c r="BP257">
        <v>0</v>
      </c>
      <c r="BQ257" t="s">
        <v>74</v>
      </c>
      <c r="BR257" t="s">
        <v>74</v>
      </c>
      <c r="BS257" t="s">
        <v>74</v>
      </c>
      <c r="BT257" t="s">
        <v>74</v>
      </c>
      <c r="BU257" t="s">
        <v>74</v>
      </c>
      <c r="BV257" t="s">
        <v>74</v>
      </c>
      <c r="BW257" t="s">
        <v>74</v>
      </c>
      <c r="BX257" t="s">
        <v>74</v>
      </c>
      <c r="BY257" t="s">
        <v>74</v>
      </c>
      <c r="BZ257" t="s">
        <v>74</v>
      </c>
      <c r="CA257" t="s">
        <v>74</v>
      </c>
      <c r="CB257" t="s">
        <v>74</v>
      </c>
      <c r="CC257" t="s">
        <v>74</v>
      </c>
      <c r="CD257" t="s">
        <v>74</v>
      </c>
      <c r="CE257" t="s">
        <v>74</v>
      </c>
      <c r="CF257">
        <v>60.017654469999997</v>
      </c>
      <c r="CG257">
        <f>IF(CJ257&lt;$CH$1,CJ257,)</f>
        <v>1000.000002</v>
      </c>
      <c r="CH257">
        <v>1</v>
      </c>
      <c r="CI257">
        <v>257</v>
      </c>
      <c r="CJ257">
        <v>1000.000002</v>
      </c>
      <c r="CK257">
        <f t="shared" si="10"/>
        <v>120.03530893999999</v>
      </c>
      <c r="CL257">
        <f t="shared" si="11"/>
        <v>547.76900109553799</v>
      </c>
    </row>
    <row r="258" spans="1:90" x14ac:dyDescent="0.25">
      <c r="A258" s="5" t="s">
        <v>333</v>
      </c>
      <c r="B258" s="2" t="s">
        <v>353</v>
      </c>
      <c r="C258" s="10">
        <v>43922</v>
      </c>
      <c r="E258" s="14" t="e">
        <f t="shared" ref="E258:E321" si="12">DATEDIF(C258,D258,"M")</f>
        <v>#NUM!</v>
      </c>
      <c r="H258">
        <v>140</v>
      </c>
      <c r="I258">
        <v>74.099999999999994</v>
      </c>
      <c r="J258">
        <v>159.1</v>
      </c>
      <c r="K258">
        <v>9</v>
      </c>
      <c r="L258">
        <v>185</v>
      </c>
      <c r="M258">
        <v>81</v>
      </c>
      <c r="N258" t="s">
        <v>103</v>
      </c>
      <c r="O258">
        <v>278</v>
      </c>
      <c r="P258">
        <v>720</v>
      </c>
      <c r="Q258">
        <v>1600</v>
      </c>
      <c r="R258" s="1" t="s">
        <v>78</v>
      </c>
      <c r="S258" s="1" t="s">
        <v>77</v>
      </c>
      <c r="T258" t="s">
        <v>74</v>
      </c>
      <c r="U258">
        <v>8</v>
      </c>
      <c r="V258">
        <v>95</v>
      </c>
      <c r="W258">
        <v>2</v>
      </c>
      <c r="X258">
        <v>3</v>
      </c>
      <c r="Y258">
        <v>64</v>
      </c>
      <c r="Z258" t="s">
        <v>104</v>
      </c>
      <c r="AA258">
        <v>5000</v>
      </c>
      <c r="AF258" t="s">
        <v>74</v>
      </c>
      <c r="AG258">
        <v>13</v>
      </c>
      <c r="AH258">
        <v>1.8</v>
      </c>
      <c r="AI258">
        <v>8</v>
      </c>
      <c r="AJ258">
        <v>2.2000000000000002</v>
      </c>
      <c r="AK258" t="s">
        <v>78</v>
      </c>
      <c r="AL258" t="s">
        <v>78</v>
      </c>
      <c r="AM258" t="s">
        <v>78</v>
      </c>
      <c r="AN258" t="s">
        <v>78</v>
      </c>
      <c r="AO258" t="s">
        <v>78</v>
      </c>
      <c r="AP258" t="s">
        <v>74</v>
      </c>
      <c r="AQ258" t="s">
        <v>74</v>
      </c>
      <c r="AR258" t="s">
        <v>78</v>
      </c>
      <c r="AS258" t="s">
        <v>78</v>
      </c>
      <c r="AT258" t="s">
        <v>78</v>
      </c>
      <c r="AU258" t="s">
        <v>78</v>
      </c>
      <c r="AV258" t="s">
        <v>78</v>
      </c>
      <c r="AW258" t="s">
        <v>78</v>
      </c>
      <c r="AX258" t="s">
        <v>78</v>
      </c>
      <c r="AY258" t="s">
        <v>74</v>
      </c>
      <c r="AZ258">
        <v>1</v>
      </c>
      <c r="BA258">
        <v>1</v>
      </c>
      <c r="BB258">
        <v>1</v>
      </c>
      <c r="BC258">
        <v>0</v>
      </c>
      <c r="BD258">
        <v>0.428571429</v>
      </c>
      <c r="BE258">
        <v>0.66666666699999999</v>
      </c>
      <c r="BF258">
        <v>0.3125</v>
      </c>
      <c r="BG258">
        <v>0</v>
      </c>
      <c r="BH258">
        <v>0</v>
      </c>
      <c r="BI258">
        <v>0.4</v>
      </c>
      <c r="BJ258">
        <v>0.45454545499999999</v>
      </c>
      <c r="BK258">
        <v>0</v>
      </c>
      <c r="BL258">
        <v>0.5</v>
      </c>
      <c r="BM258">
        <v>0.5</v>
      </c>
      <c r="BN258">
        <v>1</v>
      </c>
      <c r="BO258">
        <v>0</v>
      </c>
      <c r="BP258">
        <v>0</v>
      </c>
      <c r="BQ258" t="s">
        <v>74</v>
      </c>
      <c r="BR258" t="s">
        <v>74</v>
      </c>
      <c r="BS258" t="s">
        <v>74</v>
      </c>
      <c r="BT258" t="s">
        <v>74</v>
      </c>
      <c r="BU258" t="s">
        <v>74</v>
      </c>
      <c r="BV258" t="s">
        <v>74</v>
      </c>
      <c r="BW258" t="s">
        <v>74</v>
      </c>
      <c r="BX258" t="s">
        <v>74</v>
      </c>
      <c r="BY258" t="s">
        <v>74</v>
      </c>
      <c r="BZ258" t="s">
        <v>74</v>
      </c>
      <c r="CA258" t="s">
        <v>74</v>
      </c>
      <c r="CB258" t="s">
        <v>74</v>
      </c>
      <c r="CC258" t="s">
        <v>74</v>
      </c>
      <c r="CD258" t="s">
        <v>74</v>
      </c>
      <c r="CE258" t="s">
        <v>74</v>
      </c>
      <c r="CF258">
        <v>60.017654469999997</v>
      </c>
      <c r="CG258">
        <f>IF(CJ258&lt;$CH$1,CJ258,)</f>
        <v>0</v>
      </c>
      <c r="CH258">
        <v>1</v>
      </c>
      <c r="CI258">
        <v>258</v>
      </c>
      <c r="CJ258">
        <v>14999.17352</v>
      </c>
      <c r="CK258">
        <f t="shared" si="10"/>
        <v>120.03530893999999</v>
      </c>
      <c r="CL258">
        <f t="shared" si="11"/>
        <v>0</v>
      </c>
    </row>
    <row r="259" spans="1:90" x14ac:dyDescent="0.25">
      <c r="A259" s="5" t="s">
        <v>333</v>
      </c>
      <c r="B259" s="2" t="s">
        <v>355</v>
      </c>
      <c r="C259" s="10">
        <v>43922</v>
      </c>
      <c r="E259" s="14" t="e">
        <f t="shared" si="12"/>
        <v>#NUM!</v>
      </c>
      <c r="F259" s="3" t="s">
        <v>356</v>
      </c>
      <c r="H259">
        <v>160</v>
      </c>
      <c r="I259">
        <v>76.099999999999994</v>
      </c>
      <c r="J259">
        <v>159.80000000000001</v>
      </c>
      <c r="K259">
        <v>8.1</v>
      </c>
      <c r="L259">
        <v>176</v>
      </c>
      <c r="M259">
        <v>80</v>
      </c>
      <c r="N259" t="s">
        <v>76</v>
      </c>
      <c r="O259">
        <v>273</v>
      </c>
      <c r="P259">
        <v>720</v>
      </c>
      <c r="Q259">
        <v>1560</v>
      </c>
      <c r="R259" s="1" t="s">
        <v>78</v>
      </c>
      <c r="S259" s="1" t="s">
        <v>77</v>
      </c>
      <c r="T259" t="s">
        <v>74</v>
      </c>
      <c r="U259">
        <v>8</v>
      </c>
      <c r="V259">
        <v>154</v>
      </c>
      <c r="W259">
        <v>2.2000000000000002</v>
      </c>
      <c r="X259">
        <v>4</v>
      </c>
      <c r="Y259">
        <v>64</v>
      </c>
      <c r="Z259" t="s">
        <v>104</v>
      </c>
      <c r="AA259">
        <v>4000</v>
      </c>
      <c r="AF259" t="s">
        <v>74</v>
      </c>
      <c r="AG259">
        <v>48</v>
      </c>
      <c r="AH259">
        <v>1.8</v>
      </c>
      <c r="AI259">
        <v>8</v>
      </c>
      <c r="AJ259">
        <v>2</v>
      </c>
      <c r="AK259" t="s">
        <v>78</v>
      </c>
      <c r="AL259" t="s">
        <v>78</v>
      </c>
      <c r="AM259" t="s">
        <v>78</v>
      </c>
      <c r="AN259" t="s">
        <v>78</v>
      </c>
      <c r="AO259" t="s">
        <v>78</v>
      </c>
      <c r="AP259" t="s">
        <v>74</v>
      </c>
      <c r="AQ259" t="s">
        <v>74</v>
      </c>
      <c r="AR259" t="s">
        <v>78</v>
      </c>
      <c r="AS259" t="s">
        <v>78</v>
      </c>
      <c r="AT259" t="s">
        <v>77</v>
      </c>
      <c r="AU259" t="s">
        <v>78</v>
      </c>
      <c r="AV259" t="s">
        <v>78</v>
      </c>
      <c r="AW259" t="s">
        <v>78</v>
      </c>
      <c r="AX259" t="s">
        <v>78</v>
      </c>
      <c r="AY259" t="s">
        <v>74</v>
      </c>
      <c r="AZ259">
        <v>1</v>
      </c>
      <c r="BA259">
        <v>1</v>
      </c>
      <c r="BB259">
        <v>0.8</v>
      </c>
      <c r="BC259">
        <v>0</v>
      </c>
      <c r="BD259">
        <v>0.428571429</v>
      </c>
      <c r="BE259">
        <v>0.66666666699999999</v>
      </c>
      <c r="BF259">
        <v>0.3125</v>
      </c>
      <c r="BG259">
        <v>0</v>
      </c>
      <c r="BH259">
        <v>0</v>
      </c>
      <c r="BI259">
        <v>0.4</v>
      </c>
      <c r="BJ259">
        <v>0.36363636399999999</v>
      </c>
      <c r="BK259">
        <v>0</v>
      </c>
      <c r="BL259">
        <v>0.5</v>
      </c>
      <c r="BM259">
        <v>0.5</v>
      </c>
      <c r="BN259">
        <v>1</v>
      </c>
      <c r="BO259">
        <v>0</v>
      </c>
      <c r="BP259">
        <v>1</v>
      </c>
      <c r="BQ259" t="s">
        <v>74</v>
      </c>
      <c r="BR259" t="s">
        <v>74</v>
      </c>
      <c r="BS259" t="s">
        <v>74</v>
      </c>
      <c r="BT259" t="s">
        <v>74</v>
      </c>
      <c r="BU259" t="s">
        <v>74</v>
      </c>
      <c r="BV259" t="s">
        <v>74</v>
      </c>
      <c r="BW259" t="s">
        <v>74</v>
      </c>
      <c r="BX259" t="s">
        <v>74</v>
      </c>
      <c r="BY259" t="s">
        <v>74</v>
      </c>
      <c r="BZ259" t="s">
        <v>74</v>
      </c>
      <c r="CA259" t="s">
        <v>74</v>
      </c>
      <c r="CB259" t="s">
        <v>74</v>
      </c>
      <c r="CC259" t="s">
        <v>74</v>
      </c>
      <c r="CD259" t="s">
        <v>74</v>
      </c>
      <c r="CE259" t="s">
        <v>74</v>
      </c>
      <c r="CF259">
        <v>60.017654469999997</v>
      </c>
      <c r="CG259">
        <f>IF(CJ259&lt;$CH$1,CJ259,)</f>
        <v>1000.000061</v>
      </c>
      <c r="CH259">
        <v>1</v>
      </c>
      <c r="CI259">
        <v>259</v>
      </c>
      <c r="CJ259">
        <v>1000.000061</v>
      </c>
      <c r="CK259">
        <f t="shared" ref="CK259:CK322" si="13">CF259*2</f>
        <v>120.03530893999999</v>
      </c>
      <c r="CL259">
        <f t="shared" ref="CL259:CL322" si="14">CG259*0.547769</f>
        <v>547.76903341390891</v>
      </c>
    </row>
    <row r="260" spans="1:90" x14ac:dyDescent="0.25">
      <c r="A260" s="5" t="s">
        <v>333</v>
      </c>
      <c r="B260" s="2" t="s">
        <v>357</v>
      </c>
      <c r="C260" s="10">
        <v>43922</v>
      </c>
      <c r="E260" s="14" t="e">
        <f t="shared" si="12"/>
        <v>#NUM!</v>
      </c>
      <c r="F260" s="3" t="s">
        <v>358</v>
      </c>
      <c r="H260">
        <v>300</v>
      </c>
      <c r="I260">
        <v>75</v>
      </c>
      <c r="J260">
        <v>162.30000000000001</v>
      </c>
      <c r="K260">
        <v>8.6</v>
      </c>
      <c r="L260">
        <v>189</v>
      </c>
      <c r="M260">
        <v>83</v>
      </c>
      <c r="N260" t="s">
        <v>226</v>
      </c>
      <c r="O260">
        <v>405</v>
      </c>
      <c r="P260">
        <v>1080</v>
      </c>
      <c r="Q260">
        <v>2400</v>
      </c>
      <c r="R260" s="1" t="s">
        <v>77</v>
      </c>
      <c r="S260" s="1" t="s">
        <v>77</v>
      </c>
      <c r="T260" t="s">
        <v>74</v>
      </c>
      <c r="U260">
        <v>8</v>
      </c>
      <c r="V260">
        <v>373.76799999999997</v>
      </c>
      <c r="W260">
        <v>2.36</v>
      </c>
      <c r="X260">
        <v>8</v>
      </c>
      <c r="Y260">
        <v>128</v>
      </c>
      <c r="Z260" t="s">
        <v>107</v>
      </c>
      <c r="AA260">
        <v>4000</v>
      </c>
      <c r="AF260" t="s">
        <v>74</v>
      </c>
      <c r="AG260">
        <v>64</v>
      </c>
      <c r="AH260">
        <v>1.8</v>
      </c>
      <c r="AI260">
        <v>16</v>
      </c>
      <c r="AJ260">
        <v>2</v>
      </c>
      <c r="AK260" t="s">
        <v>78</v>
      </c>
      <c r="AL260" t="s">
        <v>78</v>
      </c>
      <c r="AM260" t="s">
        <v>78</v>
      </c>
      <c r="AN260" t="s">
        <v>78</v>
      </c>
      <c r="AO260" t="s">
        <v>78</v>
      </c>
      <c r="AP260" t="s">
        <v>74</v>
      </c>
      <c r="AQ260" t="s">
        <v>74</v>
      </c>
      <c r="AR260" t="s">
        <v>77</v>
      </c>
      <c r="AS260" t="s">
        <v>77</v>
      </c>
      <c r="AT260" t="s">
        <v>78</v>
      </c>
      <c r="AU260" t="s">
        <v>78</v>
      </c>
      <c r="AV260" t="s">
        <v>78</v>
      </c>
      <c r="AW260" t="s">
        <v>78</v>
      </c>
      <c r="AX260" t="s">
        <v>78</v>
      </c>
      <c r="AY260">
        <v>5</v>
      </c>
      <c r="AZ260">
        <v>1</v>
      </c>
      <c r="BA260">
        <v>1</v>
      </c>
      <c r="BB260">
        <v>0.4</v>
      </c>
      <c r="BC260">
        <v>1</v>
      </c>
      <c r="BD260">
        <v>0.571428571</v>
      </c>
      <c r="BE260">
        <v>0.66666666699999999</v>
      </c>
      <c r="BF260">
        <v>0.3125</v>
      </c>
      <c r="BG260">
        <v>0.25</v>
      </c>
      <c r="BH260">
        <v>0.5</v>
      </c>
      <c r="BI260">
        <v>0.6</v>
      </c>
      <c r="BJ260">
        <v>0.54545454500000001</v>
      </c>
      <c r="BK260">
        <v>0.5</v>
      </c>
      <c r="BL260">
        <v>0.75</v>
      </c>
      <c r="BM260">
        <v>0.5</v>
      </c>
      <c r="BN260">
        <v>1</v>
      </c>
      <c r="BO260">
        <v>1</v>
      </c>
      <c r="BP260">
        <v>0</v>
      </c>
      <c r="BQ260" t="s">
        <v>74</v>
      </c>
      <c r="BR260" t="s">
        <v>74</v>
      </c>
      <c r="BS260" t="s">
        <v>74</v>
      </c>
      <c r="BT260" t="s">
        <v>74</v>
      </c>
      <c r="BU260" t="s">
        <v>74</v>
      </c>
      <c r="BV260" t="s">
        <v>74</v>
      </c>
      <c r="BW260" t="s">
        <v>74</v>
      </c>
      <c r="BX260" t="s">
        <v>74</v>
      </c>
      <c r="BY260" t="s">
        <v>74</v>
      </c>
      <c r="BZ260" t="s">
        <v>74</v>
      </c>
      <c r="CA260" t="s">
        <v>74</v>
      </c>
      <c r="CB260" t="s">
        <v>74</v>
      </c>
      <c r="CC260" t="s">
        <v>74</v>
      </c>
      <c r="CD260" t="s">
        <v>74</v>
      </c>
      <c r="CE260" t="s">
        <v>74</v>
      </c>
      <c r="CF260">
        <v>60.017654469999997</v>
      </c>
      <c r="CG260">
        <f>IF(CJ260&lt;$CH$1,CJ260,)</f>
        <v>1000.000002</v>
      </c>
      <c r="CH260">
        <v>1</v>
      </c>
      <c r="CI260">
        <v>260</v>
      </c>
      <c r="CJ260">
        <v>1000.000002</v>
      </c>
      <c r="CK260">
        <f t="shared" si="13"/>
        <v>120.03530893999999</v>
      </c>
      <c r="CL260">
        <f t="shared" si="14"/>
        <v>547.76900109553799</v>
      </c>
    </row>
    <row r="261" spans="1:90" x14ac:dyDescent="0.25">
      <c r="A261" s="5" t="s">
        <v>333</v>
      </c>
      <c r="B261" s="2" t="s">
        <v>359</v>
      </c>
      <c r="C261" s="10">
        <v>43922</v>
      </c>
      <c r="E261" s="14" t="e">
        <f t="shared" si="12"/>
        <v>#NUM!</v>
      </c>
      <c r="F261" s="3" t="s">
        <v>360</v>
      </c>
      <c r="H261">
        <v>400</v>
      </c>
      <c r="I261">
        <v>74.3</v>
      </c>
      <c r="J261">
        <v>160.6</v>
      </c>
      <c r="K261">
        <v>8</v>
      </c>
      <c r="L261">
        <v>180</v>
      </c>
      <c r="M261">
        <v>86</v>
      </c>
      <c r="N261" t="s">
        <v>84</v>
      </c>
      <c r="O261">
        <v>403</v>
      </c>
      <c r="P261">
        <v>1080</v>
      </c>
      <c r="Q261">
        <v>2400</v>
      </c>
      <c r="R261" s="1" t="s">
        <v>78</v>
      </c>
      <c r="S261" s="1" t="s">
        <v>78</v>
      </c>
      <c r="T261" t="s">
        <v>74</v>
      </c>
      <c r="U261">
        <v>8</v>
      </c>
      <c r="V261">
        <v>411.59300000000002</v>
      </c>
      <c r="W261">
        <v>2.58</v>
      </c>
      <c r="X261">
        <v>8</v>
      </c>
      <c r="Y261">
        <v>128</v>
      </c>
      <c r="Z261" t="s">
        <v>77</v>
      </c>
      <c r="AA261">
        <v>4000</v>
      </c>
      <c r="AF261" t="s">
        <v>74</v>
      </c>
      <c r="AG261">
        <v>64</v>
      </c>
      <c r="AH261">
        <v>1.8</v>
      </c>
      <c r="AI261">
        <v>32</v>
      </c>
      <c r="AJ261">
        <v>2</v>
      </c>
      <c r="AK261" t="s">
        <v>78</v>
      </c>
      <c r="AL261" t="s">
        <v>78</v>
      </c>
      <c r="AM261" t="s">
        <v>78</v>
      </c>
      <c r="AN261" t="s">
        <v>78</v>
      </c>
      <c r="AO261" t="s">
        <v>78</v>
      </c>
      <c r="AP261" t="s">
        <v>78</v>
      </c>
      <c r="AQ261" t="s">
        <v>74</v>
      </c>
      <c r="AR261" t="s">
        <v>78</v>
      </c>
      <c r="AS261" t="s">
        <v>77</v>
      </c>
      <c r="AT261" t="s">
        <v>77</v>
      </c>
      <c r="AU261" t="s">
        <v>78</v>
      </c>
      <c r="AV261" t="s">
        <v>78</v>
      </c>
      <c r="AW261" t="s">
        <v>78</v>
      </c>
      <c r="AX261" t="s">
        <v>78</v>
      </c>
      <c r="AY261">
        <v>5.0999999999999996</v>
      </c>
      <c r="AZ261">
        <v>1</v>
      </c>
      <c r="BA261">
        <v>1</v>
      </c>
      <c r="BB261">
        <v>0.6</v>
      </c>
      <c r="BC261">
        <v>1</v>
      </c>
      <c r="BD261">
        <v>0.571428571</v>
      </c>
      <c r="BE261">
        <v>1</v>
      </c>
      <c r="BF261">
        <v>0.375</v>
      </c>
      <c r="BG261">
        <v>0.25</v>
      </c>
      <c r="BH261">
        <v>0.5</v>
      </c>
      <c r="BI261">
        <v>0.6</v>
      </c>
      <c r="BJ261">
        <v>0.63636363600000001</v>
      </c>
      <c r="BK261">
        <v>0.5</v>
      </c>
      <c r="BL261">
        <v>0.75</v>
      </c>
      <c r="BM261">
        <v>0.5</v>
      </c>
      <c r="BN261">
        <v>1</v>
      </c>
      <c r="BO261">
        <v>1</v>
      </c>
      <c r="BP261">
        <v>0</v>
      </c>
      <c r="BQ261" t="s">
        <v>74</v>
      </c>
      <c r="BR261" t="s">
        <v>74</v>
      </c>
      <c r="BS261" t="s">
        <v>74</v>
      </c>
      <c r="BT261" t="s">
        <v>74</v>
      </c>
      <c r="BU261" t="s">
        <v>74</v>
      </c>
      <c r="BV261" t="s">
        <v>74</v>
      </c>
      <c r="BW261" t="s">
        <v>74</v>
      </c>
      <c r="BX261" t="s">
        <v>74</v>
      </c>
      <c r="BY261" t="s">
        <v>74</v>
      </c>
      <c r="BZ261" t="s">
        <v>74</v>
      </c>
      <c r="CA261" t="s">
        <v>74</v>
      </c>
      <c r="CB261" t="s">
        <v>74</v>
      </c>
      <c r="CC261" t="s">
        <v>74</v>
      </c>
      <c r="CD261" t="s">
        <v>74</v>
      </c>
      <c r="CE261" t="s">
        <v>74</v>
      </c>
      <c r="CF261">
        <v>60.017654469999997</v>
      </c>
      <c r="CG261">
        <f>IF(CJ261&lt;$CH$1,CJ261,)</f>
        <v>1000.027451</v>
      </c>
      <c r="CH261">
        <v>1</v>
      </c>
      <c r="CI261">
        <v>261</v>
      </c>
      <c r="CJ261">
        <v>1000.027451</v>
      </c>
      <c r="CK261">
        <f t="shared" si="13"/>
        <v>120.03530893999999</v>
      </c>
      <c r="CL261">
        <f t="shared" si="14"/>
        <v>547.78403680681902</v>
      </c>
    </row>
    <row r="262" spans="1:90" x14ac:dyDescent="0.25">
      <c r="A262" s="5" t="s">
        <v>333</v>
      </c>
      <c r="B262" s="2" t="s">
        <v>361</v>
      </c>
      <c r="C262" s="10">
        <v>43922</v>
      </c>
      <c r="E262" s="14" t="e">
        <f t="shared" si="12"/>
        <v>#NUM!</v>
      </c>
      <c r="F262" s="3" t="s">
        <v>360</v>
      </c>
      <c r="H262">
        <v>500</v>
      </c>
      <c r="I262">
        <v>73.7</v>
      </c>
      <c r="J262">
        <v>160.4</v>
      </c>
      <c r="K262">
        <v>8.3000000000000007</v>
      </c>
      <c r="L262">
        <v>178</v>
      </c>
      <c r="M262">
        <v>89</v>
      </c>
      <c r="N262" t="s">
        <v>84</v>
      </c>
      <c r="O262">
        <v>392</v>
      </c>
      <c r="P262">
        <v>1080</v>
      </c>
      <c r="Q262">
        <v>2340</v>
      </c>
      <c r="R262" s="1" t="s">
        <v>78</v>
      </c>
      <c r="S262" s="1" t="s">
        <v>77</v>
      </c>
      <c r="T262" t="s">
        <v>74</v>
      </c>
      <c r="U262">
        <v>8</v>
      </c>
      <c r="V262">
        <v>411.59300000000002</v>
      </c>
      <c r="W262">
        <v>2.58</v>
      </c>
      <c r="X262">
        <v>8</v>
      </c>
      <c r="Y262">
        <v>128</v>
      </c>
      <c r="Z262" t="s">
        <v>77</v>
      </c>
      <c r="AA262">
        <v>4000</v>
      </c>
      <c r="AF262" t="s">
        <v>74</v>
      </c>
      <c r="AG262">
        <v>64</v>
      </c>
      <c r="AH262">
        <v>1.8</v>
      </c>
      <c r="AI262">
        <v>32</v>
      </c>
      <c r="AJ262">
        <v>2.2000000000000002</v>
      </c>
      <c r="AK262" t="s">
        <v>78</v>
      </c>
      <c r="AL262" t="s">
        <v>78</v>
      </c>
      <c r="AM262" t="s">
        <v>78</v>
      </c>
      <c r="AN262" t="s">
        <v>78</v>
      </c>
      <c r="AO262" t="s">
        <v>78</v>
      </c>
      <c r="AP262" t="s">
        <v>78</v>
      </c>
      <c r="AQ262" t="s">
        <v>74</v>
      </c>
      <c r="AR262" t="s">
        <v>78</v>
      </c>
      <c r="AS262" t="s">
        <v>77</v>
      </c>
      <c r="AT262" t="s">
        <v>77</v>
      </c>
      <c r="AU262" t="s">
        <v>78</v>
      </c>
      <c r="AV262" t="s">
        <v>78</v>
      </c>
      <c r="AW262" t="s">
        <v>78</v>
      </c>
      <c r="AX262" t="s">
        <v>78</v>
      </c>
      <c r="AY262">
        <v>5.0999999999999996</v>
      </c>
      <c r="AZ262">
        <v>1</v>
      </c>
      <c r="BA262">
        <v>1</v>
      </c>
      <c r="BB262">
        <v>0.6</v>
      </c>
      <c r="BC262">
        <v>1</v>
      </c>
      <c r="BD262">
        <v>0.571428571</v>
      </c>
      <c r="BE262">
        <v>1</v>
      </c>
      <c r="BF262">
        <v>0.375</v>
      </c>
      <c r="BG262">
        <v>0.25</v>
      </c>
      <c r="BH262">
        <v>0.5</v>
      </c>
      <c r="BI262">
        <v>0.6</v>
      </c>
      <c r="BJ262">
        <v>0.63636363600000001</v>
      </c>
      <c r="BK262">
        <v>0.5</v>
      </c>
      <c r="BL262">
        <v>0.75</v>
      </c>
      <c r="BM262">
        <v>0.5</v>
      </c>
      <c r="BN262">
        <v>1</v>
      </c>
      <c r="BO262">
        <v>1</v>
      </c>
      <c r="BP262">
        <v>0</v>
      </c>
      <c r="BQ262" t="s">
        <v>74</v>
      </c>
      <c r="BR262" t="s">
        <v>74</v>
      </c>
      <c r="BS262" t="s">
        <v>74</v>
      </c>
      <c r="BT262" t="s">
        <v>74</v>
      </c>
      <c r="BU262" t="s">
        <v>74</v>
      </c>
      <c r="BV262" t="s">
        <v>74</v>
      </c>
      <c r="BW262" t="s">
        <v>74</v>
      </c>
      <c r="BX262" t="s">
        <v>74</v>
      </c>
      <c r="BY262" t="s">
        <v>74</v>
      </c>
      <c r="BZ262" t="s">
        <v>74</v>
      </c>
      <c r="CA262" t="s">
        <v>74</v>
      </c>
      <c r="CB262" t="s">
        <v>74</v>
      </c>
      <c r="CC262" t="s">
        <v>74</v>
      </c>
      <c r="CD262" t="s">
        <v>74</v>
      </c>
      <c r="CE262" t="s">
        <v>74</v>
      </c>
      <c r="CF262">
        <v>60.017654469999997</v>
      </c>
      <c r="CG262">
        <f>IF(CJ262&lt;$CH$1,CJ262,)</f>
        <v>1621.6112459999999</v>
      </c>
      <c r="CH262">
        <v>1</v>
      </c>
      <c r="CI262">
        <v>262</v>
      </c>
      <c r="CJ262">
        <v>1621.6112459999999</v>
      </c>
      <c r="CK262">
        <f t="shared" si="13"/>
        <v>120.03530893999999</v>
      </c>
      <c r="CL262">
        <f t="shared" si="14"/>
        <v>888.26837061017386</v>
      </c>
    </row>
    <row r="263" spans="1:90" x14ac:dyDescent="0.25">
      <c r="A263" s="5" t="s">
        <v>333</v>
      </c>
      <c r="B263" s="2" t="s">
        <v>362</v>
      </c>
      <c r="C263" s="10">
        <v>43922</v>
      </c>
      <c r="E263" s="14" t="e">
        <f t="shared" si="12"/>
        <v>#NUM!</v>
      </c>
      <c r="F263" s="3" t="s">
        <v>363</v>
      </c>
      <c r="H263">
        <v>462</v>
      </c>
      <c r="I263">
        <v>74.2</v>
      </c>
      <c r="J263">
        <v>160.30000000000001</v>
      </c>
      <c r="K263">
        <v>8.5</v>
      </c>
      <c r="L263">
        <v>185</v>
      </c>
      <c r="M263">
        <v>86</v>
      </c>
      <c r="N263" t="s">
        <v>84</v>
      </c>
      <c r="O263">
        <v>403</v>
      </c>
      <c r="P263">
        <v>1080</v>
      </c>
      <c r="Q263">
        <v>2400</v>
      </c>
      <c r="R263" s="1" t="s">
        <v>78</v>
      </c>
      <c r="S263" s="1" t="s">
        <v>78</v>
      </c>
      <c r="T263" t="s">
        <v>74</v>
      </c>
      <c r="U263">
        <v>8</v>
      </c>
      <c r="V263">
        <v>411.59300000000002</v>
      </c>
      <c r="W263">
        <v>2.58</v>
      </c>
      <c r="X263">
        <v>6</v>
      </c>
      <c r="Y263">
        <v>128</v>
      </c>
      <c r="Z263" t="s">
        <v>77</v>
      </c>
      <c r="AA263">
        <v>4000</v>
      </c>
      <c r="AF263" t="s">
        <v>74</v>
      </c>
      <c r="AG263">
        <v>40</v>
      </c>
      <c r="AH263">
        <v>1.8</v>
      </c>
      <c r="AI263">
        <v>32</v>
      </c>
      <c r="AJ263">
        <v>2</v>
      </c>
      <c r="AK263" t="s">
        <v>78</v>
      </c>
      <c r="AL263" t="s">
        <v>78</v>
      </c>
      <c r="AM263" t="s">
        <v>78</v>
      </c>
      <c r="AN263" t="s">
        <v>78</v>
      </c>
      <c r="AO263" t="s">
        <v>78</v>
      </c>
      <c r="AP263" t="s">
        <v>78</v>
      </c>
      <c r="AQ263" t="s">
        <v>74</v>
      </c>
      <c r="AR263" t="s">
        <v>78</v>
      </c>
      <c r="AS263" t="s">
        <v>77</v>
      </c>
      <c r="AT263" t="s">
        <v>77</v>
      </c>
      <c r="AU263" t="s">
        <v>78</v>
      </c>
      <c r="AV263" t="s">
        <v>78</v>
      </c>
      <c r="AW263" t="s">
        <v>78</v>
      </c>
      <c r="AX263" t="s">
        <v>78</v>
      </c>
      <c r="AY263">
        <v>5.0999999999999996</v>
      </c>
      <c r="AZ263">
        <v>1</v>
      </c>
      <c r="BA263">
        <v>1</v>
      </c>
      <c r="BB263">
        <v>0.6</v>
      </c>
      <c r="BC263">
        <v>1</v>
      </c>
      <c r="BD263">
        <v>0.571428571</v>
      </c>
      <c r="BE263">
        <v>1</v>
      </c>
      <c r="BF263">
        <v>0.375</v>
      </c>
      <c r="BG263">
        <v>0.25</v>
      </c>
      <c r="BH263">
        <v>0.5</v>
      </c>
      <c r="BI263">
        <v>0.6</v>
      </c>
      <c r="BJ263">
        <v>0.63636363600000001</v>
      </c>
      <c r="BK263">
        <v>0.5</v>
      </c>
      <c r="BL263">
        <v>0.75</v>
      </c>
      <c r="BM263">
        <v>0.5</v>
      </c>
      <c r="BN263">
        <v>1</v>
      </c>
      <c r="BO263">
        <v>1</v>
      </c>
      <c r="BP263">
        <v>0</v>
      </c>
      <c r="BQ263" t="s">
        <v>74</v>
      </c>
      <c r="BR263" t="s">
        <v>74</v>
      </c>
      <c r="BS263" t="s">
        <v>74</v>
      </c>
      <c r="BT263" t="s">
        <v>74</v>
      </c>
      <c r="BU263" t="s">
        <v>74</v>
      </c>
      <c r="BV263" t="s">
        <v>74</v>
      </c>
      <c r="BW263" t="s">
        <v>74</v>
      </c>
      <c r="BX263" t="s">
        <v>74</v>
      </c>
      <c r="BY263" t="s">
        <v>74</v>
      </c>
      <c r="BZ263" t="s">
        <v>74</v>
      </c>
      <c r="CA263" t="s">
        <v>74</v>
      </c>
      <c r="CB263" t="s">
        <v>74</v>
      </c>
      <c r="CC263" t="s">
        <v>74</v>
      </c>
      <c r="CD263" t="s">
        <v>74</v>
      </c>
      <c r="CE263" t="s">
        <v>74</v>
      </c>
      <c r="CF263">
        <v>60.017654469999997</v>
      </c>
      <c r="CG263">
        <f>IF(CJ263&lt;$CH$1,CJ263,)</f>
        <v>1906.158359</v>
      </c>
      <c r="CH263">
        <v>1</v>
      </c>
      <c r="CI263">
        <v>263</v>
      </c>
      <c r="CJ263">
        <v>1906.158359</v>
      </c>
      <c r="CK263">
        <f t="shared" si="13"/>
        <v>120.03530893999999</v>
      </c>
      <c r="CL263">
        <f t="shared" si="14"/>
        <v>1044.1344581510709</v>
      </c>
    </row>
    <row r="264" spans="1:90" x14ac:dyDescent="0.25">
      <c r="A264" s="5" t="s">
        <v>333</v>
      </c>
      <c r="B264" s="2" t="s">
        <v>364</v>
      </c>
      <c r="C264" s="10">
        <v>43922</v>
      </c>
      <c r="E264" s="14" t="e">
        <f t="shared" si="12"/>
        <v>#NUM!</v>
      </c>
      <c r="F264" s="3" t="s">
        <v>365</v>
      </c>
      <c r="H264">
        <v>624</v>
      </c>
      <c r="I264">
        <v>73.599999999999994</v>
      </c>
      <c r="J264">
        <v>160.30000000000001</v>
      </c>
      <c r="K264">
        <v>8.6</v>
      </c>
      <c r="L264">
        <v>186</v>
      </c>
      <c r="M264">
        <v>89</v>
      </c>
      <c r="N264" t="s">
        <v>84</v>
      </c>
      <c r="O264">
        <v>392</v>
      </c>
      <c r="P264">
        <v>1080</v>
      </c>
      <c r="Q264">
        <v>2340</v>
      </c>
      <c r="R264" s="1" t="s">
        <v>78</v>
      </c>
      <c r="S264" s="1" t="s">
        <v>78</v>
      </c>
      <c r="T264" t="s">
        <v>366</v>
      </c>
      <c r="U264">
        <v>8</v>
      </c>
      <c r="V264">
        <v>466.76499999999999</v>
      </c>
      <c r="W264">
        <v>2.86</v>
      </c>
      <c r="X264">
        <v>8</v>
      </c>
      <c r="Y264">
        <v>128</v>
      </c>
      <c r="Z264" t="s">
        <v>107</v>
      </c>
      <c r="AA264">
        <v>4000</v>
      </c>
      <c r="AF264">
        <v>125</v>
      </c>
      <c r="AG264">
        <v>40</v>
      </c>
      <c r="AH264">
        <v>1.8</v>
      </c>
      <c r="AI264">
        <v>32</v>
      </c>
      <c r="AJ264">
        <v>2</v>
      </c>
      <c r="AK264" t="s">
        <v>78</v>
      </c>
      <c r="AL264" t="s">
        <v>78</v>
      </c>
      <c r="AM264" t="s">
        <v>78</v>
      </c>
      <c r="AN264" t="s">
        <v>78</v>
      </c>
      <c r="AO264" t="s">
        <v>78</v>
      </c>
      <c r="AP264" t="s">
        <v>78</v>
      </c>
      <c r="AQ264" t="s">
        <v>74</v>
      </c>
      <c r="AR264" t="s">
        <v>78</v>
      </c>
      <c r="AS264" t="s">
        <v>77</v>
      </c>
      <c r="AT264" t="s">
        <v>77</v>
      </c>
      <c r="AU264" t="s">
        <v>78</v>
      </c>
      <c r="AV264" t="s">
        <v>78</v>
      </c>
      <c r="AW264" t="s">
        <v>78</v>
      </c>
      <c r="AX264" t="s">
        <v>78</v>
      </c>
      <c r="AY264">
        <v>5.0999999999999996</v>
      </c>
      <c r="AZ264">
        <v>1</v>
      </c>
      <c r="BA264">
        <v>1</v>
      </c>
      <c r="BB264">
        <v>1</v>
      </c>
      <c r="BC264">
        <v>1</v>
      </c>
      <c r="BD264">
        <v>0.571428571</v>
      </c>
      <c r="BE264">
        <v>1</v>
      </c>
      <c r="BF264">
        <v>0.5</v>
      </c>
      <c r="BG264">
        <v>0.25</v>
      </c>
      <c r="BH264">
        <v>0.5</v>
      </c>
      <c r="BI264">
        <v>0.6</v>
      </c>
      <c r="BJ264">
        <v>0.63636363600000001</v>
      </c>
      <c r="BK264">
        <v>0.5</v>
      </c>
      <c r="BL264">
        <v>0.75</v>
      </c>
      <c r="BM264">
        <v>0.5</v>
      </c>
      <c r="BN264">
        <v>1</v>
      </c>
      <c r="BO264">
        <v>1</v>
      </c>
      <c r="BP264">
        <v>0</v>
      </c>
      <c r="BQ264" t="s">
        <v>74</v>
      </c>
      <c r="BR264" t="s">
        <v>74</v>
      </c>
      <c r="BS264" t="s">
        <v>74</v>
      </c>
      <c r="BT264" t="s">
        <v>74</v>
      </c>
      <c r="BU264" t="s">
        <v>74</v>
      </c>
      <c r="BV264" t="s">
        <v>74</v>
      </c>
      <c r="BW264" t="s">
        <v>74</v>
      </c>
      <c r="BX264" t="s">
        <v>74</v>
      </c>
      <c r="BY264" t="s">
        <v>74</v>
      </c>
      <c r="BZ264" t="s">
        <v>74</v>
      </c>
      <c r="CA264" t="s">
        <v>74</v>
      </c>
      <c r="CB264" t="s">
        <v>74</v>
      </c>
      <c r="CC264" t="s">
        <v>74</v>
      </c>
      <c r="CD264" t="s">
        <v>74</v>
      </c>
      <c r="CE264" t="s">
        <v>74</v>
      </c>
      <c r="CF264">
        <v>60.017654469999997</v>
      </c>
      <c r="CG264">
        <f>IF(CJ264&lt;$CH$1,CJ264,)</f>
        <v>0</v>
      </c>
      <c r="CH264">
        <v>1</v>
      </c>
      <c r="CI264">
        <v>264</v>
      </c>
      <c r="CJ264">
        <v>14999.99963</v>
      </c>
      <c r="CK264">
        <f t="shared" si="13"/>
        <v>120.03530893999999</v>
      </c>
      <c r="CL264">
        <f t="shared" si="14"/>
        <v>0</v>
      </c>
    </row>
    <row r="265" spans="1:90" x14ac:dyDescent="0.25">
      <c r="A265" s="5" t="s">
        <v>333</v>
      </c>
      <c r="B265" s="2" t="s">
        <v>367</v>
      </c>
      <c r="C265" s="10">
        <v>43922</v>
      </c>
      <c r="E265" s="14" t="e">
        <f t="shared" si="12"/>
        <v>#NUM!</v>
      </c>
      <c r="H265">
        <v>179</v>
      </c>
      <c r="I265">
        <v>73.599999999999994</v>
      </c>
      <c r="J265">
        <v>154.80000000000001</v>
      </c>
      <c r="K265">
        <v>8</v>
      </c>
      <c r="L265">
        <v>164</v>
      </c>
      <c r="M265">
        <v>83</v>
      </c>
      <c r="N265" t="s">
        <v>76</v>
      </c>
      <c r="O265">
        <v>415</v>
      </c>
      <c r="P265">
        <v>1080</v>
      </c>
      <c r="Q265">
        <v>2340</v>
      </c>
      <c r="R265" s="1" t="s">
        <v>77</v>
      </c>
      <c r="S265" s="1" t="s">
        <v>77</v>
      </c>
      <c r="T265" t="s">
        <v>74</v>
      </c>
      <c r="U265">
        <v>8</v>
      </c>
      <c r="V265">
        <v>153.45599999999999</v>
      </c>
      <c r="W265">
        <v>2.2000000000000002</v>
      </c>
      <c r="X265">
        <v>4</v>
      </c>
      <c r="Y265">
        <v>64</v>
      </c>
      <c r="Z265" t="s">
        <v>107</v>
      </c>
      <c r="AA265">
        <v>3400</v>
      </c>
      <c r="AF265" t="s">
        <v>74</v>
      </c>
      <c r="AG265">
        <v>24.8</v>
      </c>
      <c r="AH265">
        <v>1.8</v>
      </c>
      <c r="AI265">
        <v>8</v>
      </c>
      <c r="AJ265">
        <v>2</v>
      </c>
      <c r="AK265" t="s">
        <v>78</v>
      </c>
      <c r="AL265" t="s">
        <v>78</v>
      </c>
      <c r="AM265" t="s">
        <v>78</v>
      </c>
      <c r="AN265" t="s">
        <v>78</v>
      </c>
      <c r="AO265" t="s">
        <v>78</v>
      </c>
      <c r="AP265" t="s">
        <v>74</v>
      </c>
      <c r="AQ265" t="s">
        <v>74</v>
      </c>
      <c r="AR265" t="s">
        <v>78</v>
      </c>
      <c r="AS265" t="s">
        <v>78</v>
      </c>
      <c r="AT265" t="s">
        <v>78</v>
      </c>
      <c r="AU265" t="s">
        <v>78</v>
      </c>
      <c r="AV265" t="s">
        <v>78</v>
      </c>
      <c r="AW265" t="s">
        <v>78</v>
      </c>
      <c r="AX265" t="s">
        <v>78</v>
      </c>
      <c r="AY265">
        <v>4.2</v>
      </c>
      <c r="AZ265">
        <v>1</v>
      </c>
      <c r="BA265">
        <v>1</v>
      </c>
      <c r="BB265">
        <v>0.8</v>
      </c>
      <c r="BC265">
        <v>0</v>
      </c>
      <c r="BD265">
        <v>0.428571429</v>
      </c>
      <c r="BE265">
        <v>0.33333333300000001</v>
      </c>
      <c r="BF265">
        <v>0.125</v>
      </c>
      <c r="BG265">
        <v>0</v>
      </c>
      <c r="BH265">
        <v>0</v>
      </c>
      <c r="BI265">
        <v>0.4</v>
      </c>
      <c r="BJ265">
        <v>0.27272727299999999</v>
      </c>
      <c r="BK265">
        <v>0</v>
      </c>
      <c r="BL265">
        <v>0.5</v>
      </c>
      <c r="BM265">
        <v>0.5</v>
      </c>
      <c r="BN265">
        <v>0.66666666699999999</v>
      </c>
      <c r="BO265">
        <v>0</v>
      </c>
      <c r="BP265">
        <v>0</v>
      </c>
      <c r="BQ265" t="s">
        <v>74</v>
      </c>
      <c r="BR265" t="s">
        <v>74</v>
      </c>
      <c r="BS265" t="s">
        <v>74</v>
      </c>
      <c r="BT265" t="s">
        <v>74</v>
      </c>
      <c r="BU265" t="s">
        <v>74</v>
      </c>
      <c r="BV265" t="s">
        <v>74</v>
      </c>
      <c r="BW265" t="s">
        <v>74</v>
      </c>
      <c r="BX265" t="s">
        <v>74</v>
      </c>
      <c r="BY265" t="s">
        <v>74</v>
      </c>
      <c r="BZ265" t="s">
        <v>74</v>
      </c>
      <c r="CA265" t="s">
        <v>74</v>
      </c>
      <c r="CB265" t="s">
        <v>74</v>
      </c>
      <c r="CC265" t="s">
        <v>74</v>
      </c>
      <c r="CD265" t="s">
        <v>74</v>
      </c>
      <c r="CE265" t="s">
        <v>74</v>
      </c>
      <c r="CF265">
        <v>60.017654469999997</v>
      </c>
      <c r="CG265">
        <f>IF(CJ265&lt;$CH$1,CJ265,)</f>
        <v>0</v>
      </c>
      <c r="CH265">
        <v>1</v>
      </c>
      <c r="CI265">
        <v>265</v>
      </c>
      <c r="CJ265">
        <v>14999.99958</v>
      </c>
      <c r="CK265">
        <f t="shared" si="13"/>
        <v>120.03530893999999</v>
      </c>
      <c r="CL265">
        <f t="shared" si="14"/>
        <v>0</v>
      </c>
    </row>
    <row r="266" spans="1:90" x14ac:dyDescent="0.25">
      <c r="A266" s="5" t="s">
        <v>333</v>
      </c>
      <c r="B266" s="2" t="s">
        <v>368</v>
      </c>
      <c r="C266" s="10">
        <v>43922</v>
      </c>
      <c r="E266" s="14" t="e">
        <f t="shared" si="12"/>
        <v>#NUM!</v>
      </c>
      <c r="F266" s="3" t="s">
        <v>337</v>
      </c>
      <c r="H266">
        <v>205</v>
      </c>
      <c r="I266">
        <v>73.2</v>
      </c>
      <c r="J266">
        <v>157.4</v>
      </c>
      <c r="K266">
        <v>7.5</v>
      </c>
      <c r="L266">
        <v>163</v>
      </c>
      <c r="M266">
        <v>83</v>
      </c>
      <c r="N266" t="s">
        <v>114</v>
      </c>
      <c r="O266">
        <v>418</v>
      </c>
      <c r="P266">
        <v>1080</v>
      </c>
      <c r="Q266">
        <v>2400</v>
      </c>
      <c r="R266" s="1" t="s">
        <v>77</v>
      </c>
      <c r="S266" s="1" t="s">
        <v>77</v>
      </c>
      <c r="T266" t="s">
        <v>74</v>
      </c>
      <c r="U266">
        <v>8</v>
      </c>
      <c r="V266">
        <v>285.7</v>
      </c>
      <c r="W266">
        <v>2.27</v>
      </c>
      <c r="X266">
        <v>6</v>
      </c>
      <c r="Y266">
        <v>128</v>
      </c>
      <c r="Z266" t="s">
        <v>107</v>
      </c>
      <c r="AA266">
        <v>3900</v>
      </c>
      <c r="AF266" t="s">
        <v>74</v>
      </c>
      <c r="AG266">
        <v>48</v>
      </c>
      <c r="AH266">
        <v>1.8</v>
      </c>
      <c r="AI266">
        <v>8</v>
      </c>
      <c r="AJ266" t="s">
        <v>74</v>
      </c>
      <c r="AK266" t="s">
        <v>78</v>
      </c>
      <c r="AL266" t="s">
        <v>78</v>
      </c>
      <c r="AM266" t="s">
        <v>78</v>
      </c>
      <c r="AN266" t="s">
        <v>78</v>
      </c>
      <c r="AO266" t="s">
        <v>78</v>
      </c>
      <c r="AP266" t="s">
        <v>78</v>
      </c>
      <c r="AQ266" t="s">
        <v>74</v>
      </c>
      <c r="AR266" t="s">
        <v>77</v>
      </c>
      <c r="AS266" t="s">
        <v>78</v>
      </c>
      <c r="AT266" t="s">
        <v>78</v>
      </c>
      <c r="AU266" t="s">
        <v>78</v>
      </c>
      <c r="AV266" t="s">
        <v>78</v>
      </c>
      <c r="AW266" t="s">
        <v>78</v>
      </c>
      <c r="AX266" t="s">
        <v>78</v>
      </c>
      <c r="AY266">
        <v>5</v>
      </c>
      <c r="AZ266">
        <v>1</v>
      </c>
      <c r="BA266">
        <v>1</v>
      </c>
      <c r="BB266">
        <v>0.4</v>
      </c>
      <c r="BC266">
        <v>0</v>
      </c>
      <c r="BD266">
        <v>0.571428571</v>
      </c>
      <c r="BE266">
        <v>0.33333333300000001</v>
      </c>
      <c r="BF266">
        <v>0.1875</v>
      </c>
      <c r="BG266">
        <v>0</v>
      </c>
      <c r="BH266">
        <v>0.5</v>
      </c>
      <c r="BI266">
        <v>0.4</v>
      </c>
      <c r="BJ266">
        <v>0.45454545499999999</v>
      </c>
      <c r="BK266">
        <v>0</v>
      </c>
      <c r="BL266">
        <v>0.75</v>
      </c>
      <c r="BM266">
        <v>1</v>
      </c>
      <c r="BN266">
        <v>1</v>
      </c>
      <c r="BO266">
        <v>0</v>
      </c>
      <c r="BP266">
        <v>0</v>
      </c>
      <c r="BQ266" t="s">
        <v>74</v>
      </c>
      <c r="BR266" t="s">
        <v>74</v>
      </c>
      <c r="BS266" t="s">
        <v>74</v>
      </c>
      <c r="BT266" t="s">
        <v>74</v>
      </c>
      <c r="BU266" t="s">
        <v>74</v>
      </c>
      <c r="BV266" t="s">
        <v>74</v>
      </c>
      <c r="BW266" t="s">
        <v>74</v>
      </c>
      <c r="BX266" t="s">
        <v>74</v>
      </c>
      <c r="BY266" t="s">
        <v>74</v>
      </c>
      <c r="BZ266" t="s">
        <v>74</v>
      </c>
      <c r="CA266" t="s">
        <v>74</v>
      </c>
      <c r="CB266" t="s">
        <v>74</v>
      </c>
      <c r="CC266" t="s">
        <v>74</v>
      </c>
      <c r="CD266" t="s">
        <v>74</v>
      </c>
      <c r="CE266" t="s">
        <v>74</v>
      </c>
      <c r="CF266">
        <v>60.017654469999997</v>
      </c>
      <c r="CG266">
        <f>IF(CJ266&lt;$CH$1,CJ266,)</f>
        <v>0</v>
      </c>
      <c r="CH266">
        <v>1</v>
      </c>
      <c r="CI266">
        <v>266</v>
      </c>
      <c r="CJ266">
        <v>14999.99958</v>
      </c>
      <c r="CK266">
        <f t="shared" si="13"/>
        <v>120.03530893999999</v>
      </c>
      <c r="CL266">
        <f t="shared" si="14"/>
        <v>0</v>
      </c>
    </row>
    <row r="267" spans="1:90" x14ac:dyDescent="0.25">
      <c r="A267" s="5" t="s">
        <v>333</v>
      </c>
      <c r="B267" s="2" t="s">
        <v>369</v>
      </c>
      <c r="C267" s="10">
        <v>43922</v>
      </c>
      <c r="E267" s="14" t="e">
        <f t="shared" si="12"/>
        <v>#NUM!</v>
      </c>
      <c r="F267" s="3" t="s">
        <v>337</v>
      </c>
      <c r="H267">
        <v>160</v>
      </c>
      <c r="I267">
        <v>76.099999999999994</v>
      </c>
      <c r="J267">
        <v>159.80000000000001</v>
      </c>
      <c r="K267">
        <v>8.1</v>
      </c>
      <c r="L267">
        <v>176</v>
      </c>
      <c r="M267">
        <v>81</v>
      </c>
      <c r="N267" t="s">
        <v>76</v>
      </c>
      <c r="O267">
        <v>269</v>
      </c>
      <c r="P267">
        <v>720</v>
      </c>
      <c r="Q267">
        <v>1560</v>
      </c>
      <c r="R267" s="1" t="s">
        <v>77</v>
      </c>
      <c r="S267" s="1" t="s">
        <v>77</v>
      </c>
      <c r="T267" t="s">
        <v>74</v>
      </c>
      <c r="U267">
        <v>8</v>
      </c>
      <c r="V267">
        <v>94.320999999999998</v>
      </c>
      <c r="W267">
        <v>2</v>
      </c>
      <c r="X267">
        <v>4</v>
      </c>
      <c r="Y267">
        <v>64</v>
      </c>
      <c r="Z267" t="s">
        <v>104</v>
      </c>
      <c r="AA267">
        <v>3900</v>
      </c>
      <c r="AF267" t="s">
        <v>74</v>
      </c>
      <c r="AG267">
        <v>48</v>
      </c>
      <c r="AH267">
        <v>1.8</v>
      </c>
      <c r="AI267">
        <v>16</v>
      </c>
      <c r="AJ267">
        <v>2</v>
      </c>
      <c r="AK267" t="s">
        <v>78</v>
      </c>
      <c r="AL267" t="s">
        <v>78</v>
      </c>
      <c r="AM267" t="s">
        <v>78</v>
      </c>
      <c r="AN267" t="s">
        <v>78</v>
      </c>
      <c r="AO267" t="s">
        <v>74</v>
      </c>
      <c r="AP267" t="s">
        <v>74</v>
      </c>
      <c r="AQ267" t="s">
        <v>74</v>
      </c>
      <c r="AR267" t="s">
        <v>77</v>
      </c>
      <c r="AS267" t="s">
        <v>78</v>
      </c>
      <c r="AT267" t="s">
        <v>77</v>
      </c>
      <c r="AU267" t="s">
        <v>78</v>
      </c>
      <c r="AV267" t="s">
        <v>78</v>
      </c>
      <c r="AW267" t="s">
        <v>78</v>
      </c>
      <c r="AX267" t="s">
        <v>78</v>
      </c>
      <c r="AY267">
        <v>5</v>
      </c>
      <c r="AZ267">
        <v>1</v>
      </c>
      <c r="BA267">
        <v>1</v>
      </c>
      <c r="BB267">
        <v>0.4</v>
      </c>
      <c r="BC267">
        <v>0</v>
      </c>
      <c r="BD267">
        <v>0.571428571</v>
      </c>
      <c r="BE267">
        <v>0.33333333300000001</v>
      </c>
      <c r="BF267">
        <v>0.1875</v>
      </c>
      <c r="BG267">
        <v>0</v>
      </c>
      <c r="BH267">
        <v>0.5</v>
      </c>
      <c r="BI267">
        <v>0.4</v>
      </c>
      <c r="BJ267">
        <v>0.45454545499999999</v>
      </c>
      <c r="BK267">
        <v>0</v>
      </c>
      <c r="BL267">
        <v>0.75</v>
      </c>
      <c r="BM267">
        <v>1</v>
      </c>
      <c r="BN267">
        <v>1</v>
      </c>
      <c r="BO267">
        <v>0</v>
      </c>
      <c r="BP267">
        <v>0</v>
      </c>
      <c r="BQ267" t="s">
        <v>74</v>
      </c>
      <c r="BR267" t="s">
        <v>74</v>
      </c>
      <c r="BS267" t="s">
        <v>74</v>
      </c>
      <c r="BT267" t="s">
        <v>74</v>
      </c>
      <c r="BU267" t="s">
        <v>74</v>
      </c>
      <c r="BV267" t="s">
        <v>74</v>
      </c>
      <c r="BW267" t="s">
        <v>74</v>
      </c>
      <c r="BX267" t="s">
        <v>74</v>
      </c>
      <c r="BY267" t="s">
        <v>74</v>
      </c>
      <c r="BZ267" t="s">
        <v>74</v>
      </c>
      <c r="CA267" t="s">
        <v>74</v>
      </c>
      <c r="CB267" t="s">
        <v>74</v>
      </c>
      <c r="CC267" t="s">
        <v>74</v>
      </c>
      <c r="CD267" t="s">
        <v>74</v>
      </c>
      <c r="CE267" t="s">
        <v>74</v>
      </c>
      <c r="CF267">
        <v>60.017654469999997</v>
      </c>
      <c r="CG267">
        <f>IF(CJ267&lt;$CH$1,CJ267,)</f>
        <v>1000.000002</v>
      </c>
      <c r="CH267">
        <v>1</v>
      </c>
      <c r="CI267">
        <v>267</v>
      </c>
      <c r="CJ267">
        <v>1000.000002</v>
      </c>
      <c r="CK267">
        <f t="shared" si="13"/>
        <v>120.03530893999999</v>
      </c>
      <c r="CL267">
        <f t="shared" si="14"/>
        <v>547.76900109553799</v>
      </c>
    </row>
    <row r="268" spans="1:90" x14ac:dyDescent="0.25">
      <c r="A268" s="5" t="s">
        <v>333</v>
      </c>
      <c r="B268" s="2" t="s">
        <v>370</v>
      </c>
      <c r="C268" s="10">
        <v>43922</v>
      </c>
      <c r="E268" s="14" t="e">
        <f t="shared" si="12"/>
        <v>#NUM!</v>
      </c>
      <c r="F268" s="3" t="s">
        <v>346</v>
      </c>
      <c r="H268">
        <v>200</v>
      </c>
      <c r="I268">
        <v>76.099999999999994</v>
      </c>
      <c r="J268">
        <v>159.80000000000001</v>
      </c>
      <c r="K268">
        <v>8.1</v>
      </c>
      <c r="L268">
        <v>176</v>
      </c>
      <c r="M268">
        <v>82</v>
      </c>
      <c r="N268" t="s">
        <v>76</v>
      </c>
      <c r="O268">
        <v>269</v>
      </c>
      <c r="P268">
        <v>720</v>
      </c>
      <c r="Q268">
        <v>1560</v>
      </c>
      <c r="R268" s="1" t="s">
        <v>78</v>
      </c>
      <c r="S268" s="1" t="s">
        <v>77</v>
      </c>
      <c r="T268" t="s">
        <v>74</v>
      </c>
      <c r="U268">
        <v>8</v>
      </c>
      <c r="V268">
        <v>182.4</v>
      </c>
      <c r="W268">
        <v>2.2000000000000002</v>
      </c>
      <c r="X268">
        <v>4</v>
      </c>
      <c r="Y268">
        <v>64</v>
      </c>
      <c r="Z268" t="s">
        <v>104</v>
      </c>
      <c r="AA268">
        <v>4000</v>
      </c>
      <c r="AF268" t="s">
        <v>74</v>
      </c>
      <c r="AG268">
        <v>48</v>
      </c>
      <c r="AH268">
        <v>1.8</v>
      </c>
      <c r="AI268">
        <v>8</v>
      </c>
      <c r="AJ268">
        <v>2</v>
      </c>
      <c r="AK268" t="s">
        <v>78</v>
      </c>
      <c r="AL268" t="s">
        <v>78</v>
      </c>
      <c r="AM268" t="s">
        <v>78</v>
      </c>
      <c r="AN268" t="s">
        <v>78</v>
      </c>
      <c r="AO268" t="s">
        <v>78</v>
      </c>
      <c r="AP268" t="s">
        <v>74</v>
      </c>
      <c r="AQ268" t="s">
        <v>74</v>
      </c>
      <c r="AR268" t="s">
        <v>77</v>
      </c>
      <c r="AS268" t="s">
        <v>78</v>
      </c>
      <c r="AT268" t="s">
        <v>78</v>
      </c>
      <c r="AU268" t="s">
        <v>78</v>
      </c>
      <c r="AV268" t="s">
        <v>78</v>
      </c>
      <c r="AW268" t="s">
        <v>78</v>
      </c>
      <c r="AX268" t="s">
        <v>78</v>
      </c>
      <c r="AY268">
        <v>5</v>
      </c>
      <c r="AZ268">
        <v>1</v>
      </c>
      <c r="BA268">
        <v>1</v>
      </c>
      <c r="BB268">
        <v>0.8</v>
      </c>
      <c r="BC268">
        <v>0</v>
      </c>
      <c r="BD268">
        <v>0.428571429</v>
      </c>
      <c r="BE268">
        <v>1</v>
      </c>
      <c r="BF268">
        <v>0.3125</v>
      </c>
      <c r="BG268">
        <v>0</v>
      </c>
      <c r="BH268">
        <v>0</v>
      </c>
      <c r="BI268">
        <v>0.4</v>
      </c>
      <c r="BJ268">
        <v>0.36363636399999999</v>
      </c>
      <c r="BK268">
        <v>0</v>
      </c>
      <c r="BL268">
        <v>0.5</v>
      </c>
      <c r="BM268">
        <v>0.5</v>
      </c>
      <c r="BN268">
        <v>1</v>
      </c>
      <c r="BO268">
        <v>0</v>
      </c>
      <c r="BP268">
        <v>0</v>
      </c>
      <c r="BQ268" t="s">
        <v>74</v>
      </c>
      <c r="BR268" t="s">
        <v>74</v>
      </c>
      <c r="BS268" t="s">
        <v>74</v>
      </c>
      <c r="BT268" t="s">
        <v>74</v>
      </c>
      <c r="BU268" t="s">
        <v>74</v>
      </c>
      <c r="BV268" t="s">
        <v>74</v>
      </c>
      <c r="BW268" t="s">
        <v>74</v>
      </c>
      <c r="BX268" t="s">
        <v>74</v>
      </c>
      <c r="BY268" t="s">
        <v>74</v>
      </c>
      <c r="BZ268" t="s">
        <v>74</v>
      </c>
      <c r="CA268" t="s">
        <v>74</v>
      </c>
      <c r="CB268" t="s">
        <v>74</v>
      </c>
      <c r="CC268" t="s">
        <v>74</v>
      </c>
      <c r="CD268" t="s">
        <v>74</v>
      </c>
      <c r="CE268" t="s">
        <v>74</v>
      </c>
      <c r="CF268">
        <v>60.017654469999997</v>
      </c>
      <c r="CG268">
        <f>IF(CJ268&lt;$CH$1,CJ268,)</f>
        <v>1000.000047</v>
      </c>
      <c r="CH268">
        <v>1</v>
      </c>
      <c r="CI268">
        <v>268</v>
      </c>
      <c r="CJ268">
        <v>1000.000047</v>
      </c>
      <c r="CK268">
        <f t="shared" si="13"/>
        <v>120.03530893999999</v>
      </c>
      <c r="CL268">
        <f t="shared" si="14"/>
        <v>547.76902574514293</v>
      </c>
    </row>
    <row r="269" spans="1:90" x14ac:dyDescent="0.25">
      <c r="A269" s="5" t="s">
        <v>333</v>
      </c>
      <c r="B269" s="2" t="s">
        <v>354</v>
      </c>
      <c r="C269" s="10">
        <v>43922</v>
      </c>
      <c r="E269" s="14" t="e">
        <f t="shared" si="12"/>
        <v>#NUM!</v>
      </c>
      <c r="H269">
        <v>112</v>
      </c>
      <c r="I269">
        <v>73.5</v>
      </c>
      <c r="J269">
        <v>156.30000000000001</v>
      </c>
      <c r="K269">
        <v>8</v>
      </c>
      <c r="L269">
        <v>150</v>
      </c>
      <c r="M269">
        <v>79</v>
      </c>
      <c r="N269" t="s">
        <v>76</v>
      </c>
      <c r="O269">
        <v>282</v>
      </c>
      <c r="P269">
        <v>720</v>
      </c>
      <c r="Q269">
        <v>1560</v>
      </c>
      <c r="R269" s="1" t="s">
        <v>77</v>
      </c>
      <c r="S269" s="1" t="s">
        <v>77</v>
      </c>
      <c r="T269" t="s">
        <v>74</v>
      </c>
      <c r="U269">
        <v>8</v>
      </c>
      <c r="V269">
        <v>103.5</v>
      </c>
      <c r="W269">
        <v>2.2999999999999998</v>
      </c>
      <c r="X269">
        <v>3</v>
      </c>
      <c r="Y269">
        <v>64</v>
      </c>
      <c r="Z269" t="s">
        <v>104</v>
      </c>
      <c r="AA269">
        <v>3020</v>
      </c>
      <c r="AF269" t="s">
        <v>74</v>
      </c>
      <c r="AG269">
        <v>13</v>
      </c>
      <c r="AH269">
        <v>1.8</v>
      </c>
      <c r="AI269">
        <v>8</v>
      </c>
      <c r="AJ269">
        <v>2</v>
      </c>
      <c r="AK269" t="s">
        <v>78</v>
      </c>
      <c r="AL269" t="s">
        <v>78</v>
      </c>
      <c r="AM269" t="s">
        <v>78</v>
      </c>
      <c r="AN269" t="s">
        <v>78</v>
      </c>
      <c r="AO269" t="s">
        <v>74</v>
      </c>
      <c r="AP269" t="s">
        <v>74</v>
      </c>
      <c r="AQ269" t="s">
        <v>74</v>
      </c>
      <c r="AR269" t="s">
        <v>78</v>
      </c>
      <c r="AS269" t="s">
        <v>78</v>
      </c>
      <c r="AT269" t="s">
        <v>78</v>
      </c>
      <c r="AU269" t="s">
        <v>78</v>
      </c>
      <c r="AV269" t="s">
        <v>78</v>
      </c>
      <c r="AW269" t="s">
        <v>78</v>
      </c>
      <c r="AX269" t="s">
        <v>78</v>
      </c>
      <c r="AY269">
        <v>4.2</v>
      </c>
      <c r="AZ269">
        <v>1</v>
      </c>
      <c r="BA269">
        <v>1</v>
      </c>
      <c r="BB269">
        <v>0.8</v>
      </c>
      <c r="BC269">
        <v>0</v>
      </c>
      <c r="BD269">
        <v>0.428571429</v>
      </c>
      <c r="BE269">
        <v>0.33333333300000001</v>
      </c>
      <c r="BF269">
        <v>0.125</v>
      </c>
      <c r="BG269">
        <v>0</v>
      </c>
      <c r="BH269">
        <v>0</v>
      </c>
      <c r="BI269">
        <v>0.4</v>
      </c>
      <c r="BJ269">
        <v>0.27272727299999999</v>
      </c>
      <c r="BK269">
        <v>0</v>
      </c>
      <c r="BL269">
        <v>0.5</v>
      </c>
      <c r="BM269">
        <v>0.5</v>
      </c>
      <c r="BN269">
        <v>0.5</v>
      </c>
      <c r="BO269">
        <v>0</v>
      </c>
      <c r="BP269">
        <v>0</v>
      </c>
      <c r="BQ269" t="s">
        <v>74</v>
      </c>
      <c r="BR269" t="s">
        <v>74</v>
      </c>
      <c r="BS269" t="s">
        <v>74</v>
      </c>
      <c r="BT269" t="s">
        <v>74</v>
      </c>
      <c r="BU269" t="s">
        <v>74</v>
      </c>
      <c r="BV269" t="s">
        <v>74</v>
      </c>
      <c r="BW269" t="s">
        <v>74</v>
      </c>
      <c r="BX269" t="s">
        <v>74</v>
      </c>
      <c r="BY269" t="s">
        <v>74</v>
      </c>
      <c r="BZ269" t="s">
        <v>74</v>
      </c>
      <c r="CA269" t="s">
        <v>74</v>
      </c>
      <c r="CB269" t="s">
        <v>74</v>
      </c>
      <c r="CC269" t="s">
        <v>74</v>
      </c>
      <c r="CD269" t="s">
        <v>74</v>
      </c>
      <c r="CE269" t="s">
        <v>74</v>
      </c>
      <c r="CF269">
        <v>60.017654469999997</v>
      </c>
      <c r="CG269">
        <f>IF(CJ269&lt;$CH$1,CJ269,)</f>
        <v>0</v>
      </c>
      <c r="CH269">
        <v>1</v>
      </c>
      <c r="CI269">
        <v>269</v>
      </c>
      <c r="CJ269">
        <v>14999.99958</v>
      </c>
      <c r="CK269">
        <f t="shared" si="13"/>
        <v>120.03530893999999</v>
      </c>
      <c r="CL269">
        <f t="shared" si="14"/>
        <v>0</v>
      </c>
    </row>
    <row r="270" spans="1:90" x14ac:dyDescent="0.25">
      <c r="A270" s="5" t="s">
        <v>333</v>
      </c>
      <c r="B270" s="2" t="s">
        <v>372</v>
      </c>
      <c r="C270" s="10">
        <v>43891</v>
      </c>
      <c r="E270" s="14" t="e">
        <f t="shared" si="12"/>
        <v>#NUM!</v>
      </c>
      <c r="F270" s="3" t="s">
        <v>373</v>
      </c>
      <c r="H270">
        <v>120</v>
      </c>
      <c r="I270">
        <v>74.099999999999994</v>
      </c>
      <c r="J270">
        <v>159.1</v>
      </c>
      <c r="K270">
        <v>9</v>
      </c>
      <c r="L270">
        <v>185</v>
      </c>
      <c r="M270">
        <v>81</v>
      </c>
      <c r="N270" t="s">
        <v>103</v>
      </c>
      <c r="O270">
        <v>278</v>
      </c>
      <c r="P270">
        <v>720</v>
      </c>
      <c r="Q270">
        <v>1600</v>
      </c>
      <c r="R270" s="1" t="s">
        <v>77</v>
      </c>
      <c r="S270" s="1" t="s">
        <v>77</v>
      </c>
      <c r="T270" t="s">
        <v>74</v>
      </c>
      <c r="U270">
        <v>8</v>
      </c>
      <c r="V270">
        <v>101.315</v>
      </c>
      <c r="W270">
        <v>2.2999999999999998</v>
      </c>
      <c r="X270">
        <v>4</v>
      </c>
      <c r="Y270">
        <v>64</v>
      </c>
      <c r="Z270" t="s">
        <v>104</v>
      </c>
      <c r="AA270">
        <v>5000</v>
      </c>
      <c r="AF270" t="s">
        <v>74</v>
      </c>
      <c r="AG270">
        <v>13</v>
      </c>
      <c r="AH270">
        <v>1.8</v>
      </c>
      <c r="AI270">
        <v>8</v>
      </c>
      <c r="AJ270">
        <v>2</v>
      </c>
      <c r="AK270" t="s">
        <v>78</v>
      </c>
      <c r="AL270" t="s">
        <v>78</v>
      </c>
      <c r="AM270" t="s">
        <v>78</v>
      </c>
      <c r="AN270" t="s">
        <v>78</v>
      </c>
      <c r="AO270" t="s">
        <v>74</v>
      </c>
      <c r="AP270" t="s">
        <v>74</v>
      </c>
      <c r="AQ270" t="s">
        <v>74</v>
      </c>
      <c r="AR270" t="s">
        <v>77</v>
      </c>
      <c r="AS270" t="s">
        <v>78</v>
      </c>
      <c r="AT270" t="s">
        <v>78</v>
      </c>
      <c r="AU270" t="s">
        <v>78</v>
      </c>
      <c r="AV270" t="s">
        <v>78</v>
      </c>
      <c r="AW270" t="s">
        <v>78</v>
      </c>
      <c r="AX270" t="s">
        <v>78</v>
      </c>
      <c r="AY270">
        <v>5</v>
      </c>
      <c r="AZ270">
        <v>1</v>
      </c>
      <c r="BA270">
        <v>1</v>
      </c>
      <c r="BB270">
        <v>0.4</v>
      </c>
      <c r="BC270">
        <v>0</v>
      </c>
      <c r="BD270">
        <v>0.428571429</v>
      </c>
      <c r="BE270">
        <v>0</v>
      </c>
      <c r="BF270">
        <v>0.125</v>
      </c>
      <c r="BG270">
        <v>0</v>
      </c>
      <c r="BH270">
        <v>0</v>
      </c>
      <c r="BI270">
        <v>0.4</v>
      </c>
      <c r="BJ270">
        <v>0.36363636399999999</v>
      </c>
      <c r="BK270">
        <v>0</v>
      </c>
      <c r="BL270">
        <v>0.5</v>
      </c>
      <c r="BM270">
        <v>0.5</v>
      </c>
      <c r="BN270">
        <v>1</v>
      </c>
      <c r="BO270">
        <v>0</v>
      </c>
      <c r="BP270">
        <v>0</v>
      </c>
      <c r="BQ270" t="s">
        <v>74</v>
      </c>
      <c r="BR270" t="s">
        <v>74</v>
      </c>
      <c r="BS270" t="s">
        <v>74</v>
      </c>
      <c r="BT270" t="s">
        <v>74</v>
      </c>
      <c r="BU270" t="s">
        <v>74</v>
      </c>
      <c r="BV270" t="s">
        <v>74</v>
      </c>
      <c r="BW270" t="s">
        <v>74</v>
      </c>
      <c r="BX270" t="s">
        <v>74</v>
      </c>
      <c r="BY270" t="s">
        <v>74</v>
      </c>
      <c r="BZ270" t="s">
        <v>74</v>
      </c>
      <c r="CA270" t="s">
        <v>74</v>
      </c>
      <c r="CB270" t="s">
        <v>74</v>
      </c>
      <c r="CC270" t="s">
        <v>74</v>
      </c>
      <c r="CD270" t="s">
        <v>74</v>
      </c>
      <c r="CE270" t="s">
        <v>74</v>
      </c>
      <c r="CF270">
        <v>547.99995690000003</v>
      </c>
      <c r="CG270">
        <f>IF(CJ270&lt;$CH$1,CJ270,)</f>
        <v>0</v>
      </c>
      <c r="CH270">
        <v>1</v>
      </c>
      <c r="CI270">
        <v>270</v>
      </c>
      <c r="CJ270">
        <v>14999.31402</v>
      </c>
      <c r="CK270">
        <f t="shared" si="13"/>
        <v>1095.9999138000001</v>
      </c>
      <c r="CL270">
        <f t="shared" si="14"/>
        <v>0</v>
      </c>
    </row>
    <row r="271" spans="1:90" x14ac:dyDescent="0.25">
      <c r="A271" s="5" t="s">
        <v>333</v>
      </c>
      <c r="B271" s="2" t="s">
        <v>374</v>
      </c>
      <c r="C271" s="10">
        <v>43891</v>
      </c>
      <c r="E271" s="14" t="e">
        <f t="shared" si="12"/>
        <v>#NUM!</v>
      </c>
      <c r="F271" s="3" t="s">
        <v>375</v>
      </c>
      <c r="H271">
        <v>300</v>
      </c>
      <c r="I271">
        <v>75</v>
      </c>
      <c r="J271">
        <v>162.30000000000001</v>
      </c>
      <c r="K271">
        <v>8.6</v>
      </c>
      <c r="L271">
        <v>190</v>
      </c>
      <c r="M271">
        <v>83</v>
      </c>
      <c r="N271" t="s">
        <v>167</v>
      </c>
      <c r="O271">
        <v>405</v>
      </c>
      <c r="P271">
        <v>1080</v>
      </c>
      <c r="Q271">
        <v>2400</v>
      </c>
      <c r="R271" s="1" t="s">
        <v>78</v>
      </c>
      <c r="S271" s="1" t="s">
        <v>77</v>
      </c>
      <c r="T271" t="s">
        <v>74</v>
      </c>
      <c r="U271">
        <v>8</v>
      </c>
      <c r="V271">
        <v>373.76799999999997</v>
      </c>
      <c r="W271">
        <v>2.36</v>
      </c>
      <c r="X271">
        <v>8</v>
      </c>
      <c r="Y271">
        <v>128</v>
      </c>
      <c r="Z271" t="s">
        <v>107</v>
      </c>
      <c r="AA271">
        <v>4200</v>
      </c>
      <c r="AF271" t="s">
        <v>74</v>
      </c>
      <c r="AG271">
        <v>64</v>
      </c>
      <c r="AH271">
        <v>1.8</v>
      </c>
      <c r="AI271">
        <v>16</v>
      </c>
      <c r="AJ271">
        <v>2</v>
      </c>
      <c r="AK271" t="s">
        <v>78</v>
      </c>
      <c r="AL271" t="s">
        <v>78</v>
      </c>
      <c r="AM271" t="s">
        <v>78</v>
      </c>
      <c r="AN271" t="s">
        <v>78</v>
      </c>
      <c r="AO271" t="s">
        <v>78</v>
      </c>
      <c r="AP271" t="s">
        <v>74</v>
      </c>
      <c r="AQ271" t="s">
        <v>74</v>
      </c>
      <c r="AR271" t="s">
        <v>77</v>
      </c>
      <c r="AS271" t="s">
        <v>78</v>
      </c>
      <c r="AT271" t="s">
        <v>77</v>
      </c>
      <c r="AU271" t="s">
        <v>78</v>
      </c>
      <c r="AV271" t="s">
        <v>78</v>
      </c>
      <c r="AW271" t="s">
        <v>78</v>
      </c>
      <c r="AX271" t="s">
        <v>78</v>
      </c>
      <c r="AY271">
        <v>5.0999999999999996</v>
      </c>
      <c r="AZ271">
        <v>1</v>
      </c>
      <c r="BA271">
        <v>1</v>
      </c>
      <c r="BB271">
        <v>0.4</v>
      </c>
      <c r="BC271">
        <v>1</v>
      </c>
      <c r="BD271">
        <v>0.571428571</v>
      </c>
      <c r="BE271">
        <v>1</v>
      </c>
      <c r="BF271">
        <v>0.3125</v>
      </c>
      <c r="BG271">
        <v>0.25</v>
      </c>
      <c r="BH271">
        <v>0.5</v>
      </c>
      <c r="BI271">
        <v>0.6</v>
      </c>
      <c r="BJ271">
        <v>0.54545454500000001</v>
      </c>
      <c r="BK271">
        <v>0</v>
      </c>
      <c r="BL271">
        <v>0.75</v>
      </c>
      <c r="BM271">
        <v>0.5</v>
      </c>
      <c r="BN271">
        <v>1</v>
      </c>
      <c r="BO271">
        <v>1</v>
      </c>
      <c r="BP271">
        <v>0</v>
      </c>
      <c r="BQ271" t="s">
        <v>74</v>
      </c>
      <c r="BR271" t="s">
        <v>74</v>
      </c>
      <c r="BS271" t="s">
        <v>74</v>
      </c>
      <c r="BT271" t="s">
        <v>74</v>
      </c>
      <c r="BU271" t="s">
        <v>74</v>
      </c>
      <c r="BV271" t="s">
        <v>74</v>
      </c>
      <c r="BW271" t="s">
        <v>74</v>
      </c>
      <c r="BX271" t="s">
        <v>74</v>
      </c>
      <c r="BY271" t="s">
        <v>74</v>
      </c>
      <c r="BZ271" t="s">
        <v>74</v>
      </c>
      <c r="CA271" t="s">
        <v>74</v>
      </c>
      <c r="CB271" t="s">
        <v>74</v>
      </c>
      <c r="CC271" t="s">
        <v>74</v>
      </c>
      <c r="CD271" t="s">
        <v>74</v>
      </c>
      <c r="CE271" t="s">
        <v>74</v>
      </c>
      <c r="CF271">
        <v>547.99995690000003</v>
      </c>
      <c r="CG271">
        <f>IF(CJ271&lt;$CH$1,CJ271,)</f>
        <v>0</v>
      </c>
      <c r="CH271">
        <v>1</v>
      </c>
      <c r="CI271">
        <v>271</v>
      </c>
      <c r="CJ271">
        <v>14999.091640000001</v>
      </c>
      <c r="CK271">
        <f t="shared" si="13"/>
        <v>1095.9999138000001</v>
      </c>
      <c r="CL271">
        <f t="shared" si="14"/>
        <v>0</v>
      </c>
    </row>
    <row r="272" spans="1:90" x14ac:dyDescent="0.25">
      <c r="A272" s="5" t="s">
        <v>333</v>
      </c>
      <c r="B272" s="2" t="s">
        <v>376</v>
      </c>
      <c r="C272" s="10">
        <v>43891</v>
      </c>
      <c r="E272" s="14" t="e">
        <f t="shared" si="12"/>
        <v>#NUM!</v>
      </c>
      <c r="F272" s="3" t="s">
        <v>377</v>
      </c>
      <c r="H272">
        <v>1400</v>
      </c>
      <c r="I272">
        <v>72.599999999999994</v>
      </c>
      <c r="J272">
        <v>158.19999999999999</v>
      </c>
      <c r="K272">
        <v>9</v>
      </c>
      <c r="L272">
        <v>226</v>
      </c>
      <c r="M272">
        <v>92</v>
      </c>
      <c r="N272" t="s">
        <v>84</v>
      </c>
      <c r="O272">
        <v>441</v>
      </c>
      <c r="P272">
        <v>1200</v>
      </c>
      <c r="Q272">
        <v>2640</v>
      </c>
      <c r="R272" s="1" t="s">
        <v>78</v>
      </c>
      <c r="S272" s="1" t="s">
        <v>78</v>
      </c>
      <c r="T272" t="s">
        <v>81</v>
      </c>
      <c r="U272">
        <v>8</v>
      </c>
      <c r="V272">
        <v>466.76499999999999</v>
      </c>
      <c r="W272">
        <v>2.86</v>
      </c>
      <c r="X272">
        <v>8</v>
      </c>
      <c r="Y272">
        <v>512</v>
      </c>
      <c r="Z272" t="s">
        <v>107</v>
      </c>
      <c r="AA272">
        <v>4200</v>
      </c>
      <c r="AB272">
        <v>95</v>
      </c>
      <c r="AC272">
        <v>24</v>
      </c>
      <c r="AD272">
        <v>13.68</v>
      </c>
      <c r="AE272">
        <v>17.649999999999999</v>
      </c>
      <c r="AF272" t="s">
        <v>74</v>
      </c>
      <c r="AG272">
        <v>52</v>
      </c>
      <c r="AH272">
        <v>1.9</v>
      </c>
      <c r="AI272">
        <v>32</v>
      </c>
      <c r="AJ272">
        <v>2.2000000000000002</v>
      </c>
      <c r="AK272" t="s">
        <v>78</v>
      </c>
      <c r="AL272" t="s">
        <v>78</v>
      </c>
      <c r="AM272" t="s">
        <v>78</v>
      </c>
      <c r="AN272" t="s">
        <v>78</v>
      </c>
      <c r="AO272" t="s">
        <v>78</v>
      </c>
      <c r="AP272" t="s">
        <v>78</v>
      </c>
      <c r="AQ272" t="s">
        <v>74</v>
      </c>
      <c r="AR272" t="s">
        <v>78</v>
      </c>
      <c r="AS272" t="s">
        <v>77</v>
      </c>
      <c r="AT272" t="s">
        <v>77</v>
      </c>
      <c r="AU272" t="s">
        <v>78</v>
      </c>
      <c r="AV272" t="s">
        <v>78</v>
      </c>
      <c r="AW272" t="s">
        <v>78</v>
      </c>
      <c r="AX272" t="s">
        <v>78</v>
      </c>
      <c r="AY272">
        <v>5.0999999999999996</v>
      </c>
      <c r="AZ272">
        <v>1</v>
      </c>
      <c r="BA272">
        <v>1</v>
      </c>
      <c r="BB272">
        <v>1</v>
      </c>
      <c r="BC272">
        <v>1</v>
      </c>
      <c r="BD272">
        <v>0.428571429</v>
      </c>
      <c r="BE272">
        <v>1</v>
      </c>
      <c r="BF272">
        <v>0.5</v>
      </c>
      <c r="BG272">
        <v>0.25</v>
      </c>
      <c r="BH272">
        <v>0</v>
      </c>
      <c r="BI272">
        <v>0.6</v>
      </c>
      <c r="BJ272">
        <v>0.72727272700000001</v>
      </c>
      <c r="BK272">
        <v>0.5</v>
      </c>
      <c r="BL272">
        <v>0.5</v>
      </c>
      <c r="BM272">
        <v>0.5</v>
      </c>
      <c r="BN272">
        <v>1</v>
      </c>
      <c r="BO272">
        <v>1</v>
      </c>
      <c r="BP272">
        <v>0</v>
      </c>
      <c r="BQ272" t="s">
        <v>74</v>
      </c>
      <c r="BR272" t="s">
        <v>74</v>
      </c>
      <c r="BS272" t="s">
        <v>74</v>
      </c>
      <c r="BT272" t="s">
        <v>74</v>
      </c>
      <c r="BU272" t="s">
        <v>74</v>
      </c>
      <c r="BV272" t="s">
        <v>74</v>
      </c>
      <c r="BW272" t="s">
        <v>74</v>
      </c>
      <c r="BX272" t="s">
        <v>74</v>
      </c>
      <c r="BY272" t="s">
        <v>74</v>
      </c>
      <c r="BZ272" t="s">
        <v>74</v>
      </c>
      <c r="CA272" t="s">
        <v>74</v>
      </c>
      <c r="CB272" t="s">
        <v>74</v>
      </c>
      <c r="CC272" t="s">
        <v>74</v>
      </c>
      <c r="CD272" t="s">
        <v>74</v>
      </c>
      <c r="CE272" t="s">
        <v>74</v>
      </c>
      <c r="CF272">
        <v>547.99995690000003</v>
      </c>
      <c r="CG272">
        <f>IF(CJ272&lt;$CH$1,CJ272,)</f>
        <v>1528.35212</v>
      </c>
      <c r="CH272">
        <v>1</v>
      </c>
      <c r="CI272">
        <v>272</v>
      </c>
      <c r="CJ272">
        <v>1528.35212</v>
      </c>
      <c r="CK272">
        <f t="shared" si="13"/>
        <v>1095.9999138000001</v>
      </c>
      <c r="CL272">
        <f t="shared" si="14"/>
        <v>837.18391242027997</v>
      </c>
    </row>
    <row r="273" spans="1:90" x14ac:dyDescent="0.25">
      <c r="A273" s="5" t="s">
        <v>333</v>
      </c>
      <c r="B273" s="2" t="s">
        <v>378</v>
      </c>
      <c r="C273" s="10">
        <v>43891</v>
      </c>
      <c r="E273" s="14" t="e">
        <f t="shared" si="12"/>
        <v>#NUM!</v>
      </c>
      <c r="F273" s="3" t="s">
        <v>379</v>
      </c>
      <c r="H273">
        <v>800</v>
      </c>
      <c r="I273">
        <v>71.099999999999994</v>
      </c>
      <c r="J273">
        <v>148.9</v>
      </c>
      <c r="K273">
        <v>8.5</v>
      </c>
      <c r="L273">
        <v>175</v>
      </c>
      <c r="M273">
        <v>86</v>
      </c>
      <c r="N273" t="s">
        <v>84</v>
      </c>
      <c r="O273">
        <v>422</v>
      </c>
      <c r="P273">
        <v>1080</v>
      </c>
      <c r="Q273">
        <v>2340</v>
      </c>
      <c r="R273" s="1" t="s">
        <v>78</v>
      </c>
      <c r="S273" s="1" t="s">
        <v>78</v>
      </c>
      <c r="T273" t="s">
        <v>380</v>
      </c>
      <c r="U273">
        <v>8</v>
      </c>
      <c r="V273">
        <v>466.76499999999999</v>
      </c>
      <c r="W273">
        <v>2.86</v>
      </c>
      <c r="X273">
        <v>8</v>
      </c>
      <c r="Y273">
        <v>128</v>
      </c>
      <c r="Z273" t="s">
        <v>107</v>
      </c>
      <c r="AA273">
        <v>3800</v>
      </c>
      <c r="AB273">
        <v>89</v>
      </c>
      <c r="AC273">
        <v>22.43</v>
      </c>
      <c r="AD273">
        <v>13.47</v>
      </c>
      <c r="AE273">
        <v>18.62</v>
      </c>
      <c r="AF273" t="s">
        <v>74</v>
      </c>
      <c r="AG273">
        <v>52</v>
      </c>
      <c r="AH273">
        <v>1.9</v>
      </c>
      <c r="AI273">
        <v>32</v>
      </c>
      <c r="AJ273">
        <v>2</v>
      </c>
      <c r="AK273" t="s">
        <v>78</v>
      </c>
      <c r="AL273" t="s">
        <v>78</v>
      </c>
      <c r="AM273" t="s">
        <v>78</v>
      </c>
      <c r="AN273" t="s">
        <v>78</v>
      </c>
      <c r="AO273" t="s">
        <v>78</v>
      </c>
      <c r="AP273" t="s">
        <v>78</v>
      </c>
      <c r="AQ273" t="s">
        <v>74</v>
      </c>
      <c r="AR273" t="s">
        <v>78</v>
      </c>
      <c r="AS273" t="s">
        <v>77</v>
      </c>
      <c r="AT273" t="s">
        <v>77</v>
      </c>
      <c r="AU273" t="s">
        <v>78</v>
      </c>
      <c r="AV273" t="s">
        <v>78</v>
      </c>
      <c r="AW273" t="s">
        <v>78</v>
      </c>
      <c r="AX273" t="s">
        <v>78</v>
      </c>
      <c r="AY273">
        <v>5.0999999999999996</v>
      </c>
      <c r="AZ273">
        <v>1</v>
      </c>
      <c r="BA273">
        <v>1</v>
      </c>
      <c r="BB273">
        <v>1</v>
      </c>
      <c r="BC273">
        <v>1</v>
      </c>
      <c r="BD273">
        <v>0.428571429</v>
      </c>
      <c r="BE273">
        <v>1</v>
      </c>
      <c r="BF273">
        <v>0.5</v>
      </c>
      <c r="BG273">
        <v>0.25</v>
      </c>
      <c r="BH273">
        <v>0</v>
      </c>
      <c r="BI273">
        <v>0.6</v>
      </c>
      <c r="BJ273">
        <v>0.72727272700000001</v>
      </c>
      <c r="BK273">
        <v>0.5</v>
      </c>
      <c r="BL273">
        <v>0.5</v>
      </c>
      <c r="BM273">
        <v>0.5</v>
      </c>
      <c r="BN273">
        <v>1</v>
      </c>
      <c r="BO273">
        <v>1</v>
      </c>
      <c r="BP273">
        <v>0</v>
      </c>
      <c r="BQ273" t="s">
        <v>74</v>
      </c>
      <c r="BR273" t="s">
        <v>74</v>
      </c>
      <c r="BS273" t="s">
        <v>74</v>
      </c>
      <c r="BT273" t="s">
        <v>74</v>
      </c>
      <c r="BU273" t="s">
        <v>74</v>
      </c>
      <c r="BV273" t="s">
        <v>74</v>
      </c>
      <c r="BW273" t="s">
        <v>74</v>
      </c>
      <c r="BX273" t="s">
        <v>74</v>
      </c>
      <c r="BY273" t="s">
        <v>74</v>
      </c>
      <c r="BZ273" t="s">
        <v>74</v>
      </c>
      <c r="CA273" t="s">
        <v>74</v>
      </c>
      <c r="CB273" t="s">
        <v>74</v>
      </c>
      <c r="CC273" t="s">
        <v>74</v>
      </c>
      <c r="CD273" t="s">
        <v>74</v>
      </c>
      <c r="CE273" t="s">
        <v>74</v>
      </c>
      <c r="CF273">
        <v>547.99995690000003</v>
      </c>
      <c r="CG273">
        <f>IF(CJ273&lt;$CH$1,CJ273,)</f>
        <v>1689.429142</v>
      </c>
      <c r="CH273">
        <v>1</v>
      </c>
      <c r="CI273">
        <v>273</v>
      </c>
      <c r="CJ273">
        <v>1689.429142</v>
      </c>
      <c r="CK273">
        <f t="shared" si="13"/>
        <v>1095.9999138000001</v>
      </c>
      <c r="CL273">
        <f t="shared" si="14"/>
        <v>925.41691168419788</v>
      </c>
    </row>
    <row r="274" spans="1:90" x14ac:dyDescent="0.25">
      <c r="A274" s="5" t="s">
        <v>333</v>
      </c>
      <c r="B274" s="2" t="s">
        <v>381</v>
      </c>
      <c r="C274" s="10">
        <v>43891</v>
      </c>
      <c r="E274" s="14" t="e">
        <f t="shared" si="12"/>
        <v>#NUM!</v>
      </c>
      <c r="F274" s="3" t="s">
        <v>377</v>
      </c>
      <c r="H274">
        <v>1100</v>
      </c>
      <c r="I274">
        <v>72.599999999999994</v>
      </c>
      <c r="J274">
        <v>158.19999999999999</v>
      </c>
      <c r="K274">
        <v>9</v>
      </c>
      <c r="L274">
        <v>209</v>
      </c>
      <c r="M274">
        <v>92</v>
      </c>
      <c r="N274" t="s">
        <v>84</v>
      </c>
      <c r="O274">
        <v>441</v>
      </c>
      <c r="P274">
        <v>1200</v>
      </c>
      <c r="Q274">
        <v>2640</v>
      </c>
      <c r="R274" s="1" t="s">
        <v>78</v>
      </c>
      <c r="S274" s="1" t="s">
        <v>78</v>
      </c>
      <c r="T274" t="s">
        <v>81</v>
      </c>
      <c r="U274">
        <v>8</v>
      </c>
      <c r="V274">
        <v>466.76499999999999</v>
      </c>
      <c r="W274">
        <v>2.86</v>
      </c>
      <c r="X274">
        <v>8</v>
      </c>
      <c r="Y274">
        <v>256</v>
      </c>
      <c r="Z274" t="s">
        <v>107</v>
      </c>
      <c r="AA274">
        <v>4200</v>
      </c>
      <c r="AB274">
        <v>94</v>
      </c>
      <c r="AC274">
        <v>22.7</v>
      </c>
      <c r="AD274">
        <v>15.23</v>
      </c>
      <c r="AE274">
        <v>18.18</v>
      </c>
      <c r="AF274">
        <v>128</v>
      </c>
      <c r="AG274">
        <v>52</v>
      </c>
      <c r="AH274">
        <v>1.9</v>
      </c>
      <c r="AI274">
        <v>32</v>
      </c>
      <c r="AJ274">
        <v>2.2000000000000002</v>
      </c>
      <c r="AK274" t="s">
        <v>78</v>
      </c>
      <c r="AL274" t="s">
        <v>78</v>
      </c>
      <c r="AM274" t="s">
        <v>78</v>
      </c>
      <c r="AN274" t="s">
        <v>78</v>
      </c>
      <c r="AO274" t="s">
        <v>78</v>
      </c>
      <c r="AP274" t="s">
        <v>78</v>
      </c>
      <c r="AQ274" t="s">
        <v>74</v>
      </c>
      <c r="AR274" t="s">
        <v>78</v>
      </c>
      <c r="AS274" t="s">
        <v>77</v>
      </c>
      <c r="AT274" t="s">
        <v>77</v>
      </c>
      <c r="AU274" t="s">
        <v>78</v>
      </c>
      <c r="AV274" t="s">
        <v>78</v>
      </c>
      <c r="AW274" t="s">
        <v>78</v>
      </c>
      <c r="AX274" t="s">
        <v>78</v>
      </c>
      <c r="AY274">
        <v>5.0999999999999996</v>
      </c>
      <c r="AZ274">
        <v>1</v>
      </c>
      <c r="BA274">
        <v>1</v>
      </c>
      <c r="BB274">
        <v>1</v>
      </c>
      <c r="BC274">
        <v>1</v>
      </c>
      <c r="BD274">
        <v>0.428571429</v>
      </c>
      <c r="BE274">
        <v>1</v>
      </c>
      <c r="BF274">
        <v>0.5</v>
      </c>
      <c r="BG274">
        <v>0.25</v>
      </c>
      <c r="BH274">
        <v>0</v>
      </c>
      <c r="BI274">
        <v>0.6</v>
      </c>
      <c r="BJ274">
        <v>0.72727272700000001</v>
      </c>
      <c r="BK274">
        <v>0.5</v>
      </c>
      <c r="BL274">
        <v>0.5</v>
      </c>
      <c r="BM274">
        <v>0.5</v>
      </c>
      <c r="BN274">
        <v>1</v>
      </c>
      <c r="BO274">
        <v>1</v>
      </c>
      <c r="BP274">
        <v>2</v>
      </c>
      <c r="BQ274" t="s">
        <v>74</v>
      </c>
      <c r="BR274" t="s">
        <v>74</v>
      </c>
      <c r="BS274" t="s">
        <v>74</v>
      </c>
      <c r="BT274" t="s">
        <v>74</v>
      </c>
      <c r="BU274" t="s">
        <v>74</v>
      </c>
      <c r="BV274" t="s">
        <v>74</v>
      </c>
      <c r="BW274" t="s">
        <v>74</v>
      </c>
      <c r="BX274" t="s">
        <v>74</v>
      </c>
      <c r="BY274" t="s">
        <v>74</v>
      </c>
      <c r="BZ274" t="s">
        <v>74</v>
      </c>
      <c r="CA274" t="s">
        <v>74</v>
      </c>
      <c r="CB274" t="s">
        <v>74</v>
      </c>
      <c r="CC274" t="s">
        <v>74</v>
      </c>
      <c r="CD274" t="s">
        <v>74</v>
      </c>
      <c r="CE274" t="s">
        <v>74</v>
      </c>
      <c r="CF274">
        <v>547.99995690000003</v>
      </c>
      <c r="CG274">
        <f>IF(CJ274&lt;$CH$1,CJ274,)</f>
        <v>1004.597066</v>
      </c>
      <c r="CH274">
        <v>1</v>
      </c>
      <c r="CI274">
        <v>274</v>
      </c>
      <c r="CJ274">
        <v>1004.597066</v>
      </c>
      <c r="CK274">
        <f t="shared" si="13"/>
        <v>1095.9999138000001</v>
      </c>
      <c r="CL274">
        <f t="shared" si="14"/>
        <v>550.28713024575393</v>
      </c>
    </row>
    <row r="275" spans="1:90" x14ac:dyDescent="0.25">
      <c r="A275" s="5" t="s">
        <v>333</v>
      </c>
      <c r="B275" s="2" t="s">
        <v>382</v>
      </c>
      <c r="C275" s="10" t="s">
        <v>109</v>
      </c>
      <c r="E275" s="14" t="e">
        <f t="shared" si="12"/>
        <v>#VALUE!</v>
      </c>
      <c r="H275">
        <v>200</v>
      </c>
      <c r="I275">
        <v>76.599999999999994</v>
      </c>
      <c r="J275">
        <v>160.4</v>
      </c>
      <c r="K275">
        <v>7.8</v>
      </c>
      <c r="L275">
        <v>175</v>
      </c>
      <c r="M275">
        <v>84</v>
      </c>
      <c r="N275" t="s">
        <v>76</v>
      </c>
      <c r="O275">
        <v>396</v>
      </c>
      <c r="P275">
        <v>1080</v>
      </c>
      <c r="Q275">
        <v>2340</v>
      </c>
      <c r="R275" s="1" t="s">
        <v>77</v>
      </c>
      <c r="S275" s="1" t="s">
        <v>77</v>
      </c>
      <c r="T275" t="s">
        <v>74</v>
      </c>
      <c r="U275">
        <v>8</v>
      </c>
      <c r="V275">
        <v>182.4</v>
      </c>
      <c r="W275">
        <v>2.2000000000000002</v>
      </c>
      <c r="X275">
        <v>4</v>
      </c>
      <c r="Y275">
        <v>128</v>
      </c>
      <c r="Z275" t="s">
        <v>107</v>
      </c>
      <c r="AA275">
        <v>3750</v>
      </c>
      <c r="AF275" t="s">
        <v>74</v>
      </c>
      <c r="AG275">
        <v>48</v>
      </c>
      <c r="AH275">
        <v>1.8</v>
      </c>
      <c r="AI275">
        <v>16</v>
      </c>
      <c r="AJ275">
        <v>2</v>
      </c>
      <c r="AK275" t="s">
        <v>78</v>
      </c>
      <c r="AL275" t="s">
        <v>78</v>
      </c>
      <c r="AM275" t="s">
        <v>78</v>
      </c>
      <c r="AN275" t="s">
        <v>78</v>
      </c>
      <c r="AO275" t="s">
        <v>78</v>
      </c>
      <c r="AP275" t="s">
        <v>78</v>
      </c>
      <c r="AQ275" t="s">
        <v>74</v>
      </c>
      <c r="AR275" t="s">
        <v>77</v>
      </c>
      <c r="AS275" t="s">
        <v>78</v>
      </c>
      <c r="AT275" t="s">
        <v>78</v>
      </c>
      <c r="AU275" t="s">
        <v>78</v>
      </c>
      <c r="AV275" t="s">
        <v>78</v>
      </c>
      <c r="AW275" t="s">
        <v>78</v>
      </c>
      <c r="AX275" t="s">
        <v>78</v>
      </c>
      <c r="AY275">
        <v>4.2</v>
      </c>
      <c r="AZ275">
        <v>1</v>
      </c>
      <c r="BA275">
        <v>1</v>
      </c>
      <c r="BB275">
        <v>0.8</v>
      </c>
      <c r="BC275">
        <v>0</v>
      </c>
      <c r="BD275">
        <v>0.428571429</v>
      </c>
      <c r="BE275">
        <v>0.66666666699999999</v>
      </c>
      <c r="BF275">
        <v>0.125</v>
      </c>
      <c r="BG275">
        <v>0</v>
      </c>
      <c r="BH275">
        <v>0</v>
      </c>
      <c r="BI275">
        <v>0.4</v>
      </c>
      <c r="BJ275">
        <v>0.36363636399999999</v>
      </c>
      <c r="BK275">
        <v>0</v>
      </c>
      <c r="BL275">
        <v>0.5</v>
      </c>
      <c r="BM275">
        <v>0.5</v>
      </c>
      <c r="BN275">
        <v>0.66666666699999999</v>
      </c>
      <c r="BO275">
        <v>0</v>
      </c>
      <c r="BP275">
        <v>0</v>
      </c>
      <c r="BQ275" t="s">
        <v>74</v>
      </c>
      <c r="BR275" t="s">
        <v>74</v>
      </c>
      <c r="BS275" t="s">
        <v>74</v>
      </c>
      <c r="BT275" t="s">
        <v>74</v>
      </c>
      <c r="BU275" t="s">
        <v>74</v>
      </c>
      <c r="BV275" t="s">
        <v>74</v>
      </c>
      <c r="BW275" t="s">
        <v>74</v>
      </c>
      <c r="BX275" t="s">
        <v>74</v>
      </c>
      <c r="BY275" t="s">
        <v>74</v>
      </c>
      <c r="BZ275" t="s">
        <v>74</v>
      </c>
      <c r="CA275" t="s">
        <v>74</v>
      </c>
      <c r="CB275" t="s">
        <v>74</v>
      </c>
      <c r="CC275" t="s">
        <v>74</v>
      </c>
      <c r="CD275" t="s">
        <v>74</v>
      </c>
      <c r="CE275" t="s">
        <v>74</v>
      </c>
      <c r="CG275">
        <f>IF(CJ275&lt;$CH$1,CJ275,)</f>
        <v>0</v>
      </c>
      <c r="CH275">
        <v>1</v>
      </c>
      <c r="CI275">
        <v>275</v>
      </c>
      <c r="CJ275">
        <v>14999.36299</v>
      </c>
      <c r="CK275">
        <f t="shared" si="13"/>
        <v>0</v>
      </c>
      <c r="CL275">
        <f t="shared" si="14"/>
        <v>0</v>
      </c>
    </row>
    <row r="276" spans="1:90" x14ac:dyDescent="0.25">
      <c r="A276" s="5" t="s">
        <v>333</v>
      </c>
      <c r="B276" s="2" t="s">
        <v>384</v>
      </c>
      <c r="C276" s="10">
        <v>43891</v>
      </c>
      <c r="E276" s="14" t="e">
        <f t="shared" si="12"/>
        <v>#NUM!</v>
      </c>
      <c r="F276" s="3" t="s">
        <v>385</v>
      </c>
      <c r="H276">
        <v>130</v>
      </c>
      <c r="I276">
        <v>74.099999999999994</v>
      </c>
      <c r="J276">
        <v>159.1</v>
      </c>
      <c r="K276">
        <v>9</v>
      </c>
      <c r="L276">
        <v>185</v>
      </c>
      <c r="M276">
        <v>81</v>
      </c>
      <c r="N276" t="s">
        <v>76</v>
      </c>
      <c r="O276">
        <v>278</v>
      </c>
      <c r="P276">
        <v>720</v>
      </c>
      <c r="Q276">
        <v>1600</v>
      </c>
      <c r="R276" s="1" t="s">
        <v>77</v>
      </c>
      <c r="S276" s="1" t="s">
        <v>77</v>
      </c>
      <c r="T276" t="s">
        <v>74</v>
      </c>
      <c r="U276">
        <v>8</v>
      </c>
      <c r="V276">
        <v>103.5</v>
      </c>
      <c r="W276">
        <v>2.2999999999999998</v>
      </c>
      <c r="X276">
        <v>3</v>
      </c>
      <c r="Y276">
        <v>64</v>
      </c>
      <c r="Z276" t="s">
        <v>107</v>
      </c>
      <c r="AA276">
        <v>5000</v>
      </c>
      <c r="AF276" t="s">
        <v>74</v>
      </c>
      <c r="AG276">
        <v>13</v>
      </c>
      <c r="AH276">
        <v>1.8</v>
      </c>
      <c r="AI276">
        <v>8</v>
      </c>
      <c r="AJ276">
        <v>2</v>
      </c>
      <c r="AK276" t="s">
        <v>77</v>
      </c>
      <c r="AL276" t="s">
        <v>78</v>
      </c>
      <c r="AM276" t="s">
        <v>78</v>
      </c>
      <c r="AN276" t="s">
        <v>78</v>
      </c>
      <c r="AO276" t="s">
        <v>74</v>
      </c>
      <c r="AP276" t="s">
        <v>74</v>
      </c>
      <c r="AQ276" t="s">
        <v>74</v>
      </c>
      <c r="AR276" t="s">
        <v>77</v>
      </c>
      <c r="AS276" t="s">
        <v>78</v>
      </c>
      <c r="AT276" t="s">
        <v>78</v>
      </c>
      <c r="AU276" t="s">
        <v>78</v>
      </c>
      <c r="AV276" t="s">
        <v>78</v>
      </c>
      <c r="AW276" t="s">
        <v>78</v>
      </c>
      <c r="AX276" t="s">
        <v>78</v>
      </c>
      <c r="AY276">
        <v>5</v>
      </c>
      <c r="AZ276">
        <v>1</v>
      </c>
      <c r="BA276">
        <v>1</v>
      </c>
      <c r="BB276">
        <v>0.4</v>
      </c>
      <c r="BC276">
        <v>0</v>
      </c>
      <c r="BD276">
        <v>0.428571429</v>
      </c>
      <c r="BE276">
        <v>0.33333333300000001</v>
      </c>
      <c r="BF276">
        <v>0.125</v>
      </c>
      <c r="BG276">
        <v>0</v>
      </c>
      <c r="BH276">
        <v>0</v>
      </c>
      <c r="BI276">
        <v>0.4</v>
      </c>
      <c r="BJ276">
        <v>0.36363636399999999</v>
      </c>
      <c r="BK276">
        <v>0</v>
      </c>
      <c r="BL276">
        <v>0.5</v>
      </c>
      <c r="BM276">
        <v>1</v>
      </c>
      <c r="BN276">
        <v>1</v>
      </c>
      <c r="BO276">
        <v>0</v>
      </c>
      <c r="BP276">
        <v>0</v>
      </c>
      <c r="BQ276" t="s">
        <v>74</v>
      </c>
      <c r="BR276" t="s">
        <v>74</v>
      </c>
      <c r="BS276" t="s">
        <v>74</v>
      </c>
      <c r="BT276" t="s">
        <v>74</v>
      </c>
      <c r="BU276" t="s">
        <v>74</v>
      </c>
      <c r="BV276" t="s">
        <v>74</v>
      </c>
      <c r="BW276" t="s">
        <v>74</v>
      </c>
      <c r="BX276" t="s">
        <v>74</v>
      </c>
      <c r="BY276" t="s">
        <v>74</v>
      </c>
      <c r="BZ276" t="s">
        <v>74</v>
      </c>
      <c r="CA276" t="s">
        <v>74</v>
      </c>
      <c r="CB276" t="s">
        <v>74</v>
      </c>
      <c r="CC276" t="s">
        <v>74</v>
      </c>
      <c r="CD276" t="s">
        <v>74</v>
      </c>
      <c r="CE276" t="s">
        <v>74</v>
      </c>
      <c r="CF276">
        <v>547.99995690000003</v>
      </c>
      <c r="CG276">
        <f>IF(CJ276&lt;$CH$1,CJ276,)</f>
        <v>0</v>
      </c>
      <c r="CH276">
        <v>1</v>
      </c>
      <c r="CI276">
        <v>276</v>
      </c>
      <c r="CJ276">
        <v>14999.99958</v>
      </c>
      <c r="CK276">
        <f t="shared" si="13"/>
        <v>1095.9999138000001</v>
      </c>
      <c r="CL276">
        <f t="shared" si="14"/>
        <v>0</v>
      </c>
    </row>
    <row r="277" spans="1:90" x14ac:dyDescent="0.25">
      <c r="A277" s="5" t="s">
        <v>333</v>
      </c>
      <c r="B277" s="2" t="s">
        <v>386</v>
      </c>
      <c r="C277" s="10">
        <v>43862</v>
      </c>
      <c r="E277" s="14" t="e">
        <f t="shared" si="12"/>
        <v>#NUM!</v>
      </c>
      <c r="F277" s="3" t="s">
        <v>346</v>
      </c>
      <c r="H277">
        <v>280</v>
      </c>
      <c r="I277">
        <v>76.3</v>
      </c>
      <c r="J277">
        <v>159.19999999999999</v>
      </c>
      <c r="K277">
        <v>8.6999999999999993</v>
      </c>
      <c r="L277">
        <v>183</v>
      </c>
      <c r="M277">
        <v>83</v>
      </c>
      <c r="N277" t="s">
        <v>76</v>
      </c>
      <c r="O277">
        <v>398</v>
      </c>
      <c r="P277">
        <v>1080</v>
      </c>
      <c r="Q277">
        <v>2310</v>
      </c>
      <c r="R277" s="1" t="s">
        <v>77</v>
      </c>
      <c r="S277" s="1" t="s">
        <v>77</v>
      </c>
      <c r="T277" t="s">
        <v>74</v>
      </c>
      <c r="U277">
        <v>8</v>
      </c>
      <c r="V277">
        <v>283.5</v>
      </c>
      <c r="W277">
        <v>2.27</v>
      </c>
      <c r="X277">
        <v>6</v>
      </c>
      <c r="Y277">
        <v>128</v>
      </c>
      <c r="Z277" t="s">
        <v>107</v>
      </c>
      <c r="AA277">
        <v>4200</v>
      </c>
      <c r="AB277">
        <v>121</v>
      </c>
      <c r="AC277">
        <v>33.35</v>
      </c>
      <c r="AD277">
        <v>18.07</v>
      </c>
      <c r="AE277">
        <v>15.97</v>
      </c>
      <c r="AF277" t="s">
        <v>74</v>
      </c>
      <c r="AG277">
        <v>48</v>
      </c>
      <c r="AH277">
        <v>1.8</v>
      </c>
      <c r="AI277">
        <v>16</v>
      </c>
      <c r="AJ277">
        <v>2</v>
      </c>
      <c r="AK277" t="s">
        <v>78</v>
      </c>
      <c r="AL277" t="s">
        <v>78</v>
      </c>
      <c r="AM277" t="s">
        <v>78</v>
      </c>
      <c r="AN277" t="s">
        <v>78</v>
      </c>
      <c r="AO277" t="s">
        <v>78</v>
      </c>
      <c r="AP277" t="s">
        <v>74</v>
      </c>
      <c r="AQ277" t="s">
        <v>74</v>
      </c>
      <c r="AR277" t="s">
        <v>77</v>
      </c>
      <c r="AS277" t="s">
        <v>78</v>
      </c>
      <c r="AT277" t="s">
        <v>78</v>
      </c>
      <c r="AU277" t="s">
        <v>78</v>
      </c>
      <c r="AV277" t="s">
        <v>78</v>
      </c>
      <c r="AW277" t="s">
        <v>78</v>
      </c>
      <c r="AX277" t="s">
        <v>78</v>
      </c>
      <c r="AY277">
        <v>5</v>
      </c>
      <c r="AZ277">
        <v>1</v>
      </c>
      <c r="BA277">
        <v>1</v>
      </c>
      <c r="BB277">
        <v>1</v>
      </c>
      <c r="BC277">
        <v>0</v>
      </c>
      <c r="BD277">
        <v>0.571428571</v>
      </c>
      <c r="BE277">
        <v>0.66666666699999999</v>
      </c>
      <c r="BF277">
        <v>0.3125</v>
      </c>
      <c r="BG277">
        <v>0</v>
      </c>
      <c r="BH277">
        <v>0.5</v>
      </c>
      <c r="BI277">
        <v>0.6</v>
      </c>
      <c r="BJ277">
        <v>0.45454545499999999</v>
      </c>
      <c r="BK277">
        <v>0</v>
      </c>
      <c r="BL277">
        <v>0.75</v>
      </c>
      <c r="BM277">
        <v>0.5</v>
      </c>
      <c r="BN277">
        <v>0.83333333300000001</v>
      </c>
      <c r="BO277">
        <v>0</v>
      </c>
      <c r="BP277">
        <v>3</v>
      </c>
      <c r="BQ277" t="s">
        <v>74</v>
      </c>
      <c r="BR277" t="s">
        <v>74</v>
      </c>
      <c r="BS277" t="s">
        <v>74</v>
      </c>
      <c r="BT277" t="s">
        <v>74</v>
      </c>
      <c r="BU277" t="s">
        <v>74</v>
      </c>
      <c r="BV277" t="s">
        <v>74</v>
      </c>
      <c r="BW277" t="s">
        <v>74</v>
      </c>
      <c r="BX277" t="s">
        <v>74</v>
      </c>
      <c r="BY277" t="s">
        <v>74</v>
      </c>
      <c r="BZ277" t="s">
        <v>74</v>
      </c>
      <c r="CA277" t="s">
        <v>74</v>
      </c>
      <c r="CB277" t="s">
        <v>74</v>
      </c>
      <c r="CC277" t="s">
        <v>74</v>
      </c>
      <c r="CD277" t="s">
        <v>74</v>
      </c>
      <c r="CE277" t="s">
        <v>74</v>
      </c>
      <c r="CF277">
        <v>547.99993810000001</v>
      </c>
      <c r="CG277">
        <f>IF(CJ277&lt;$CH$1,CJ277,)</f>
        <v>1000.000542</v>
      </c>
      <c r="CH277">
        <v>1</v>
      </c>
      <c r="CI277">
        <v>277</v>
      </c>
      <c r="CJ277">
        <v>1000.000542</v>
      </c>
      <c r="CK277">
        <f t="shared" si="13"/>
        <v>1095.9998762</v>
      </c>
      <c r="CL277">
        <f t="shared" si="14"/>
        <v>547.76929689079793</v>
      </c>
    </row>
    <row r="278" spans="1:90" x14ac:dyDescent="0.25">
      <c r="A278" s="5" t="s">
        <v>333</v>
      </c>
      <c r="B278" s="2" t="s">
        <v>387</v>
      </c>
      <c r="C278" s="10">
        <v>43862</v>
      </c>
      <c r="E278" s="14" t="e">
        <f t="shared" si="12"/>
        <v>#NUM!</v>
      </c>
      <c r="F278" s="3" t="s">
        <v>388</v>
      </c>
      <c r="H278">
        <v>2500</v>
      </c>
      <c r="I278">
        <v>78.5</v>
      </c>
      <c r="J278">
        <v>161.30000000000001</v>
      </c>
      <c r="K278">
        <v>11</v>
      </c>
      <c r="L278">
        <v>300</v>
      </c>
      <c r="M278">
        <v>84</v>
      </c>
      <c r="N278" t="s">
        <v>84</v>
      </c>
      <c r="O278">
        <v>414</v>
      </c>
      <c r="P278">
        <v>1148</v>
      </c>
      <c r="Q278">
        <v>2480</v>
      </c>
      <c r="R278" s="1" t="s">
        <v>77</v>
      </c>
      <c r="S278" s="1" t="s">
        <v>77</v>
      </c>
      <c r="T278" t="s">
        <v>74</v>
      </c>
      <c r="U278">
        <v>8</v>
      </c>
      <c r="V278">
        <v>457.53699999999998</v>
      </c>
      <c r="W278">
        <v>2.86</v>
      </c>
      <c r="X278">
        <v>8</v>
      </c>
      <c r="Y278">
        <v>512</v>
      </c>
      <c r="Z278" t="s">
        <v>107</v>
      </c>
      <c r="AA278">
        <v>4500</v>
      </c>
      <c r="AB278">
        <v>69</v>
      </c>
      <c r="AC278">
        <v>20.87</v>
      </c>
      <c r="AD278">
        <v>7</v>
      </c>
      <c r="AE278">
        <v>12.58</v>
      </c>
      <c r="AF278" t="s">
        <v>74</v>
      </c>
      <c r="AG278">
        <v>40</v>
      </c>
      <c r="AH278">
        <v>1.8</v>
      </c>
      <c r="AI278" t="s">
        <v>74</v>
      </c>
      <c r="AJ278" t="s">
        <v>74</v>
      </c>
      <c r="AK278" t="s">
        <v>78</v>
      </c>
      <c r="AL278" t="s">
        <v>78</v>
      </c>
      <c r="AM278" t="s">
        <v>78</v>
      </c>
      <c r="AN278" t="s">
        <v>78</v>
      </c>
      <c r="AO278" t="s">
        <v>78</v>
      </c>
      <c r="AP278" t="s">
        <v>78</v>
      </c>
      <c r="AQ278" t="s">
        <v>78</v>
      </c>
      <c r="AR278" t="s">
        <v>78</v>
      </c>
      <c r="AS278" t="s">
        <v>77</v>
      </c>
      <c r="AT278" t="s">
        <v>77</v>
      </c>
      <c r="AU278" t="s">
        <v>78</v>
      </c>
      <c r="AV278" t="s">
        <v>78</v>
      </c>
      <c r="AW278" t="s">
        <v>78</v>
      </c>
      <c r="AX278" t="s">
        <v>78</v>
      </c>
      <c r="AY278">
        <v>5</v>
      </c>
      <c r="AZ278">
        <v>1</v>
      </c>
      <c r="BA278">
        <v>1</v>
      </c>
      <c r="BB278">
        <v>1</v>
      </c>
      <c r="BC278">
        <v>1</v>
      </c>
      <c r="BD278">
        <v>0.571428571</v>
      </c>
      <c r="BE278">
        <v>1</v>
      </c>
      <c r="BF278">
        <v>0.5</v>
      </c>
      <c r="BG278">
        <v>0.25</v>
      </c>
      <c r="BH278">
        <v>0.5</v>
      </c>
      <c r="BI278">
        <v>0.6</v>
      </c>
      <c r="BJ278">
        <v>0.72727272700000001</v>
      </c>
      <c r="BK278">
        <v>0.5</v>
      </c>
      <c r="BL278">
        <v>0.75</v>
      </c>
      <c r="BM278">
        <v>0.5</v>
      </c>
      <c r="BN278">
        <v>1</v>
      </c>
      <c r="BO278">
        <v>1</v>
      </c>
      <c r="BP278">
        <v>1</v>
      </c>
      <c r="BQ278" t="s">
        <v>74</v>
      </c>
      <c r="BR278" t="s">
        <v>74</v>
      </c>
      <c r="BS278" t="s">
        <v>74</v>
      </c>
      <c r="BT278" t="s">
        <v>74</v>
      </c>
      <c r="BU278" t="s">
        <v>74</v>
      </c>
      <c r="BV278" t="s">
        <v>74</v>
      </c>
      <c r="BW278" t="s">
        <v>74</v>
      </c>
      <c r="BX278" t="s">
        <v>74</v>
      </c>
      <c r="BY278" t="s">
        <v>74</v>
      </c>
      <c r="BZ278" t="s">
        <v>74</v>
      </c>
      <c r="CA278" t="s">
        <v>74</v>
      </c>
      <c r="CB278" t="s">
        <v>74</v>
      </c>
      <c r="CC278" t="s">
        <v>74</v>
      </c>
      <c r="CD278" t="s">
        <v>74</v>
      </c>
      <c r="CE278" t="s">
        <v>74</v>
      </c>
      <c r="CF278">
        <v>547.99993810000001</v>
      </c>
      <c r="CG278">
        <f>IF(CJ278&lt;$CH$1,CJ278,)</f>
        <v>1382.414614</v>
      </c>
      <c r="CH278">
        <v>1</v>
      </c>
      <c r="CI278">
        <v>278</v>
      </c>
      <c r="CJ278">
        <v>1382.414614</v>
      </c>
      <c r="CK278">
        <f t="shared" si="13"/>
        <v>1095.9998762</v>
      </c>
      <c r="CL278">
        <f t="shared" si="14"/>
        <v>757.24387069616591</v>
      </c>
    </row>
    <row r="279" spans="1:90" x14ac:dyDescent="0.25">
      <c r="A279" s="5" t="s">
        <v>333</v>
      </c>
      <c r="B279" s="2" t="s">
        <v>389</v>
      </c>
      <c r="C279" s="10">
        <v>43862</v>
      </c>
      <c r="E279" s="14" t="e">
        <f t="shared" si="12"/>
        <v>#NUM!</v>
      </c>
      <c r="H279">
        <v>252</v>
      </c>
      <c r="I279">
        <v>76.3</v>
      </c>
      <c r="J279">
        <v>159.19999999999999</v>
      </c>
      <c r="K279">
        <v>8.6999999999999993</v>
      </c>
      <c r="L279">
        <v>183</v>
      </c>
      <c r="M279">
        <v>83</v>
      </c>
      <c r="N279" t="s">
        <v>76</v>
      </c>
      <c r="O279">
        <v>398</v>
      </c>
      <c r="P279">
        <v>1080</v>
      </c>
      <c r="Q279">
        <v>2310</v>
      </c>
      <c r="R279" s="1" t="s">
        <v>77</v>
      </c>
      <c r="S279" s="1" t="s">
        <v>77</v>
      </c>
      <c r="T279" t="s">
        <v>74</v>
      </c>
      <c r="U279">
        <v>8</v>
      </c>
      <c r="V279">
        <v>283.5</v>
      </c>
      <c r="W279">
        <v>2.27</v>
      </c>
      <c r="X279">
        <v>6</v>
      </c>
      <c r="Y279">
        <v>64</v>
      </c>
      <c r="Z279" t="s">
        <v>107</v>
      </c>
      <c r="AA279">
        <v>4200</v>
      </c>
      <c r="AF279" t="s">
        <v>74</v>
      </c>
      <c r="AG279">
        <v>48</v>
      </c>
      <c r="AH279">
        <v>1.8</v>
      </c>
      <c r="AI279">
        <v>16</v>
      </c>
      <c r="AJ279">
        <v>2</v>
      </c>
      <c r="AK279" t="s">
        <v>78</v>
      </c>
      <c r="AL279" t="s">
        <v>78</v>
      </c>
      <c r="AM279" t="s">
        <v>78</v>
      </c>
      <c r="AN279" t="s">
        <v>78</v>
      </c>
      <c r="AO279" t="s">
        <v>78</v>
      </c>
      <c r="AP279" t="s">
        <v>74</v>
      </c>
      <c r="AQ279" t="s">
        <v>74</v>
      </c>
      <c r="AR279" t="s">
        <v>77</v>
      </c>
      <c r="AS279" t="s">
        <v>78</v>
      </c>
      <c r="AT279" t="s">
        <v>78</v>
      </c>
      <c r="AU279" t="s">
        <v>78</v>
      </c>
      <c r="AV279" t="s">
        <v>78</v>
      </c>
      <c r="AW279" t="s">
        <v>78</v>
      </c>
      <c r="AX279" t="s">
        <v>78</v>
      </c>
      <c r="AY279">
        <v>5</v>
      </c>
      <c r="AZ279">
        <v>1</v>
      </c>
      <c r="BA279">
        <v>1</v>
      </c>
      <c r="BB279">
        <v>1</v>
      </c>
      <c r="BC279">
        <v>0</v>
      </c>
      <c r="BD279">
        <v>0.571428571</v>
      </c>
      <c r="BE279">
        <v>0.66666666699999999</v>
      </c>
      <c r="BF279">
        <v>0.375</v>
      </c>
      <c r="BG279">
        <v>0</v>
      </c>
      <c r="BH279">
        <v>0.5</v>
      </c>
      <c r="BI279">
        <v>0.6</v>
      </c>
      <c r="BJ279">
        <v>0.63636363600000001</v>
      </c>
      <c r="BK279">
        <v>0</v>
      </c>
      <c r="BL279">
        <v>0.75</v>
      </c>
      <c r="BM279">
        <v>0.5</v>
      </c>
      <c r="BN279">
        <v>0.83333333300000001</v>
      </c>
      <c r="BO279">
        <v>0</v>
      </c>
      <c r="BP279">
        <v>0</v>
      </c>
      <c r="BQ279" t="s">
        <v>74</v>
      </c>
      <c r="BR279" t="s">
        <v>74</v>
      </c>
      <c r="BS279" t="s">
        <v>74</v>
      </c>
      <c r="BT279" t="s">
        <v>74</v>
      </c>
      <c r="BU279" t="s">
        <v>74</v>
      </c>
      <c r="BV279" t="s">
        <v>74</v>
      </c>
      <c r="BW279" t="s">
        <v>74</v>
      </c>
      <c r="BX279" t="s">
        <v>74</v>
      </c>
      <c r="BY279" t="s">
        <v>74</v>
      </c>
      <c r="BZ279" t="s">
        <v>74</v>
      </c>
      <c r="CA279" t="s">
        <v>74</v>
      </c>
      <c r="CB279" t="s">
        <v>74</v>
      </c>
      <c r="CC279" t="s">
        <v>74</v>
      </c>
      <c r="CD279" t="s">
        <v>74</v>
      </c>
      <c r="CE279" t="s">
        <v>74</v>
      </c>
      <c r="CF279">
        <v>547.99993810000001</v>
      </c>
      <c r="CG279">
        <f>IF(CJ279&lt;$CH$1,CJ279,)</f>
        <v>1666.2900279999999</v>
      </c>
      <c r="CH279">
        <v>1</v>
      </c>
      <c r="CI279">
        <v>279</v>
      </c>
      <c r="CJ279">
        <v>1666.2900279999999</v>
      </c>
      <c r="CK279">
        <f t="shared" si="13"/>
        <v>1095.9998762</v>
      </c>
      <c r="CL279">
        <f t="shared" si="14"/>
        <v>912.74202234753182</v>
      </c>
    </row>
    <row r="280" spans="1:90" x14ac:dyDescent="0.25">
      <c r="A280" s="5" t="s">
        <v>333</v>
      </c>
      <c r="B280" s="2" t="s">
        <v>350</v>
      </c>
      <c r="C280" s="10">
        <v>43831</v>
      </c>
      <c r="D280" s="10">
        <v>43952</v>
      </c>
      <c r="E280" s="14">
        <f t="shared" si="12"/>
        <v>4</v>
      </c>
      <c r="F280" s="3" t="s">
        <v>390</v>
      </c>
      <c r="G280" s="3" t="s">
        <v>349</v>
      </c>
      <c r="H280">
        <v>159</v>
      </c>
      <c r="I280">
        <v>73.5</v>
      </c>
      <c r="J280">
        <v>156.30000000000001</v>
      </c>
      <c r="K280">
        <v>8</v>
      </c>
      <c r="L280">
        <v>150</v>
      </c>
      <c r="M280">
        <v>79</v>
      </c>
      <c r="N280" t="s">
        <v>103</v>
      </c>
      <c r="O280">
        <v>282</v>
      </c>
      <c r="P280">
        <v>720</v>
      </c>
      <c r="Q280">
        <v>1560</v>
      </c>
      <c r="R280" s="1" t="s">
        <v>77</v>
      </c>
      <c r="S280" s="1" t="s">
        <v>77</v>
      </c>
      <c r="T280" t="s">
        <v>74</v>
      </c>
      <c r="U280">
        <v>8</v>
      </c>
      <c r="V280">
        <v>86.352000000000004</v>
      </c>
      <c r="W280">
        <v>2.2999999999999998</v>
      </c>
      <c r="X280">
        <v>3</v>
      </c>
      <c r="Y280">
        <v>32</v>
      </c>
      <c r="Z280" t="s">
        <v>104</v>
      </c>
      <c r="AA280">
        <v>3020</v>
      </c>
      <c r="AF280" t="s">
        <v>74</v>
      </c>
      <c r="AG280">
        <v>13</v>
      </c>
      <c r="AH280">
        <v>1.8</v>
      </c>
      <c r="AI280">
        <v>8</v>
      </c>
      <c r="AJ280">
        <v>2</v>
      </c>
      <c r="AK280" t="s">
        <v>78</v>
      </c>
      <c r="AL280" t="s">
        <v>78</v>
      </c>
      <c r="AM280" t="s">
        <v>78</v>
      </c>
      <c r="AN280" t="s">
        <v>78</v>
      </c>
      <c r="AO280" t="s">
        <v>74</v>
      </c>
      <c r="AP280" t="s">
        <v>74</v>
      </c>
      <c r="AQ280" t="s">
        <v>74</v>
      </c>
      <c r="AR280" t="s">
        <v>77</v>
      </c>
      <c r="AS280" t="s">
        <v>78</v>
      </c>
      <c r="AT280" t="s">
        <v>78</v>
      </c>
      <c r="AU280" t="s">
        <v>78</v>
      </c>
      <c r="AV280" t="s">
        <v>78</v>
      </c>
      <c r="AW280" t="s">
        <v>78</v>
      </c>
      <c r="AX280" t="s">
        <v>78</v>
      </c>
      <c r="AY280">
        <v>4.2</v>
      </c>
      <c r="AZ280">
        <v>1</v>
      </c>
      <c r="BA280">
        <v>1</v>
      </c>
      <c r="BB280">
        <v>0.8</v>
      </c>
      <c r="BC280">
        <v>0</v>
      </c>
      <c r="BD280">
        <v>0.428571429</v>
      </c>
      <c r="BE280">
        <v>0.66666666699999999</v>
      </c>
      <c r="BF280">
        <v>0.125</v>
      </c>
      <c r="BG280">
        <v>0</v>
      </c>
      <c r="BH280">
        <v>0</v>
      </c>
      <c r="BI280">
        <v>0.4</v>
      </c>
      <c r="BJ280">
        <v>0.27272727299999999</v>
      </c>
      <c r="BK280">
        <v>0</v>
      </c>
      <c r="BL280">
        <v>0.5</v>
      </c>
      <c r="BM280">
        <v>0.5</v>
      </c>
      <c r="BN280">
        <v>0.5</v>
      </c>
      <c r="BO280">
        <v>0</v>
      </c>
      <c r="BP280">
        <v>7</v>
      </c>
      <c r="BQ280">
        <v>9.3000000000000007</v>
      </c>
      <c r="BR280">
        <v>9.6</v>
      </c>
      <c r="BS280">
        <v>9.4</v>
      </c>
      <c r="BT280">
        <v>9.6</v>
      </c>
      <c r="BU280">
        <v>7</v>
      </c>
      <c r="BV280">
        <v>9.4</v>
      </c>
      <c r="BW280">
        <v>9</v>
      </c>
      <c r="BX280">
        <v>8.9</v>
      </c>
      <c r="BY280">
        <v>9</v>
      </c>
      <c r="BZ280">
        <v>6.3</v>
      </c>
      <c r="CA280">
        <v>9.4</v>
      </c>
      <c r="CB280">
        <v>8</v>
      </c>
      <c r="CC280">
        <v>9.6999999999999993</v>
      </c>
      <c r="CD280">
        <v>9.9</v>
      </c>
      <c r="CE280">
        <v>9.9</v>
      </c>
      <c r="CF280">
        <v>60.00006192</v>
      </c>
      <c r="CG280">
        <f>IF(CJ280&lt;$CH$1,CJ280,)</f>
        <v>1210.0499159999999</v>
      </c>
      <c r="CH280">
        <v>1</v>
      </c>
      <c r="CI280">
        <v>280</v>
      </c>
      <c r="CJ280">
        <v>1210.0499159999999</v>
      </c>
      <c r="CK280">
        <f t="shared" si="13"/>
        <v>120.00012384</v>
      </c>
      <c r="CL280">
        <f t="shared" si="14"/>
        <v>662.82783243740391</v>
      </c>
    </row>
    <row r="281" spans="1:90" x14ac:dyDescent="0.25">
      <c r="A281" s="5" t="s">
        <v>333</v>
      </c>
      <c r="B281" s="2" t="s">
        <v>391</v>
      </c>
      <c r="C281" s="10" t="s">
        <v>74</v>
      </c>
      <c r="E281" s="14" t="e">
        <f t="shared" si="12"/>
        <v>#VALUE!</v>
      </c>
      <c r="F281" s="3" t="s">
        <v>392</v>
      </c>
      <c r="H281">
        <v>450</v>
      </c>
      <c r="I281">
        <v>74</v>
      </c>
      <c r="J281">
        <v>154.6</v>
      </c>
      <c r="K281">
        <v>8.4</v>
      </c>
      <c r="L281">
        <v>182</v>
      </c>
      <c r="M281">
        <v>84</v>
      </c>
      <c r="N281" t="s">
        <v>76</v>
      </c>
      <c r="O281">
        <v>412</v>
      </c>
      <c r="P281">
        <v>1080</v>
      </c>
      <c r="Q281">
        <v>2340</v>
      </c>
      <c r="R281" s="1" t="s">
        <v>77</v>
      </c>
      <c r="S281" s="1" t="s">
        <v>77</v>
      </c>
      <c r="T281" t="s">
        <v>74</v>
      </c>
      <c r="U281">
        <v>8</v>
      </c>
      <c r="V281">
        <v>376.27800000000002</v>
      </c>
      <c r="W281">
        <v>2.6</v>
      </c>
      <c r="X281">
        <v>6</v>
      </c>
      <c r="Y281">
        <v>128</v>
      </c>
      <c r="Z281" t="s">
        <v>77</v>
      </c>
      <c r="AA281">
        <v>4000</v>
      </c>
      <c r="AF281" t="s">
        <v>74</v>
      </c>
      <c r="AG281">
        <v>48</v>
      </c>
      <c r="AH281">
        <v>1.4</v>
      </c>
      <c r="AI281">
        <v>32</v>
      </c>
      <c r="AJ281">
        <v>2</v>
      </c>
      <c r="AK281" t="s">
        <v>78</v>
      </c>
      <c r="AL281" t="s">
        <v>78</v>
      </c>
      <c r="AM281" t="s">
        <v>78</v>
      </c>
      <c r="AN281" t="s">
        <v>78</v>
      </c>
      <c r="AO281" t="s">
        <v>78</v>
      </c>
      <c r="AP281" t="s">
        <v>78</v>
      </c>
      <c r="AQ281" t="s">
        <v>74</v>
      </c>
      <c r="AR281" t="s">
        <v>78</v>
      </c>
      <c r="AS281" t="s">
        <v>77</v>
      </c>
      <c r="AT281" t="s">
        <v>78</v>
      </c>
      <c r="AU281" t="s">
        <v>78</v>
      </c>
      <c r="AV281" t="s">
        <v>78</v>
      </c>
      <c r="AW281" t="s">
        <v>78</v>
      </c>
      <c r="AX281" t="s">
        <v>78</v>
      </c>
      <c r="AY281">
        <v>5</v>
      </c>
      <c r="AZ281">
        <v>1</v>
      </c>
      <c r="BA281">
        <v>1</v>
      </c>
      <c r="BB281">
        <v>1</v>
      </c>
      <c r="BC281">
        <v>0</v>
      </c>
      <c r="BD281">
        <v>0.428571429</v>
      </c>
      <c r="BE281">
        <v>1</v>
      </c>
      <c r="BF281">
        <v>0.375</v>
      </c>
      <c r="BG281">
        <v>0</v>
      </c>
      <c r="BH281">
        <v>0</v>
      </c>
      <c r="BI281">
        <v>0.6</v>
      </c>
      <c r="BJ281">
        <v>0.63636363600000001</v>
      </c>
      <c r="BK281">
        <v>0</v>
      </c>
      <c r="BL281">
        <v>0.5</v>
      </c>
      <c r="BM281">
        <v>0.5</v>
      </c>
      <c r="BN281">
        <v>0.83333333300000001</v>
      </c>
      <c r="BO281">
        <v>0</v>
      </c>
      <c r="BP281">
        <v>0</v>
      </c>
      <c r="BQ281" t="s">
        <v>74</v>
      </c>
      <c r="BR281" t="s">
        <v>74</v>
      </c>
      <c r="BS281" t="s">
        <v>74</v>
      </c>
      <c r="BT281" t="s">
        <v>74</v>
      </c>
      <c r="BU281" t="s">
        <v>74</v>
      </c>
      <c r="BV281" t="s">
        <v>74</v>
      </c>
      <c r="BW281" t="s">
        <v>74</v>
      </c>
      <c r="BX281" t="s">
        <v>74</v>
      </c>
      <c r="BY281" t="s">
        <v>74</v>
      </c>
      <c r="BZ281" t="s">
        <v>74</v>
      </c>
      <c r="CA281" t="s">
        <v>74</v>
      </c>
      <c r="CB281" t="s">
        <v>74</v>
      </c>
      <c r="CC281" t="s">
        <v>74</v>
      </c>
      <c r="CD281" t="s">
        <v>74</v>
      </c>
      <c r="CE281" t="s">
        <v>74</v>
      </c>
      <c r="CF281">
        <v>60.000061959999996</v>
      </c>
      <c r="CG281">
        <f>IF(CJ281&lt;$CH$1,CJ281,)</f>
        <v>0</v>
      </c>
      <c r="CH281">
        <v>1</v>
      </c>
      <c r="CI281">
        <v>281</v>
      </c>
      <c r="CJ281">
        <v>6232.5936160000001</v>
      </c>
      <c r="CK281">
        <f t="shared" si="13"/>
        <v>120.00012391999999</v>
      </c>
      <c r="CL281">
        <f t="shared" si="14"/>
        <v>0</v>
      </c>
    </row>
    <row r="282" spans="1:90" x14ac:dyDescent="0.25">
      <c r="A282" s="5" t="s">
        <v>333</v>
      </c>
      <c r="B282" s="2" t="s">
        <v>393</v>
      </c>
      <c r="C282" s="10" t="s">
        <v>74</v>
      </c>
      <c r="E282" s="14" t="e">
        <f t="shared" si="12"/>
        <v>#VALUE!</v>
      </c>
      <c r="F282" s="3" t="s">
        <v>394</v>
      </c>
      <c r="H282">
        <v>350</v>
      </c>
      <c r="I282">
        <v>77.2</v>
      </c>
      <c r="J282">
        <v>163.1</v>
      </c>
      <c r="K282">
        <v>8.8000000000000007</v>
      </c>
      <c r="L282">
        <v>206</v>
      </c>
      <c r="M282">
        <v>80</v>
      </c>
      <c r="N282" t="s">
        <v>103</v>
      </c>
      <c r="O282">
        <v>416</v>
      </c>
      <c r="P282">
        <v>1080</v>
      </c>
      <c r="Q282">
        <v>2520</v>
      </c>
      <c r="R282" s="1" t="s">
        <v>77</v>
      </c>
      <c r="S282" s="1" t="s">
        <v>77</v>
      </c>
      <c r="T282" t="s">
        <v>74</v>
      </c>
      <c r="U282">
        <v>8</v>
      </c>
      <c r="V282">
        <v>283.5</v>
      </c>
      <c r="W282">
        <v>2.2000000000000002</v>
      </c>
      <c r="X282">
        <v>6</v>
      </c>
      <c r="Y282">
        <v>128</v>
      </c>
      <c r="Z282" t="s">
        <v>107</v>
      </c>
      <c r="AA282">
        <v>4000</v>
      </c>
      <c r="AF282" t="s">
        <v>74</v>
      </c>
      <c r="AG282">
        <v>48</v>
      </c>
      <c r="AH282">
        <v>1.8</v>
      </c>
      <c r="AI282">
        <v>16</v>
      </c>
      <c r="AJ282">
        <v>2.2000000000000002</v>
      </c>
      <c r="AK282" t="s">
        <v>78</v>
      </c>
      <c r="AL282" t="s">
        <v>78</v>
      </c>
      <c r="AM282" t="s">
        <v>78</v>
      </c>
      <c r="AN282" t="s">
        <v>78</v>
      </c>
      <c r="AO282" t="s">
        <v>78</v>
      </c>
      <c r="AP282" t="s">
        <v>78</v>
      </c>
      <c r="AQ282" t="s">
        <v>74</v>
      </c>
      <c r="AR282" t="s">
        <v>77</v>
      </c>
      <c r="AS282" t="s">
        <v>78</v>
      </c>
      <c r="AT282" t="s">
        <v>78</v>
      </c>
      <c r="AU282" t="s">
        <v>78</v>
      </c>
      <c r="AV282" t="s">
        <v>78</v>
      </c>
      <c r="AW282" t="s">
        <v>78</v>
      </c>
      <c r="AX282" t="s">
        <v>78</v>
      </c>
      <c r="AY282">
        <v>4.2</v>
      </c>
      <c r="AZ282">
        <v>1</v>
      </c>
      <c r="BA282">
        <v>1</v>
      </c>
      <c r="BB282">
        <v>0.8</v>
      </c>
      <c r="BC282">
        <v>0</v>
      </c>
      <c r="BD282">
        <v>0.571428571</v>
      </c>
      <c r="BE282">
        <v>0.66666666699999999</v>
      </c>
      <c r="BF282">
        <v>0.125</v>
      </c>
      <c r="BG282">
        <v>0</v>
      </c>
      <c r="BH282">
        <v>0.5</v>
      </c>
      <c r="BI282">
        <v>0.4</v>
      </c>
      <c r="BJ282">
        <v>0.27272727299999999</v>
      </c>
      <c r="BK282">
        <v>0</v>
      </c>
      <c r="BL282">
        <v>0.75</v>
      </c>
      <c r="BM282">
        <v>0.5</v>
      </c>
      <c r="BN282">
        <v>0.5</v>
      </c>
      <c r="BO282">
        <v>0</v>
      </c>
      <c r="BP282">
        <v>0</v>
      </c>
      <c r="BQ282" t="s">
        <v>74</v>
      </c>
      <c r="BR282" t="s">
        <v>74</v>
      </c>
      <c r="BS282" t="s">
        <v>74</v>
      </c>
      <c r="BT282" t="s">
        <v>74</v>
      </c>
      <c r="BU282" t="s">
        <v>74</v>
      </c>
      <c r="BV282" t="s">
        <v>74</v>
      </c>
      <c r="BW282" t="s">
        <v>74</v>
      </c>
      <c r="BX282" t="s">
        <v>74</v>
      </c>
      <c r="BY282" t="s">
        <v>74</v>
      </c>
      <c r="BZ282" t="s">
        <v>74</v>
      </c>
      <c r="CA282" t="s">
        <v>74</v>
      </c>
      <c r="CB282" t="s">
        <v>74</v>
      </c>
      <c r="CC282" t="s">
        <v>74</v>
      </c>
      <c r="CD282" t="s">
        <v>74</v>
      </c>
      <c r="CE282" t="s">
        <v>74</v>
      </c>
      <c r="CF282">
        <v>547.99991350000005</v>
      </c>
      <c r="CG282">
        <f>IF(CJ282&lt;$CH$1,CJ282,)</f>
        <v>0</v>
      </c>
      <c r="CH282">
        <v>1</v>
      </c>
      <c r="CI282">
        <v>282</v>
      </c>
      <c r="CJ282">
        <v>9358.5264459999999</v>
      </c>
      <c r="CK282">
        <f t="shared" si="13"/>
        <v>1095.9998270000001</v>
      </c>
      <c r="CL282">
        <f t="shared" si="14"/>
        <v>0</v>
      </c>
    </row>
    <row r="283" spans="1:90" x14ac:dyDescent="0.25">
      <c r="A283" s="5" t="s">
        <v>333</v>
      </c>
      <c r="B283" s="2" t="s">
        <v>358</v>
      </c>
      <c r="C283" s="10">
        <v>43800</v>
      </c>
      <c r="D283" s="10">
        <v>43922</v>
      </c>
      <c r="E283" s="14">
        <f t="shared" si="12"/>
        <v>4</v>
      </c>
      <c r="F283" s="3" t="s">
        <v>395</v>
      </c>
      <c r="G283" s="3" t="s">
        <v>357</v>
      </c>
      <c r="H283">
        <v>338</v>
      </c>
      <c r="I283">
        <v>76.3</v>
      </c>
      <c r="J283">
        <v>159.19999999999999</v>
      </c>
      <c r="K283">
        <v>8.6999999999999993</v>
      </c>
      <c r="L283">
        <v>183</v>
      </c>
      <c r="M283">
        <v>83</v>
      </c>
      <c r="N283" t="s">
        <v>76</v>
      </c>
      <c r="O283">
        <v>398</v>
      </c>
      <c r="P283">
        <v>1080</v>
      </c>
      <c r="Q283">
        <v>2310</v>
      </c>
      <c r="R283" s="1" t="s">
        <v>77</v>
      </c>
      <c r="S283" s="1" t="s">
        <v>77</v>
      </c>
      <c r="T283" t="s">
        <v>74</v>
      </c>
      <c r="U283">
        <v>8</v>
      </c>
      <c r="V283">
        <v>283.5</v>
      </c>
      <c r="W283">
        <v>2.27</v>
      </c>
      <c r="X283">
        <v>8</v>
      </c>
      <c r="Y283">
        <v>128</v>
      </c>
      <c r="Z283" t="s">
        <v>107</v>
      </c>
      <c r="AA283">
        <v>4200</v>
      </c>
      <c r="AF283" t="s">
        <v>74</v>
      </c>
      <c r="AG283">
        <v>48</v>
      </c>
      <c r="AH283">
        <v>1.8</v>
      </c>
      <c r="AI283">
        <v>16</v>
      </c>
      <c r="AJ283">
        <v>2</v>
      </c>
      <c r="AK283" t="s">
        <v>78</v>
      </c>
      <c r="AL283" t="s">
        <v>78</v>
      </c>
      <c r="AM283" t="s">
        <v>78</v>
      </c>
      <c r="AN283" t="s">
        <v>78</v>
      </c>
      <c r="AO283" t="s">
        <v>78</v>
      </c>
      <c r="AP283" t="s">
        <v>74</v>
      </c>
      <c r="AQ283" t="s">
        <v>74</v>
      </c>
      <c r="AR283" t="s">
        <v>77</v>
      </c>
      <c r="AS283" t="s">
        <v>78</v>
      </c>
      <c r="AT283" t="s">
        <v>78</v>
      </c>
      <c r="AU283" t="s">
        <v>78</v>
      </c>
      <c r="AV283" t="s">
        <v>78</v>
      </c>
      <c r="AW283" t="s">
        <v>78</v>
      </c>
      <c r="AX283" t="s">
        <v>78</v>
      </c>
      <c r="AY283">
        <v>5</v>
      </c>
      <c r="AZ283">
        <v>1</v>
      </c>
      <c r="BA283">
        <v>1</v>
      </c>
      <c r="BB283">
        <v>0.4</v>
      </c>
      <c r="BC283">
        <v>0</v>
      </c>
      <c r="BD283">
        <v>0.571428571</v>
      </c>
      <c r="BE283">
        <v>0.66666666699999999</v>
      </c>
      <c r="BF283">
        <v>0.1875</v>
      </c>
      <c r="BG283">
        <v>0</v>
      </c>
      <c r="BH283">
        <v>0.5</v>
      </c>
      <c r="BI283">
        <v>0.6</v>
      </c>
      <c r="BJ283">
        <v>0.45454545499999999</v>
      </c>
      <c r="BK283">
        <v>0</v>
      </c>
      <c r="BL283">
        <v>0.75</v>
      </c>
      <c r="BM283">
        <v>0.5</v>
      </c>
      <c r="BN283">
        <v>1</v>
      </c>
      <c r="BO283">
        <v>0</v>
      </c>
      <c r="BP283">
        <v>2</v>
      </c>
      <c r="BQ283" t="s">
        <v>74</v>
      </c>
      <c r="BR283" t="s">
        <v>74</v>
      </c>
      <c r="BS283" t="s">
        <v>74</v>
      </c>
      <c r="BT283" t="s">
        <v>74</v>
      </c>
      <c r="BU283" t="s">
        <v>74</v>
      </c>
      <c r="BV283" t="s">
        <v>74</v>
      </c>
      <c r="BW283" t="s">
        <v>74</v>
      </c>
      <c r="BX283" t="s">
        <v>74</v>
      </c>
      <c r="BY283" t="s">
        <v>74</v>
      </c>
      <c r="BZ283" t="s">
        <v>74</v>
      </c>
      <c r="CA283" t="s">
        <v>74</v>
      </c>
      <c r="CB283" t="s">
        <v>74</v>
      </c>
      <c r="CC283" t="s">
        <v>74</v>
      </c>
      <c r="CD283" t="s">
        <v>74</v>
      </c>
      <c r="CE283" t="s">
        <v>74</v>
      </c>
      <c r="CF283">
        <v>348.10727159999999</v>
      </c>
      <c r="CG283">
        <f>IF(CJ283&lt;$CH$1,CJ283,)</f>
        <v>0</v>
      </c>
      <c r="CH283">
        <v>1</v>
      </c>
      <c r="CI283">
        <v>283</v>
      </c>
      <c r="CJ283">
        <v>14999.99994</v>
      </c>
      <c r="CK283">
        <f t="shared" si="13"/>
        <v>696.21454319999998</v>
      </c>
      <c r="CL283">
        <f t="shared" si="14"/>
        <v>0</v>
      </c>
    </row>
    <row r="284" spans="1:90" x14ac:dyDescent="0.25">
      <c r="A284" s="5" t="s">
        <v>333</v>
      </c>
      <c r="B284" s="2" t="s">
        <v>360</v>
      </c>
      <c r="C284" s="10">
        <v>43800</v>
      </c>
      <c r="D284" s="10">
        <v>43922</v>
      </c>
      <c r="E284" s="14">
        <f t="shared" si="12"/>
        <v>4</v>
      </c>
      <c r="F284" s="3" t="s">
        <v>392</v>
      </c>
      <c r="G284" s="3" t="s">
        <v>361</v>
      </c>
      <c r="H284">
        <v>492</v>
      </c>
      <c r="I284">
        <v>75.7</v>
      </c>
      <c r="J284">
        <v>162.6</v>
      </c>
      <c r="K284">
        <v>8.6</v>
      </c>
      <c r="L284">
        <v>197</v>
      </c>
      <c r="M284">
        <v>84</v>
      </c>
      <c r="N284" t="s">
        <v>226</v>
      </c>
      <c r="O284">
        <v>401</v>
      </c>
      <c r="P284">
        <v>1080</v>
      </c>
      <c r="Q284">
        <v>2400</v>
      </c>
      <c r="R284" s="1" t="s">
        <v>78</v>
      </c>
      <c r="S284" s="1" t="s">
        <v>77</v>
      </c>
      <c r="T284" t="s">
        <v>74</v>
      </c>
      <c r="U284">
        <v>8</v>
      </c>
      <c r="V284">
        <v>457.35700000000003</v>
      </c>
      <c r="W284">
        <v>2.86</v>
      </c>
      <c r="X284">
        <v>8</v>
      </c>
      <c r="Y284">
        <v>128</v>
      </c>
      <c r="Z284" t="s">
        <v>77</v>
      </c>
      <c r="AA284">
        <v>4100</v>
      </c>
      <c r="AF284" t="s">
        <v>74</v>
      </c>
      <c r="AG284">
        <v>40</v>
      </c>
      <c r="AH284">
        <v>1.8</v>
      </c>
      <c r="AI284">
        <v>32</v>
      </c>
      <c r="AJ284">
        <v>2</v>
      </c>
      <c r="AK284" t="s">
        <v>78</v>
      </c>
      <c r="AL284" t="s">
        <v>78</v>
      </c>
      <c r="AM284" t="s">
        <v>78</v>
      </c>
      <c r="AN284" t="s">
        <v>78</v>
      </c>
      <c r="AO284" t="s">
        <v>78</v>
      </c>
      <c r="AP284" t="s">
        <v>78</v>
      </c>
      <c r="AQ284" t="s">
        <v>78</v>
      </c>
      <c r="AR284" t="s">
        <v>78</v>
      </c>
      <c r="AS284" t="s">
        <v>77</v>
      </c>
      <c r="AT284" t="s">
        <v>77</v>
      </c>
      <c r="AU284" t="s">
        <v>78</v>
      </c>
      <c r="AV284" t="s">
        <v>78</v>
      </c>
      <c r="AW284" t="s">
        <v>78</v>
      </c>
      <c r="AX284" t="s">
        <v>78</v>
      </c>
      <c r="AY284">
        <v>5.0999999999999996</v>
      </c>
      <c r="AZ284">
        <v>1</v>
      </c>
      <c r="BA284">
        <v>1</v>
      </c>
      <c r="BB284">
        <v>0.4</v>
      </c>
      <c r="BC284">
        <v>0</v>
      </c>
      <c r="BD284">
        <v>0.428571429</v>
      </c>
      <c r="BE284">
        <v>1</v>
      </c>
      <c r="BF284">
        <v>0.375</v>
      </c>
      <c r="BG284">
        <v>0</v>
      </c>
      <c r="BH284">
        <v>0</v>
      </c>
      <c r="BI284">
        <v>0.6</v>
      </c>
      <c r="BJ284">
        <v>0.54545454500000001</v>
      </c>
      <c r="BK284">
        <v>0</v>
      </c>
      <c r="BL284">
        <v>0.5</v>
      </c>
      <c r="BM284">
        <v>1</v>
      </c>
      <c r="BN284">
        <v>1</v>
      </c>
      <c r="BO284">
        <v>0</v>
      </c>
      <c r="BP284">
        <v>1</v>
      </c>
      <c r="BQ284" t="s">
        <v>74</v>
      </c>
      <c r="BR284" t="s">
        <v>74</v>
      </c>
      <c r="BS284" t="s">
        <v>74</v>
      </c>
      <c r="BT284" t="s">
        <v>74</v>
      </c>
      <c r="BU284" t="s">
        <v>74</v>
      </c>
      <c r="BV284" t="s">
        <v>74</v>
      </c>
      <c r="BW284" t="s">
        <v>74</v>
      </c>
      <c r="BX284" t="s">
        <v>74</v>
      </c>
      <c r="BY284" t="s">
        <v>74</v>
      </c>
      <c r="BZ284" t="s">
        <v>74</v>
      </c>
      <c r="CA284" t="s">
        <v>74</v>
      </c>
      <c r="CB284" t="s">
        <v>74</v>
      </c>
      <c r="CC284" t="s">
        <v>74</v>
      </c>
      <c r="CD284" t="s">
        <v>74</v>
      </c>
      <c r="CE284" t="s">
        <v>74</v>
      </c>
      <c r="CF284">
        <v>348.10727159999999</v>
      </c>
      <c r="CG284">
        <f>IF(CJ284&lt;$CH$1,CJ284,)</f>
        <v>1000.00174</v>
      </c>
      <c r="CH284">
        <v>1</v>
      </c>
      <c r="CI284">
        <v>284</v>
      </c>
      <c r="CJ284">
        <v>1000.00174</v>
      </c>
      <c r="CK284">
        <f t="shared" si="13"/>
        <v>696.21454319999998</v>
      </c>
      <c r="CL284">
        <f t="shared" si="14"/>
        <v>547.76995311806002</v>
      </c>
    </row>
    <row r="285" spans="1:90" x14ac:dyDescent="0.25">
      <c r="A285" s="5" t="s">
        <v>333</v>
      </c>
      <c r="B285" s="2" t="s">
        <v>396</v>
      </c>
      <c r="C285" s="10" t="s">
        <v>74</v>
      </c>
      <c r="E285" s="14" t="e">
        <f t="shared" si="12"/>
        <v>#VALUE!</v>
      </c>
      <c r="F285" s="3" t="s">
        <v>335</v>
      </c>
      <c r="H285">
        <v>200</v>
      </c>
      <c r="I285">
        <v>73.2</v>
      </c>
      <c r="J285">
        <v>157.4</v>
      </c>
      <c r="K285">
        <v>7.8</v>
      </c>
      <c r="L285">
        <v>163</v>
      </c>
      <c r="M285">
        <v>85</v>
      </c>
      <c r="N285" t="s">
        <v>84</v>
      </c>
      <c r="O285">
        <v>412</v>
      </c>
      <c r="P285">
        <v>1080</v>
      </c>
      <c r="Q285">
        <v>2400</v>
      </c>
      <c r="R285" s="1" t="s">
        <v>77</v>
      </c>
      <c r="S285" s="1" t="s">
        <v>77</v>
      </c>
      <c r="T285" t="s">
        <v>74</v>
      </c>
      <c r="U285">
        <v>8</v>
      </c>
      <c r="V285">
        <v>144</v>
      </c>
      <c r="W285">
        <v>2.2000000000000002</v>
      </c>
      <c r="X285">
        <v>6</v>
      </c>
      <c r="Y285">
        <v>64</v>
      </c>
      <c r="Z285" t="s">
        <v>107</v>
      </c>
      <c r="AA285">
        <v>3900</v>
      </c>
      <c r="AF285" t="s">
        <v>74</v>
      </c>
      <c r="AG285">
        <v>48</v>
      </c>
      <c r="AH285">
        <v>1.8</v>
      </c>
      <c r="AI285">
        <v>16</v>
      </c>
      <c r="AJ285">
        <v>2</v>
      </c>
      <c r="AK285" t="s">
        <v>77</v>
      </c>
      <c r="AL285" t="s">
        <v>78</v>
      </c>
      <c r="AM285" t="s">
        <v>78</v>
      </c>
      <c r="AN285" t="s">
        <v>78</v>
      </c>
      <c r="AO285" t="s">
        <v>78</v>
      </c>
      <c r="AP285" t="s">
        <v>74</v>
      </c>
      <c r="AQ285" t="s">
        <v>74</v>
      </c>
      <c r="AR285" t="s">
        <v>77</v>
      </c>
      <c r="AS285" t="s">
        <v>78</v>
      </c>
      <c r="AT285" t="s">
        <v>78</v>
      </c>
      <c r="AU285" t="s">
        <v>78</v>
      </c>
      <c r="AV285" t="s">
        <v>78</v>
      </c>
      <c r="AW285" t="s">
        <v>78</v>
      </c>
      <c r="AX285" t="s">
        <v>78</v>
      </c>
      <c r="AY285">
        <v>5</v>
      </c>
      <c r="AZ285">
        <v>1</v>
      </c>
      <c r="BA285">
        <v>1</v>
      </c>
      <c r="BB285">
        <v>0.4</v>
      </c>
      <c r="BC285">
        <v>0</v>
      </c>
      <c r="BD285">
        <v>0.428571429</v>
      </c>
      <c r="BE285">
        <v>0.33333333300000001</v>
      </c>
      <c r="BF285">
        <v>0.125</v>
      </c>
      <c r="BG285">
        <v>0</v>
      </c>
      <c r="BH285">
        <v>0</v>
      </c>
      <c r="BI285">
        <v>0.4</v>
      </c>
      <c r="BJ285">
        <v>0.36363636399999999</v>
      </c>
      <c r="BK285">
        <v>0</v>
      </c>
      <c r="BL285">
        <v>0.5</v>
      </c>
      <c r="BM285">
        <v>1</v>
      </c>
      <c r="BN285">
        <v>1</v>
      </c>
      <c r="BO285">
        <v>0</v>
      </c>
      <c r="BP285">
        <v>0</v>
      </c>
      <c r="BQ285" t="s">
        <v>74</v>
      </c>
      <c r="BR285" t="s">
        <v>74</v>
      </c>
      <c r="BS285" t="s">
        <v>74</v>
      </c>
      <c r="BT285" t="s">
        <v>74</v>
      </c>
      <c r="BU285" t="s">
        <v>74</v>
      </c>
      <c r="BV285" t="s">
        <v>74</v>
      </c>
      <c r="BW285" t="s">
        <v>74</v>
      </c>
      <c r="BX285" t="s">
        <v>74</v>
      </c>
      <c r="BY285" t="s">
        <v>74</v>
      </c>
      <c r="BZ285" t="s">
        <v>74</v>
      </c>
      <c r="CA285" t="s">
        <v>74</v>
      </c>
      <c r="CB285" t="s">
        <v>74</v>
      </c>
      <c r="CC285" t="s">
        <v>74</v>
      </c>
      <c r="CD285" t="s">
        <v>74</v>
      </c>
      <c r="CE285" t="s">
        <v>74</v>
      </c>
      <c r="CG285">
        <f>IF(CJ285&lt;$CH$1,CJ285,)</f>
        <v>0</v>
      </c>
      <c r="CH285">
        <v>1</v>
      </c>
      <c r="CI285">
        <v>285</v>
      </c>
      <c r="CJ285">
        <v>14999.24914</v>
      </c>
      <c r="CK285">
        <f t="shared" si="13"/>
        <v>0</v>
      </c>
      <c r="CL285">
        <f t="shared" si="14"/>
        <v>0</v>
      </c>
    </row>
    <row r="286" spans="1:90" x14ac:dyDescent="0.25">
      <c r="A286" s="5" t="s">
        <v>333</v>
      </c>
      <c r="B286" s="2" t="s">
        <v>397</v>
      </c>
      <c r="C286" s="10">
        <v>43770</v>
      </c>
      <c r="E286" s="14" t="e">
        <f t="shared" si="12"/>
        <v>#NUM!</v>
      </c>
      <c r="F286" s="3" t="s">
        <v>398</v>
      </c>
      <c r="H286">
        <v>425</v>
      </c>
      <c r="I286">
        <v>75.8</v>
      </c>
      <c r="J286">
        <v>162.69999999999999</v>
      </c>
      <c r="K286">
        <v>8.9</v>
      </c>
      <c r="L286">
        <v>213</v>
      </c>
      <c r="M286">
        <v>84</v>
      </c>
      <c r="N286" t="s">
        <v>103</v>
      </c>
      <c r="O286">
        <v>401</v>
      </c>
      <c r="P286">
        <v>1080</v>
      </c>
      <c r="Q286">
        <v>2400</v>
      </c>
      <c r="R286" s="1" t="s">
        <v>78</v>
      </c>
      <c r="S286" s="1" t="s">
        <v>77</v>
      </c>
      <c r="T286" t="s">
        <v>81</v>
      </c>
      <c r="U286">
        <v>8</v>
      </c>
      <c r="V286">
        <v>457.35700000000003</v>
      </c>
      <c r="W286">
        <v>2.86</v>
      </c>
      <c r="X286">
        <v>6</v>
      </c>
      <c r="Y286">
        <v>128</v>
      </c>
      <c r="Z286" t="s">
        <v>77</v>
      </c>
      <c r="AA286">
        <v>4200</v>
      </c>
      <c r="AF286" t="s">
        <v>74</v>
      </c>
      <c r="AG286">
        <v>40</v>
      </c>
      <c r="AH286">
        <v>1.8</v>
      </c>
      <c r="AI286">
        <v>32</v>
      </c>
      <c r="AJ286">
        <v>2</v>
      </c>
      <c r="AK286" t="s">
        <v>78</v>
      </c>
      <c r="AL286" t="s">
        <v>78</v>
      </c>
      <c r="AM286" t="s">
        <v>78</v>
      </c>
      <c r="AN286" t="s">
        <v>78</v>
      </c>
      <c r="AO286" t="s">
        <v>78</v>
      </c>
      <c r="AP286" t="s">
        <v>78</v>
      </c>
      <c r="AQ286" t="s">
        <v>78</v>
      </c>
      <c r="AR286" t="s">
        <v>78</v>
      </c>
      <c r="AS286" t="s">
        <v>77</v>
      </c>
      <c r="AT286" t="s">
        <v>77</v>
      </c>
      <c r="AU286" t="s">
        <v>78</v>
      </c>
      <c r="AV286" t="s">
        <v>78</v>
      </c>
      <c r="AW286" t="s">
        <v>78</v>
      </c>
      <c r="AX286" t="s">
        <v>78</v>
      </c>
      <c r="AY286">
        <v>5.0999999999999996</v>
      </c>
      <c r="AZ286">
        <v>1</v>
      </c>
      <c r="BA286">
        <v>1</v>
      </c>
      <c r="BB286">
        <v>0.6</v>
      </c>
      <c r="BC286">
        <v>1</v>
      </c>
      <c r="BD286">
        <v>0.428571429</v>
      </c>
      <c r="BE286">
        <v>1</v>
      </c>
      <c r="BF286">
        <v>0.4375</v>
      </c>
      <c r="BG286">
        <v>0.25</v>
      </c>
      <c r="BH286">
        <v>0</v>
      </c>
      <c r="BI286">
        <v>0.6</v>
      </c>
      <c r="BJ286">
        <v>0.54545454500000001</v>
      </c>
      <c r="BK286">
        <v>0.5</v>
      </c>
      <c r="BL286">
        <v>0.5</v>
      </c>
      <c r="BM286">
        <v>1</v>
      </c>
      <c r="BN286">
        <v>1</v>
      </c>
      <c r="BO286">
        <v>1</v>
      </c>
      <c r="BP286">
        <v>0</v>
      </c>
      <c r="BQ286" t="s">
        <v>74</v>
      </c>
      <c r="BR286" t="s">
        <v>74</v>
      </c>
      <c r="BS286" t="s">
        <v>74</v>
      </c>
      <c r="BT286" t="s">
        <v>74</v>
      </c>
      <c r="BU286" t="s">
        <v>74</v>
      </c>
      <c r="BV286" t="s">
        <v>74</v>
      </c>
      <c r="BW286" t="s">
        <v>74</v>
      </c>
      <c r="BX286" t="s">
        <v>74</v>
      </c>
      <c r="BY286" t="s">
        <v>74</v>
      </c>
      <c r="BZ286" t="s">
        <v>74</v>
      </c>
      <c r="CA286" t="s">
        <v>74</v>
      </c>
      <c r="CB286" t="s">
        <v>74</v>
      </c>
      <c r="CC286" t="s">
        <v>74</v>
      </c>
      <c r="CD286" t="s">
        <v>74</v>
      </c>
      <c r="CE286" t="s">
        <v>74</v>
      </c>
      <c r="CF286">
        <v>547.99993810000001</v>
      </c>
      <c r="CG286">
        <f>IF(CJ286&lt;$CH$1,CJ286,)</f>
        <v>0</v>
      </c>
      <c r="CH286">
        <v>1</v>
      </c>
      <c r="CI286">
        <v>286</v>
      </c>
      <c r="CJ286">
        <v>8971.988883</v>
      </c>
      <c r="CK286">
        <f t="shared" si="13"/>
        <v>1095.9998762</v>
      </c>
      <c r="CL286">
        <f t="shared" si="14"/>
        <v>0</v>
      </c>
    </row>
    <row r="287" spans="1:90" x14ac:dyDescent="0.25">
      <c r="A287" s="5" t="s">
        <v>333</v>
      </c>
      <c r="B287" s="2" t="s">
        <v>399</v>
      </c>
      <c r="C287" s="10">
        <v>43770</v>
      </c>
      <c r="E287" s="14" t="e">
        <f t="shared" si="12"/>
        <v>#NUM!</v>
      </c>
      <c r="F287" s="3" t="s">
        <v>398</v>
      </c>
      <c r="H287">
        <v>503</v>
      </c>
      <c r="I287">
        <v>75.8</v>
      </c>
      <c r="J287">
        <v>162.69999999999999</v>
      </c>
      <c r="K287">
        <v>8.8000000000000007</v>
      </c>
      <c r="L287">
        <v>206</v>
      </c>
      <c r="M287">
        <v>84</v>
      </c>
      <c r="N287" t="s">
        <v>103</v>
      </c>
      <c r="O287">
        <v>401</v>
      </c>
      <c r="P287">
        <v>1080</v>
      </c>
      <c r="Q287">
        <v>2400</v>
      </c>
      <c r="R287" s="1" t="s">
        <v>78</v>
      </c>
      <c r="S287" s="1" t="s">
        <v>77</v>
      </c>
      <c r="T287" t="s">
        <v>81</v>
      </c>
      <c r="U287">
        <v>8</v>
      </c>
      <c r="V287">
        <v>457.35700000000003</v>
      </c>
      <c r="W287">
        <v>2.86</v>
      </c>
      <c r="X287">
        <v>8</v>
      </c>
      <c r="Y287">
        <v>128</v>
      </c>
      <c r="Z287" t="s">
        <v>77</v>
      </c>
      <c r="AA287">
        <v>4100</v>
      </c>
      <c r="AF287">
        <v>122</v>
      </c>
      <c r="AG287">
        <v>40</v>
      </c>
      <c r="AH287">
        <v>1.6</v>
      </c>
      <c r="AI287">
        <v>32</v>
      </c>
      <c r="AJ287">
        <v>2</v>
      </c>
      <c r="AK287" t="s">
        <v>78</v>
      </c>
      <c r="AL287" t="s">
        <v>78</v>
      </c>
      <c r="AM287" t="s">
        <v>78</v>
      </c>
      <c r="AN287" t="s">
        <v>78</v>
      </c>
      <c r="AO287" t="s">
        <v>78</v>
      </c>
      <c r="AP287" t="s">
        <v>78</v>
      </c>
      <c r="AQ287" t="s">
        <v>78</v>
      </c>
      <c r="AR287" t="s">
        <v>78</v>
      </c>
      <c r="AS287" t="s">
        <v>77</v>
      </c>
      <c r="AT287" t="s">
        <v>77</v>
      </c>
      <c r="AU287" t="s">
        <v>78</v>
      </c>
      <c r="AV287" t="s">
        <v>78</v>
      </c>
      <c r="AW287" t="s">
        <v>78</v>
      </c>
      <c r="AX287" t="s">
        <v>78</v>
      </c>
      <c r="AY287">
        <v>5.0999999999999996</v>
      </c>
      <c r="AZ287">
        <v>1</v>
      </c>
      <c r="BA287">
        <v>1</v>
      </c>
      <c r="BB287">
        <v>0.6</v>
      </c>
      <c r="BC287">
        <v>1</v>
      </c>
      <c r="BD287">
        <v>0.428571429</v>
      </c>
      <c r="BE287">
        <v>1</v>
      </c>
      <c r="BF287">
        <v>0.4375</v>
      </c>
      <c r="BG287">
        <v>0.25</v>
      </c>
      <c r="BH287">
        <v>0</v>
      </c>
      <c r="BI287">
        <v>0.6</v>
      </c>
      <c r="BJ287">
        <v>0.54545454500000001</v>
      </c>
      <c r="BK287">
        <v>0.5</v>
      </c>
      <c r="BL287">
        <v>0.5</v>
      </c>
      <c r="BM287">
        <v>1</v>
      </c>
      <c r="BN287">
        <v>1</v>
      </c>
      <c r="BO287">
        <v>1</v>
      </c>
      <c r="BP287">
        <v>0</v>
      </c>
      <c r="BQ287" t="s">
        <v>74</v>
      </c>
      <c r="BR287" t="s">
        <v>74</v>
      </c>
      <c r="BS287" t="s">
        <v>74</v>
      </c>
      <c r="BT287" t="s">
        <v>74</v>
      </c>
      <c r="BU287" t="s">
        <v>74</v>
      </c>
      <c r="BV287" t="s">
        <v>74</v>
      </c>
      <c r="BW287" t="s">
        <v>74</v>
      </c>
      <c r="BX287" t="s">
        <v>74</v>
      </c>
      <c r="BY287" t="s">
        <v>74</v>
      </c>
      <c r="BZ287" t="s">
        <v>74</v>
      </c>
      <c r="CA287" t="s">
        <v>74</v>
      </c>
      <c r="CB287" t="s">
        <v>74</v>
      </c>
      <c r="CC287" t="s">
        <v>74</v>
      </c>
      <c r="CD287" t="s">
        <v>74</v>
      </c>
      <c r="CE287" t="s">
        <v>74</v>
      </c>
      <c r="CF287">
        <v>547.99993810000001</v>
      </c>
      <c r="CG287">
        <f>IF(CJ287&lt;$CH$1,CJ287,)</f>
        <v>3358.1561689999999</v>
      </c>
      <c r="CH287">
        <v>1</v>
      </c>
      <c r="CI287">
        <v>287</v>
      </c>
      <c r="CJ287">
        <v>3358.1561689999999</v>
      </c>
      <c r="CK287">
        <f t="shared" si="13"/>
        <v>1095.9998762</v>
      </c>
      <c r="CL287">
        <f t="shared" si="14"/>
        <v>1839.4938465369607</v>
      </c>
    </row>
    <row r="288" spans="1:90" x14ac:dyDescent="0.25">
      <c r="A288" s="5" t="s">
        <v>333</v>
      </c>
      <c r="B288" s="2" t="s">
        <v>400</v>
      </c>
      <c r="C288" s="10">
        <v>43770</v>
      </c>
      <c r="E288" s="14" t="e">
        <f t="shared" si="12"/>
        <v>#NUM!</v>
      </c>
      <c r="F288" s="3" t="s">
        <v>401</v>
      </c>
      <c r="H288">
        <v>220</v>
      </c>
      <c r="I288">
        <v>77.2</v>
      </c>
      <c r="J288">
        <v>163.1</v>
      </c>
      <c r="K288">
        <v>8.8000000000000007</v>
      </c>
      <c r="L288">
        <v>206</v>
      </c>
      <c r="M288">
        <v>84</v>
      </c>
      <c r="N288" t="s">
        <v>76</v>
      </c>
      <c r="O288">
        <v>391</v>
      </c>
      <c r="P288">
        <v>1080</v>
      </c>
      <c r="Q288">
        <v>2340</v>
      </c>
      <c r="R288" s="1" t="s">
        <v>77</v>
      </c>
      <c r="S288" s="1" t="s">
        <v>77</v>
      </c>
      <c r="T288" t="s">
        <v>74</v>
      </c>
      <c r="U288">
        <v>8</v>
      </c>
      <c r="V288">
        <v>144</v>
      </c>
      <c r="W288">
        <v>2.2000000000000002</v>
      </c>
      <c r="X288">
        <v>6</v>
      </c>
      <c r="Y288">
        <v>128</v>
      </c>
      <c r="Z288" t="s">
        <v>107</v>
      </c>
      <c r="AA288">
        <v>4000</v>
      </c>
      <c r="AF288" t="s">
        <v>74</v>
      </c>
      <c r="AG288">
        <v>48</v>
      </c>
      <c r="AH288">
        <v>1.8</v>
      </c>
      <c r="AI288">
        <v>16</v>
      </c>
      <c r="AJ288">
        <v>2.2000000000000002</v>
      </c>
      <c r="AK288" t="s">
        <v>78</v>
      </c>
      <c r="AL288" t="s">
        <v>78</v>
      </c>
      <c r="AM288" t="s">
        <v>78</v>
      </c>
      <c r="AN288" t="s">
        <v>78</v>
      </c>
      <c r="AO288" t="s">
        <v>78</v>
      </c>
      <c r="AP288" t="s">
        <v>78</v>
      </c>
      <c r="AQ288" t="s">
        <v>74</v>
      </c>
      <c r="AR288" t="s">
        <v>77</v>
      </c>
      <c r="AS288" t="s">
        <v>78</v>
      </c>
      <c r="AT288" t="s">
        <v>78</v>
      </c>
      <c r="AU288" t="s">
        <v>78</v>
      </c>
      <c r="AV288" t="s">
        <v>78</v>
      </c>
      <c r="AW288" t="s">
        <v>78</v>
      </c>
      <c r="AX288" t="s">
        <v>78</v>
      </c>
      <c r="AY288">
        <v>4.2</v>
      </c>
      <c r="AZ288">
        <v>1</v>
      </c>
      <c r="BA288">
        <v>1</v>
      </c>
      <c r="BB288">
        <v>0.8</v>
      </c>
      <c r="BC288">
        <v>0</v>
      </c>
      <c r="BD288">
        <v>0.428571429</v>
      </c>
      <c r="BE288">
        <v>0.66666666699999999</v>
      </c>
      <c r="BF288">
        <v>0.125</v>
      </c>
      <c r="BG288">
        <v>0</v>
      </c>
      <c r="BH288">
        <v>0</v>
      </c>
      <c r="BI288">
        <v>0.4</v>
      </c>
      <c r="BJ288">
        <v>0.27272727299999999</v>
      </c>
      <c r="BK288">
        <v>0</v>
      </c>
      <c r="BL288">
        <v>0.5</v>
      </c>
      <c r="BM288">
        <v>0.5</v>
      </c>
      <c r="BN288">
        <v>0.5</v>
      </c>
      <c r="BO288">
        <v>0</v>
      </c>
      <c r="BP288">
        <v>1</v>
      </c>
      <c r="BQ288" t="s">
        <v>74</v>
      </c>
      <c r="BR288" t="s">
        <v>74</v>
      </c>
      <c r="BS288" t="s">
        <v>74</v>
      </c>
      <c r="BT288" t="s">
        <v>74</v>
      </c>
      <c r="BU288" t="s">
        <v>74</v>
      </c>
      <c r="BV288" t="s">
        <v>74</v>
      </c>
      <c r="BW288" t="s">
        <v>74</v>
      </c>
      <c r="BX288" t="s">
        <v>74</v>
      </c>
      <c r="BY288" t="s">
        <v>74</v>
      </c>
      <c r="BZ288" t="s">
        <v>74</v>
      </c>
      <c r="CA288" t="s">
        <v>74</v>
      </c>
      <c r="CB288" t="s">
        <v>74</v>
      </c>
      <c r="CC288" t="s">
        <v>74</v>
      </c>
      <c r="CD288" t="s">
        <v>74</v>
      </c>
      <c r="CE288" t="s">
        <v>74</v>
      </c>
      <c r="CF288">
        <v>547.99993810000001</v>
      </c>
      <c r="CG288">
        <f>IF(CJ288&lt;$CH$1,CJ288,)</f>
        <v>2545.2294059999999</v>
      </c>
      <c r="CH288">
        <v>1</v>
      </c>
      <c r="CI288">
        <v>288</v>
      </c>
      <c r="CJ288">
        <v>2545.2294059999999</v>
      </c>
      <c r="CK288">
        <f t="shared" si="13"/>
        <v>1095.9998762</v>
      </c>
      <c r="CL288">
        <f t="shared" si="14"/>
        <v>1394.1977664952137</v>
      </c>
    </row>
    <row r="289" spans="1:90" x14ac:dyDescent="0.25">
      <c r="A289" s="5" t="s">
        <v>333</v>
      </c>
      <c r="B289" s="2" t="s">
        <v>402</v>
      </c>
      <c r="C289" s="10">
        <v>43739</v>
      </c>
      <c r="E289" s="14" t="e">
        <f t="shared" si="12"/>
        <v>#NUM!</v>
      </c>
      <c r="F289" s="3" t="s">
        <v>363</v>
      </c>
      <c r="H289">
        <v>177</v>
      </c>
      <c r="I289">
        <v>73.2</v>
      </c>
      <c r="J289">
        <v>157.19999999999999</v>
      </c>
      <c r="K289">
        <v>7.7</v>
      </c>
      <c r="L289">
        <v>172</v>
      </c>
      <c r="M289">
        <v>83</v>
      </c>
      <c r="N289" t="s">
        <v>84</v>
      </c>
      <c r="O289">
        <v>418</v>
      </c>
      <c r="P289">
        <v>1080</v>
      </c>
      <c r="Q289">
        <v>2400</v>
      </c>
      <c r="R289" s="1" t="s">
        <v>77</v>
      </c>
      <c r="S289" s="1" t="s">
        <v>77</v>
      </c>
      <c r="T289" t="s">
        <v>74</v>
      </c>
      <c r="U289">
        <v>8</v>
      </c>
      <c r="V289">
        <v>144</v>
      </c>
      <c r="W289">
        <v>2.2000000000000002</v>
      </c>
      <c r="X289">
        <v>4</v>
      </c>
      <c r="Y289">
        <v>64</v>
      </c>
      <c r="Z289" t="s">
        <v>107</v>
      </c>
      <c r="AA289">
        <v>4000</v>
      </c>
      <c r="AF289" t="s">
        <v>74</v>
      </c>
      <c r="AG289">
        <v>48</v>
      </c>
      <c r="AH289">
        <v>1.8</v>
      </c>
      <c r="AI289">
        <v>16</v>
      </c>
      <c r="AJ289">
        <v>2</v>
      </c>
      <c r="AK289" t="s">
        <v>78</v>
      </c>
      <c r="AL289" t="s">
        <v>78</v>
      </c>
      <c r="AM289" t="s">
        <v>78</v>
      </c>
      <c r="AN289" t="s">
        <v>78</v>
      </c>
      <c r="AO289" t="s">
        <v>78</v>
      </c>
      <c r="AP289" t="s">
        <v>74</v>
      </c>
      <c r="AQ289" t="s">
        <v>74</v>
      </c>
      <c r="AR289" t="s">
        <v>77</v>
      </c>
      <c r="AS289" t="s">
        <v>78</v>
      </c>
      <c r="AT289" t="s">
        <v>78</v>
      </c>
      <c r="AU289" t="s">
        <v>78</v>
      </c>
      <c r="AV289" t="s">
        <v>78</v>
      </c>
      <c r="AW289" t="s">
        <v>78</v>
      </c>
      <c r="AX289" t="s">
        <v>78</v>
      </c>
      <c r="AY289">
        <v>5</v>
      </c>
      <c r="AZ289">
        <v>1</v>
      </c>
      <c r="BA289">
        <v>1</v>
      </c>
      <c r="BB289">
        <v>0.4</v>
      </c>
      <c r="BC289">
        <v>0</v>
      </c>
      <c r="BD289">
        <v>0.571428571</v>
      </c>
      <c r="BE289">
        <v>0.33333333300000001</v>
      </c>
      <c r="BF289">
        <v>0.125</v>
      </c>
      <c r="BG289">
        <v>0</v>
      </c>
      <c r="BH289">
        <v>0.5</v>
      </c>
      <c r="BI289">
        <v>0.4</v>
      </c>
      <c r="BJ289">
        <v>0.36363636399999999</v>
      </c>
      <c r="BK289">
        <v>0</v>
      </c>
      <c r="BL289">
        <v>0.75</v>
      </c>
      <c r="BM289">
        <v>1</v>
      </c>
      <c r="BN289">
        <v>1</v>
      </c>
      <c r="BO289">
        <v>0</v>
      </c>
      <c r="BP289">
        <v>0</v>
      </c>
      <c r="BQ289" t="s">
        <v>74</v>
      </c>
      <c r="BR289" t="s">
        <v>74</v>
      </c>
      <c r="BS289" t="s">
        <v>74</v>
      </c>
      <c r="BT289" t="s">
        <v>74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74</v>
      </c>
      <c r="CA289" t="s">
        <v>74</v>
      </c>
      <c r="CB289" t="s">
        <v>74</v>
      </c>
      <c r="CC289" t="s">
        <v>74</v>
      </c>
      <c r="CD289" t="s">
        <v>74</v>
      </c>
      <c r="CE289" t="s">
        <v>74</v>
      </c>
      <c r="CF289">
        <v>60.000061959999996</v>
      </c>
      <c r="CG289">
        <f>IF(CJ289&lt;$CH$1,CJ289,)</f>
        <v>0</v>
      </c>
      <c r="CH289">
        <v>1</v>
      </c>
      <c r="CI289">
        <v>289</v>
      </c>
      <c r="CJ289">
        <v>14999.99958</v>
      </c>
      <c r="CK289">
        <f t="shared" si="13"/>
        <v>120.00012391999999</v>
      </c>
      <c r="CL289">
        <f t="shared" si="14"/>
        <v>0</v>
      </c>
    </row>
    <row r="290" spans="1:90" x14ac:dyDescent="0.25">
      <c r="A290" s="5" t="s">
        <v>333</v>
      </c>
      <c r="B290" s="2" t="s">
        <v>340</v>
      </c>
      <c r="C290" s="10">
        <v>43739</v>
      </c>
      <c r="D290" s="10">
        <v>43952</v>
      </c>
      <c r="E290" s="14">
        <f t="shared" si="12"/>
        <v>7</v>
      </c>
      <c r="F290" s="3" t="s">
        <v>403</v>
      </c>
      <c r="G290" s="3" t="s">
        <v>339</v>
      </c>
      <c r="H290">
        <v>152</v>
      </c>
      <c r="I290">
        <v>76.099999999999994</v>
      </c>
      <c r="J290">
        <v>159.80000000000001</v>
      </c>
      <c r="K290">
        <v>8.1</v>
      </c>
      <c r="L290">
        <v>176</v>
      </c>
      <c r="M290">
        <v>82</v>
      </c>
      <c r="N290" t="s">
        <v>103</v>
      </c>
      <c r="O290">
        <v>269</v>
      </c>
      <c r="P290">
        <v>720</v>
      </c>
      <c r="Q290">
        <v>1560</v>
      </c>
      <c r="R290" s="1" t="s">
        <v>77</v>
      </c>
      <c r="S290" s="1" t="s">
        <v>77</v>
      </c>
      <c r="T290" t="s">
        <v>74</v>
      </c>
      <c r="U290">
        <v>8</v>
      </c>
      <c r="V290">
        <v>144</v>
      </c>
      <c r="W290">
        <v>2.2000000000000002</v>
      </c>
      <c r="X290">
        <v>4</v>
      </c>
      <c r="Y290">
        <v>64</v>
      </c>
      <c r="Z290" t="s">
        <v>107</v>
      </c>
      <c r="AA290">
        <v>4000</v>
      </c>
      <c r="AF290" t="s">
        <v>74</v>
      </c>
      <c r="AG290">
        <v>48</v>
      </c>
      <c r="AH290">
        <v>1.8</v>
      </c>
      <c r="AI290">
        <v>8</v>
      </c>
      <c r="AJ290">
        <v>2</v>
      </c>
      <c r="AK290" t="s">
        <v>77</v>
      </c>
      <c r="AL290" t="s">
        <v>78</v>
      </c>
      <c r="AM290" t="s">
        <v>78</v>
      </c>
      <c r="AN290" t="s">
        <v>78</v>
      </c>
      <c r="AO290" t="s">
        <v>78</v>
      </c>
      <c r="AP290" t="s">
        <v>74</v>
      </c>
      <c r="AQ290" t="s">
        <v>74</v>
      </c>
      <c r="AR290" t="s">
        <v>77</v>
      </c>
      <c r="AS290" t="s">
        <v>78</v>
      </c>
      <c r="AT290" t="s">
        <v>78</v>
      </c>
      <c r="AU290" t="s">
        <v>78</v>
      </c>
      <c r="AV290" t="s">
        <v>78</v>
      </c>
      <c r="AW290" t="s">
        <v>78</v>
      </c>
      <c r="AX290" t="s">
        <v>78</v>
      </c>
      <c r="AY290">
        <v>5</v>
      </c>
      <c r="AZ290">
        <v>1</v>
      </c>
      <c r="BA290">
        <v>1</v>
      </c>
      <c r="BB290">
        <v>0.4</v>
      </c>
      <c r="BC290">
        <v>0</v>
      </c>
      <c r="BD290">
        <v>0.428571429</v>
      </c>
      <c r="BE290">
        <v>0.33333333300000001</v>
      </c>
      <c r="BF290">
        <v>0.125</v>
      </c>
      <c r="BG290">
        <v>0</v>
      </c>
      <c r="BH290">
        <v>0</v>
      </c>
      <c r="BI290">
        <v>0.4</v>
      </c>
      <c r="BJ290">
        <v>0.36363636399999999</v>
      </c>
      <c r="BK290">
        <v>0</v>
      </c>
      <c r="BL290">
        <v>0.5</v>
      </c>
      <c r="BM290">
        <v>1</v>
      </c>
      <c r="BN290">
        <v>1</v>
      </c>
      <c r="BO290">
        <v>0</v>
      </c>
      <c r="BP290">
        <v>0</v>
      </c>
      <c r="BQ290" t="s">
        <v>74</v>
      </c>
      <c r="BR290" t="s">
        <v>74</v>
      </c>
      <c r="BS290" t="s">
        <v>74</v>
      </c>
      <c r="BT290" t="s">
        <v>74</v>
      </c>
      <c r="BU290" t="s">
        <v>74</v>
      </c>
      <c r="BV290" t="s">
        <v>74</v>
      </c>
      <c r="BW290" t="s">
        <v>74</v>
      </c>
      <c r="BX290" t="s">
        <v>74</v>
      </c>
      <c r="BY290" t="s">
        <v>74</v>
      </c>
      <c r="BZ290" t="s">
        <v>74</v>
      </c>
      <c r="CA290" t="s">
        <v>74</v>
      </c>
      <c r="CB290" t="s">
        <v>74</v>
      </c>
      <c r="CC290" t="s">
        <v>74</v>
      </c>
      <c r="CD290" t="s">
        <v>74</v>
      </c>
      <c r="CE290" t="s">
        <v>74</v>
      </c>
      <c r="CF290">
        <v>60.000061959999996</v>
      </c>
      <c r="CG290">
        <f>IF(CJ290&lt;$CH$1,CJ290,)</f>
        <v>0</v>
      </c>
      <c r="CH290">
        <v>1</v>
      </c>
      <c r="CI290">
        <v>290</v>
      </c>
      <c r="CJ290">
        <v>14999.201139999999</v>
      </c>
      <c r="CK290">
        <f t="shared" si="13"/>
        <v>120.00012391999999</v>
      </c>
      <c r="CL290">
        <f t="shared" si="14"/>
        <v>0</v>
      </c>
    </row>
    <row r="291" spans="1:90" x14ac:dyDescent="0.25">
      <c r="A291" s="5" t="s">
        <v>333</v>
      </c>
      <c r="B291" s="2" t="s">
        <v>395</v>
      </c>
      <c r="C291" s="10">
        <v>43739</v>
      </c>
      <c r="D291" s="10">
        <v>43800</v>
      </c>
      <c r="E291" s="14">
        <f t="shared" si="12"/>
        <v>2</v>
      </c>
      <c r="F291" s="3" t="s">
        <v>404</v>
      </c>
      <c r="G291" s="3" t="s">
        <v>358</v>
      </c>
      <c r="H291">
        <v>204</v>
      </c>
      <c r="I291">
        <v>73.900000000000006</v>
      </c>
      <c r="J291">
        <v>156.1</v>
      </c>
      <c r="K291">
        <v>8.3000000000000007</v>
      </c>
      <c r="L291">
        <v>178</v>
      </c>
      <c r="M291">
        <v>83</v>
      </c>
      <c r="N291" t="s">
        <v>114</v>
      </c>
      <c r="O291">
        <v>412</v>
      </c>
      <c r="P291">
        <v>1080</v>
      </c>
      <c r="Q291">
        <v>2340</v>
      </c>
      <c r="R291" s="1" t="s">
        <v>77</v>
      </c>
      <c r="S291" s="1" t="s">
        <v>77</v>
      </c>
      <c r="T291" t="s">
        <v>74</v>
      </c>
      <c r="U291">
        <v>8</v>
      </c>
      <c r="V291">
        <v>283.5</v>
      </c>
      <c r="W291">
        <v>2.27</v>
      </c>
      <c r="X291">
        <v>6</v>
      </c>
      <c r="Y291">
        <v>64</v>
      </c>
      <c r="Z291" t="s">
        <v>107</v>
      </c>
      <c r="AA291">
        <v>4000</v>
      </c>
      <c r="AF291" t="s">
        <v>74</v>
      </c>
      <c r="AG291">
        <v>48</v>
      </c>
      <c r="AH291">
        <v>1.8</v>
      </c>
      <c r="AI291">
        <v>32</v>
      </c>
      <c r="AJ291">
        <v>2</v>
      </c>
      <c r="AK291" t="s">
        <v>78</v>
      </c>
      <c r="AL291" t="s">
        <v>78</v>
      </c>
      <c r="AM291" t="s">
        <v>78</v>
      </c>
      <c r="AN291" t="s">
        <v>78</v>
      </c>
      <c r="AO291" t="s">
        <v>78</v>
      </c>
      <c r="AP291" t="s">
        <v>78</v>
      </c>
      <c r="AQ291" t="s">
        <v>74</v>
      </c>
      <c r="AR291" t="s">
        <v>77</v>
      </c>
      <c r="AS291" t="s">
        <v>78</v>
      </c>
      <c r="AT291" t="s">
        <v>78</v>
      </c>
      <c r="AU291" t="s">
        <v>78</v>
      </c>
      <c r="AV291" t="s">
        <v>78</v>
      </c>
      <c r="AW291" t="s">
        <v>78</v>
      </c>
      <c r="AX291" t="s">
        <v>78</v>
      </c>
      <c r="AY291">
        <v>5</v>
      </c>
      <c r="AZ291">
        <v>1</v>
      </c>
      <c r="BA291">
        <v>1</v>
      </c>
      <c r="BB291">
        <v>0.4</v>
      </c>
      <c r="BC291">
        <v>0</v>
      </c>
      <c r="BD291">
        <v>0.571428571</v>
      </c>
      <c r="BE291">
        <v>0.66666666699999999</v>
      </c>
      <c r="BF291">
        <v>0.1875</v>
      </c>
      <c r="BG291">
        <v>0</v>
      </c>
      <c r="BH291">
        <v>0.5</v>
      </c>
      <c r="BI291">
        <v>0.6</v>
      </c>
      <c r="BJ291">
        <v>0.45454545499999999</v>
      </c>
      <c r="BK291">
        <v>0</v>
      </c>
      <c r="BL291">
        <v>0.75</v>
      </c>
      <c r="BM291">
        <v>0.5</v>
      </c>
      <c r="BN291">
        <v>1</v>
      </c>
      <c r="BO291">
        <v>0</v>
      </c>
      <c r="BP291">
        <v>0</v>
      </c>
      <c r="BQ291" t="s">
        <v>74</v>
      </c>
      <c r="BR291" t="s">
        <v>74</v>
      </c>
      <c r="BS291" t="s">
        <v>74</v>
      </c>
      <c r="BT291" t="s">
        <v>74</v>
      </c>
      <c r="BU291" t="s">
        <v>74</v>
      </c>
      <c r="BV291" t="s">
        <v>74</v>
      </c>
      <c r="BW291" t="s">
        <v>74</v>
      </c>
      <c r="BX291" t="s">
        <v>74</v>
      </c>
      <c r="BY291" t="s">
        <v>74</v>
      </c>
      <c r="BZ291" t="s">
        <v>74</v>
      </c>
      <c r="CA291" t="s">
        <v>74</v>
      </c>
      <c r="CB291" t="s">
        <v>74</v>
      </c>
      <c r="CC291" t="s">
        <v>74</v>
      </c>
      <c r="CD291" t="s">
        <v>74</v>
      </c>
      <c r="CE291" t="s">
        <v>74</v>
      </c>
      <c r="CG291">
        <f>IF(CJ291&lt;$CH$1,CJ291,)</f>
        <v>0</v>
      </c>
      <c r="CH291">
        <v>1</v>
      </c>
      <c r="CI291">
        <v>291</v>
      </c>
      <c r="CJ291">
        <v>14999.312529999999</v>
      </c>
      <c r="CK291">
        <f t="shared" si="13"/>
        <v>0</v>
      </c>
      <c r="CL291">
        <f t="shared" si="14"/>
        <v>0</v>
      </c>
    </row>
    <row r="292" spans="1:90" x14ac:dyDescent="0.25">
      <c r="A292" s="5" t="s">
        <v>333</v>
      </c>
      <c r="B292" s="2" t="s">
        <v>392</v>
      </c>
      <c r="C292" s="10">
        <v>43739</v>
      </c>
      <c r="D292" s="10">
        <v>43800</v>
      </c>
      <c r="E292" s="14">
        <f t="shared" si="12"/>
        <v>2</v>
      </c>
      <c r="F292" s="3" t="s">
        <v>404</v>
      </c>
      <c r="H292">
        <v>400</v>
      </c>
      <c r="I292">
        <v>74</v>
      </c>
      <c r="J292">
        <v>154.30000000000001</v>
      </c>
      <c r="K292">
        <v>7.9</v>
      </c>
      <c r="L292">
        <v>174</v>
      </c>
      <c r="M292">
        <v>84</v>
      </c>
      <c r="N292" t="s">
        <v>76</v>
      </c>
      <c r="O292">
        <v>412</v>
      </c>
      <c r="P292">
        <v>1080</v>
      </c>
      <c r="Q292">
        <v>2340</v>
      </c>
      <c r="R292" s="1" t="s">
        <v>77</v>
      </c>
      <c r="S292" s="1" t="s">
        <v>77</v>
      </c>
      <c r="T292" t="s">
        <v>74</v>
      </c>
      <c r="U292">
        <v>8</v>
      </c>
      <c r="V292">
        <v>376.27800000000002</v>
      </c>
      <c r="W292">
        <v>2.6</v>
      </c>
      <c r="X292">
        <v>6</v>
      </c>
      <c r="Y292">
        <v>128</v>
      </c>
      <c r="Z292" t="s">
        <v>77</v>
      </c>
      <c r="AA292">
        <v>3750</v>
      </c>
      <c r="AF292" t="s">
        <v>74</v>
      </c>
      <c r="AG292">
        <v>48</v>
      </c>
      <c r="AH292">
        <v>1.8</v>
      </c>
      <c r="AI292">
        <v>32</v>
      </c>
      <c r="AJ292">
        <v>2</v>
      </c>
      <c r="AK292" t="s">
        <v>78</v>
      </c>
      <c r="AL292" t="s">
        <v>78</v>
      </c>
      <c r="AM292" t="s">
        <v>78</v>
      </c>
      <c r="AN292" t="s">
        <v>78</v>
      </c>
      <c r="AO292" t="s">
        <v>78</v>
      </c>
      <c r="AP292" t="s">
        <v>78</v>
      </c>
      <c r="AQ292" t="s">
        <v>74</v>
      </c>
      <c r="AR292" t="s">
        <v>78</v>
      </c>
      <c r="AS292" t="s">
        <v>77</v>
      </c>
      <c r="AT292" t="s">
        <v>77</v>
      </c>
      <c r="AU292" t="s">
        <v>78</v>
      </c>
      <c r="AV292" t="s">
        <v>78</v>
      </c>
      <c r="AW292" t="s">
        <v>78</v>
      </c>
      <c r="AX292" t="s">
        <v>78</v>
      </c>
      <c r="AY292">
        <v>5</v>
      </c>
      <c r="AZ292">
        <v>1</v>
      </c>
      <c r="BA292">
        <v>1</v>
      </c>
      <c r="BB292">
        <v>1</v>
      </c>
      <c r="BC292">
        <v>0</v>
      </c>
      <c r="BD292">
        <v>0.428571429</v>
      </c>
      <c r="BE292">
        <v>1</v>
      </c>
      <c r="BF292">
        <v>0.375</v>
      </c>
      <c r="BG292">
        <v>0</v>
      </c>
      <c r="BH292">
        <v>0</v>
      </c>
      <c r="BI292">
        <v>0.6</v>
      </c>
      <c r="BJ292">
        <v>0.63636363600000001</v>
      </c>
      <c r="BK292">
        <v>0</v>
      </c>
      <c r="BL292">
        <v>0.5</v>
      </c>
      <c r="BM292">
        <v>0.5</v>
      </c>
      <c r="BN292">
        <v>0.83333333300000001</v>
      </c>
      <c r="BO292">
        <v>0</v>
      </c>
      <c r="BP292">
        <v>57</v>
      </c>
      <c r="BQ292">
        <v>9.3000000000000007</v>
      </c>
      <c r="BR292">
        <v>7.8</v>
      </c>
      <c r="BS292">
        <v>9.6999999999999993</v>
      </c>
      <c r="BT292">
        <v>9.6</v>
      </c>
      <c r="BU292">
        <v>8.6</v>
      </c>
      <c r="BV292">
        <v>8.1</v>
      </c>
      <c r="BW292">
        <v>9.8000000000000007</v>
      </c>
      <c r="BX292">
        <v>9.6</v>
      </c>
      <c r="BY292">
        <v>9.5</v>
      </c>
      <c r="BZ292">
        <v>8.8000000000000007</v>
      </c>
      <c r="CA292">
        <v>9.1999999999999993</v>
      </c>
      <c r="CB292">
        <v>8.4</v>
      </c>
      <c r="CC292">
        <v>9.6999999999999993</v>
      </c>
      <c r="CD292">
        <v>9.4</v>
      </c>
      <c r="CE292">
        <v>9.3000000000000007</v>
      </c>
      <c r="CG292">
        <f>IF(CJ292&lt;$CH$1,CJ292,)</f>
        <v>1000.000061</v>
      </c>
      <c r="CH292">
        <v>1</v>
      </c>
      <c r="CI292">
        <v>292</v>
      </c>
      <c r="CJ292">
        <v>1000.000061</v>
      </c>
      <c r="CK292">
        <f t="shared" si="13"/>
        <v>0</v>
      </c>
      <c r="CL292">
        <f t="shared" si="14"/>
        <v>547.76903341390891</v>
      </c>
    </row>
    <row r="293" spans="1:90" x14ac:dyDescent="0.25">
      <c r="A293" s="5" t="s">
        <v>333</v>
      </c>
      <c r="B293" s="2" t="s">
        <v>405</v>
      </c>
      <c r="C293" s="10">
        <v>43709</v>
      </c>
      <c r="E293" s="14" t="e">
        <f t="shared" si="12"/>
        <v>#NUM!</v>
      </c>
      <c r="F293" s="3" t="s">
        <v>406</v>
      </c>
      <c r="H293">
        <v>800</v>
      </c>
      <c r="I293">
        <v>76.099999999999994</v>
      </c>
      <c r="J293">
        <v>160.80000000000001</v>
      </c>
      <c r="K293">
        <v>8.4</v>
      </c>
      <c r="L293">
        <v>196</v>
      </c>
      <c r="M293">
        <v>87</v>
      </c>
      <c r="N293" t="s">
        <v>84</v>
      </c>
      <c r="O293">
        <v>389</v>
      </c>
      <c r="P293">
        <v>1080</v>
      </c>
      <c r="Q293">
        <v>2340</v>
      </c>
      <c r="R293" s="1" t="s">
        <v>78</v>
      </c>
      <c r="S293" s="1" t="s">
        <v>78</v>
      </c>
      <c r="T293" t="s">
        <v>81</v>
      </c>
      <c r="U293">
        <v>8</v>
      </c>
      <c r="V293">
        <v>432.67599999999999</v>
      </c>
      <c r="W293">
        <v>2.86</v>
      </c>
      <c r="X293">
        <v>8</v>
      </c>
      <c r="Y293">
        <v>128</v>
      </c>
      <c r="Z293" t="s">
        <v>107</v>
      </c>
      <c r="AA293">
        <v>4200</v>
      </c>
      <c r="AF293" t="s">
        <v>74</v>
      </c>
      <c r="AG293">
        <v>40</v>
      </c>
      <c r="AH293">
        <v>1.8</v>
      </c>
      <c r="AI293">
        <v>24</v>
      </c>
      <c r="AJ293">
        <v>2</v>
      </c>
      <c r="AK293" t="s">
        <v>78</v>
      </c>
      <c r="AL293" t="s">
        <v>78</v>
      </c>
      <c r="AM293" t="s">
        <v>78</v>
      </c>
      <c r="AN293" t="s">
        <v>78</v>
      </c>
      <c r="AO293" t="s">
        <v>78</v>
      </c>
      <c r="AP293" t="s">
        <v>78</v>
      </c>
      <c r="AQ293" t="s">
        <v>78</v>
      </c>
      <c r="AR293" t="s">
        <v>78</v>
      </c>
      <c r="AS293" t="s">
        <v>78</v>
      </c>
      <c r="AT293" t="s">
        <v>77</v>
      </c>
      <c r="AU293" t="s">
        <v>78</v>
      </c>
      <c r="AV293" t="s">
        <v>78</v>
      </c>
      <c r="AW293" t="s">
        <v>78</v>
      </c>
      <c r="AX293" t="s">
        <v>78</v>
      </c>
      <c r="AY293">
        <v>5.0999999999999996</v>
      </c>
      <c r="AZ293">
        <v>1</v>
      </c>
      <c r="BA293">
        <v>1</v>
      </c>
      <c r="BB293">
        <v>0.8</v>
      </c>
      <c r="BC293">
        <v>0</v>
      </c>
      <c r="BD293">
        <v>0.571428571</v>
      </c>
      <c r="BE293">
        <v>1</v>
      </c>
      <c r="BF293">
        <v>0.5625</v>
      </c>
      <c r="BG293">
        <v>0</v>
      </c>
      <c r="BH293">
        <v>0.5</v>
      </c>
      <c r="BI293">
        <v>0.6</v>
      </c>
      <c r="BJ293">
        <v>0.63636363600000001</v>
      </c>
      <c r="BK293">
        <v>0</v>
      </c>
      <c r="BL293">
        <v>0.75</v>
      </c>
      <c r="BM293">
        <v>1</v>
      </c>
      <c r="BN293">
        <v>1</v>
      </c>
      <c r="BO293">
        <v>0</v>
      </c>
      <c r="BP293">
        <v>1</v>
      </c>
      <c r="BQ293" t="s">
        <v>74</v>
      </c>
      <c r="BR293" t="s">
        <v>74</v>
      </c>
      <c r="BS293" t="s">
        <v>74</v>
      </c>
      <c r="BT293" t="s">
        <v>74</v>
      </c>
      <c r="BU293" t="s">
        <v>74</v>
      </c>
      <c r="BV293" t="s">
        <v>74</v>
      </c>
      <c r="BW293" t="s">
        <v>74</v>
      </c>
      <c r="BX293" t="s">
        <v>74</v>
      </c>
      <c r="BY293" t="s">
        <v>74</v>
      </c>
      <c r="BZ293" t="s">
        <v>74</v>
      </c>
      <c r="CA293" t="s">
        <v>74</v>
      </c>
      <c r="CB293" t="s">
        <v>74</v>
      </c>
      <c r="CC293" t="s">
        <v>74</v>
      </c>
      <c r="CD293" t="s">
        <v>74</v>
      </c>
      <c r="CE293" t="s">
        <v>74</v>
      </c>
      <c r="CF293">
        <v>547.99993810000001</v>
      </c>
      <c r="CG293">
        <f>IF(CJ293&lt;$CH$1,CJ293,)</f>
        <v>4096.1537930000004</v>
      </c>
      <c r="CH293">
        <v>1</v>
      </c>
      <c r="CI293">
        <v>293</v>
      </c>
      <c r="CJ293">
        <v>4096.1537930000004</v>
      </c>
      <c r="CK293">
        <f t="shared" si="13"/>
        <v>1095.9998762</v>
      </c>
      <c r="CL293">
        <f t="shared" si="14"/>
        <v>2243.7460670378168</v>
      </c>
    </row>
    <row r="294" spans="1:90" x14ac:dyDescent="0.25">
      <c r="A294" s="5" t="s">
        <v>333</v>
      </c>
      <c r="B294" s="2" t="s">
        <v>407</v>
      </c>
      <c r="C294" s="10">
        <v>43709</v>
      </c>
      <c r="E294" s="14" t="e">
        <f t="shared" si="12"/>
        <v>#NUM!</v>
      </c>
      <c r="F294" s="3" t="s">
        <v>408</v>
      </c>
      <c r="H294">
        <v>1100</v>
      </c>
      <c r="I294">
        <v>73.099999999999994</v>
      </c>
      <c r="J294">
        <v>158.1</v>
      </c>
      <c r="K294">
        <v>8.8000000000000007</v>
      </c>
      <c r="L294">
        <v>198</v>
      </c>
      <c r="M294">
        <v>94</v>
      </c>
      <c r="N294" t="s">
        <v>84</v>
      </c>
      <c r="O294">
        <v>409</v>
      </c>
      <c r="P294">
        <v>1176</v>
      </c>
      <c r="Q294">
        <v>2400</v>
      </c>
      <c r="R294" s="1" t="s">
        <v>78</v>
      </c>
      <c r="S294" s="1" t="s">
        <v>78</v>
      </c>
      <c r="T294" t="s">
        <v>81</v>
      </c>
      <c r="U294">
        <v>8</v>
      </c>
      <c r="V294">
        <v>457.35700000000003</v>
      </c>
      <c r="W294">
        <v>2.86</v>
      </c>
      <c r="X294">
        <v>8</v>
      </c>
      <c r="Y294">
        <v>256</v>
      </c>
      <c r="Z294" t="s">
        <v>107</v>
      </c>
      <c r="AA294">
        <v>4500</v>
      </c>
      <c r="AB294">
        <v>103</v>
      </c>
      <c r="AC294">
        <v>20.170000000000002</v>
      </c>
      <c r="AD294">
        <v>14.97</v>
      </c>
      <c r="AE294">
        <v>18.32</v>
      </c>
      <c r="AF294">
        <v>121</v>
      </c>
      <c r="AG294">
        <v>40</v>
      </c>
      <c r="AH294">
        <v>1.6</v>
      </c>
      <c r="AI294">
        <v>32</v>
      </c>
      <c r="AJ294">
        <v>2</v>
      </c>
      <c r="AK294" t="s">
        <v>78</v>
      </c>
      <c r="AL294" t="s">
        <v>78</v>
      </c>
      <c r="AM294" t="s">
        <v>78</v>
      </c>
      <c r="AN294" t="s">
        <v>78</v>
      </c>
      <c r="AO294" t="s">
        <v>78</v>
      </c>
      <c r="AP294" t="s">
        <v>78</v>
      </c>
      <c r="AQ294" t="s">
        <v>78</v>
      </c>
      <c r="AR294" t="s">
        <v>78</v>
      </c>
      <c r="AS294" t="s">
        <v>77</v>
      </c>
      <c r="AT294" t="s">
        <v>77</v>
      </c>
      <c r="AU294" t="s">
        <v>78</v>
      </c>
      <c r="AV294" t="s">
        <v>78</v>
      </c>
      <c r="AW294" t="s">
        <v>78</v>
      </c>
      <c r="AX294" t="s">
        <v>78</v>
      </c>
      <c r="AY294">
        <v>5.0999999999999996</v>
      </c>
      <c r="AZ294">
        <v>1</v>
      </c>
      <c r="BA294">
        <v>1</v>
      </c>
      <c r="BB294">
        <v>0.8</v>
      </c>
      <c r="BC294">
        <v>0</v>
      </c>
      <c r="BD294">
        <v>0.571428571</v>
      </c>
      <c r="BE294">
        <v>1</v>
      </c>
      <c r="BF294">
        <v>0.5</v>
      </c>
      <c r="BG294">
        <v>0</v>
      </c>
      <c r="BH294">
        <v>0.5</v>
      </c>
      <c r="BI294">
        <v>0.6</v>
      </c>
      <c r="BJ294">
        <v>0.63636363600000001</v>
      </c>
      <c r="BK294">
        <v>0</v>
      </c>
      <c r="BL294">
        <v>0.75</v>
      </c>
      <c r="BM294">
        <v>1</v>
      </c>
      <c r="BN294">
        <v>1</v>
      </c>
      <c r="BO294">
        <v>0</v>
      </c>
      <c r="BP294">
        <v>9</v>
      </c>
      <c r="BQ294">
        <v>9.3000000000000007</v>
      </c>
      <c r="BR294">
        <v>8</v>
      </c>
      <c r="BS294">
        <v>9.1</v>
      </c>
      <c r="BT294">
        <v>8.1</v>
      </c>
      <c r="BU294">
        <v>8.3000000000000007</v>
      </c>
      <c r="BV294">
        <v>6.9</v>
      </c>
      <c r="BW294">
        <v>9</v>
      </c>
      <c r="BX294">
        <v>9.1</v>
      </c>
      <c r="BY294">
        <v>9.6999999999999993</v>
      </c>
      <c r="BZ294">
        <v>9.1999999999999993</v>
      </c>
      <c r="CA294">
        <v>8.8000000000000007</v>
      </c>
      <c r="CB294">
        <v>9.3000000000000007</v>
      </c>
      <c r="CC294">
        <v>8.6999999999999993</v>
      </c>
      <c r="CD294">
        <v>9.8000000000000007</v>
      </c>
      <c r="CE294">
        <v>10</v>
      </c>
      <c r="CF294">
        <v>547.99993810000001</v>
      </c>
      <c r="CG294">
        <f>IF(CJ294&lt;$CH$1,CJ294,)</f>
        <v>1000.000043</v>
      </c>
      <c r="CH294">
        <v>1</v>
      </c>
      <c r="CI294">
        <v>294</v>
      </c>
      <c r="CJ294">
        <v>1000.000043</v>
      </c>
      <c r="CK294">
        <f t="shared" si="13"/>
        <v>1095.9998762</v>
      </c>
      <c r="CL294">
        <f t="shared" si="14"/>
        <v>547.76902355406696</v>
      </c>
    </row>
    <row r="295" spans="1:90" x14ac:dyDescent="0.25">
      <c r="A295" s="5" t="s">
        <v>333</v>
      </c>
      <c r="B295" s="2" t="s">
        <v>337</v>
      </c>
      <c r="C295" s="10">
        <v>43709</v>
      </c>
      <c r="D295" s="10">
        <v>43922</v>
      </c>
      <c r="E295" s="14">
        <f t="shared" si="12"/>
        <v>7</v>
      </c>
      <c r="F295" s="3" t="s">
        <v>409</v>
      </c>
      <c r="G295" s="3" t="s">
        <v>369</v>
      </c>
      <c r="H295">
        <v>125</v>
      </c>
      <c r="I295">
        <v>76.099999999999994</v>
      </c>
      <c r="J295">
        <v>159.80000000000001</v>
      </c>
      <c r="K295">
        <v>8.1</v>
      </c>
      <c r="L295">
        <v>176</v>
      </c>
      <c r="M295">
        <v>82</v>
      </c>
      <c r="N295" t="s">
        <v>76</v>
      </c>
      <c r="O295">
        <v>269</v>
      </c>
      <c r="P295">
        <v>720</v>
      </c>
      <c r="Q295">
        <v>1560</v>
      </c>
      <c r="R295" s="1" t="s">
        <v>77</v>
      </c>
      <c r="S295" s="1" t="s">
        <v>77</v>
      </c>
      <c r="T295" t="s">
        <v>74</v>
      </c>
      <c r="U295">
        <v>8</v>
      </c>
      <c r="V295">
        <v>144</v>
      </c>
      <c r="W295">
        <v>2.2000000000000002</v>
      </c>
      <c r="X295">
        <v>4</v>
      </c>
      <c r="Y295">
        <v>64</v>
      </c>
      <c r="Z295" t="s">
        <v>107</v>
      </c>
      <c r="AA295">
        <v>4000</v>
      </c>
      <c r="AF295" t="s">
        <v>74</v>
      </c>
      <c r="AG295">
        <v>48</v>
      </c>
      <c r="AH295">
        <v>1.8</v>
      </c>
      <c r="AI295">
        <v>8</v>
      </c>
      <c r="AJ295">
        <v>2</v>
      </c>
      <c r="AK295" t="s">
        <v>77</v>
      </c>
      <c r="AL295" t="s">
        <v>78</v>
      </c>
      <c r="AM295" t="s">
        <v>78</v>
      </c>
      <c r="AN295" t="s">
        <v>78</v>
      </c>
      <c r="AO295" t="s">
        <v>78</v>
      </c>
      <c r="AP295" t="s">
        <v>74</v>
      </c>
      <c r="AQ295" t="s">
        <v>74</v>
      </c>
      <c r="AR295" t="s">
        <v>77</v>
      </c>
      <c r="AS295" t="s">
        <v>78</v>
      </c>
      <c r="AT295" t="s">
        <v>78</v>
      </c>
      <c r="AU295" t="s">
        <v>78</v>
      </c>
      <c r="AV295" t="s">
        <v>78</v>
      </c>
      <c r="AW295" t="s">
        <v>78</v>
      </c>
      <c r="AX295" t="s">
        <v>78</v>
      </c>
      <c r="AY295">
        <v>5</v>
      </c>
      <c r="AZ295">
        <v>1</v>
      </c>
      <c r="BA295">
        <v>1</v>
      </c>
      <c r="BB295">
        <v>0.6</v>
      </c>
      <c r="BC295">
        <v>0</v>
      </c>
      <c r="BD295">
        <v>0.571428571</v>
      </c>
      <c r="BE295">
        <v>0.66666666699999999</v>
      </c>
      <c r="BF295">
        <v>0.125</v>
      </c>
      <c r="BG295">
        <v>0</v>
      </c>
      <c r="BH295">
        <v>0.5</v>
      </c>
      <c r="BI295">
        <v>0.4</v>
      </c>
      <c r="BJ295">
        <v>0.36363636399999999</v>
      </c>
      <c r="BK295">
        <v>0</v>
      </c>
      <c r="BL295">
        <v>0.75</v>
      </c>
      <c r="BM295">
        <v>1</v>
      </c>
      <c r="BN295">
        <v>1</v>
      </c>
      <c r="BO295">
        <v>0</v>
      </c>
      <c r="BP295">
        <v>0</v>
      </c>
      <c r="BQ295" t="s">
        <v>74</v>
      </c>
      <c r="BR295" t="s">
        <v>74</v>
      </c>
      <c r="BS295" t="s">
        <v>74</v>
      </c>
      <c r="BT295" t="s">
        <v>74</v>
      </c>
      <c r="BU295" t="s">
        <v>74</v>
      </c>
      <c r="BV295" t="s">
        <v>74</v>
      </c>
      <c r="BW295" t="s">
        <v>74</v>
      </c>
      <c r="BX295" t="s">
        <v>74</v>
      </c>
      <c r="BY295" t="s">
        <v>74</v>
      </c>
      <c r="BZ295" t="s">
        <v>74</v>
      </c>
      <c r="CA295" t="s">
        <v>74</v>
      </c>
      <c r="CB295" t="s">
        <v>74</v>
      </c>
      <c r="CC295" t="s">
        <v>74</v>
      </c>
      <c r="CD295" t="s">
        <v>74</v>
      </c>
      <c r="CE295" t="s">
        <v>74</v>
      </c>
      <c r="CF295">
        <v>547.99993810000001</v>
      </c>
      <c r="CG295">
        <f>IF(CJ295&lt;$CH$1,CJ295,)</f>
        <v>0</v>
      </c>
      <c r="CH295">
        <v>1</v>
      </c>
      <c r="CI295">
        <v>295</v>
      </c>
      <c r="CJ295">
        <v>14999.24833</v>
      </c>
      <c r="CK295">
        <f t="shared" si="13"/>
        <v>1095.9998762</v>
      </c>
      <c r="CL295">
        <f t="shared" si="14"/>
        <v>0</v>
      </c>
    </row>
    <row r="296" spans="1:90" x14ac:dyDescent="0.25">
      <c r="A296" s="5" t="s">
        <v>333</v>
      </c>
      <c r="B296" s="2" t="s">
        <v>410</v>
      </c>
      <c r="C296" s="10">
        <v>43709</v>
      </c>
      <c r="E296" s="14" t="e">
        <f t="shared" si="12"/>
        <v>#NUM!</v>
      </c>
      <c r="F296" s="3" t="s">
        <v>409</v>
      </c>
      <c r="H296">
        <v>110</v>
      </c>
      <c r="I296">
        <v>70.8</v>
      </c>
      <c r="J296">
        <v>147.1</v>
      </c>
      <c r="K296">
        <v>8.5</v>
      </c>
      <c r="L296">
        <v>146</v>
      </c>
      <c r="M296">
        <v>78</v>
      </c>
      <c r="N296" t="s">
        <v>76</v>
      </c>
      <c r="O296">
        <v>295</v>
      </c>
      <c r="P296">
        <v>720</v>
      </c>
      <c r="Q296">
        <v>1520</v>
      </c>
      <c r="R296" s="1" t="s">
        <v>77</v>
      </c>
      <c r="S296" s="1" t="s">
        <v>77</v>
      </c>
      <c r="T296" t="s">
        <v>74</v>
      </c>
      <c r="U296">
        <v>8</v>
      </c>
      <c r="V296">
        <v>75.224999999999994</v>
      </c>
      <c r="W296">
        <v>2</v>
      </c>
      <c r="X296">
        <v>2</v>
      </c>
      <c r="Y296">
        <v>32</v>
      </c>
      <c r="Z296" t="s">
        <v>104</v>
      </c>
      <c r="AA296">
        <v>3020</v>
      </c>
      <c r="AF296" t="s">
        <v>74</v>
      </c>
      <c r="AG296">
        <v>13</v>
      </c>
      <c r="AH296">
        <v>1.8</v>
      </c>
      <c r="AI296">
        <v>5</v>
      </c>
      <c r="AJ296" t="s">
        <v>74</v>
      </c>
      <c r="AK296" t="s">
        <v>77</v>
      </c>
      <c r="AL296" t="s">
        <v>78</v>
      </c>
      <c r="AM296" t="s">
        <v>78</v>
      </c>
      <c r="AN296" t="s">
        <v>78</v>
      </c>
      <c r="AO296" t="s">
        <v>74</v>
      </c>
      <c r="AP296" t="s">
        <v>74</v>
      </c>
      <c r="AQ296" t="s">
        <v>74</v>
      </c>
      <c r="AR296" t="s">
        <v>77</v>
      </c>
      <c r="AS296" t="s">
        <v>78</v>
      </c>
      <c r="AT296" t="s">
        <v>78</v>
      </c>
      <c r="AU296" t="s">
        <v>78</v>
      </c>
      <c r="AV296" t="s">
        <v>78</v>
      </c>
      <c r="AW296" t="s">
        <v>78</v>
      </c>
      <c r="AX296" t="s">
        <v>78</v>
      </c>
      <c r="AY296">
        <v>5</v>
      </c>
      <c r="AZ296">
        <v>1</v>
      </c>
      <c r="BA296">
        <v>0.5</v>
      </c>
      <c r="BB296">
        <v>0.4</v>
      </c>
      <c r="BC296">
        <v>0</v>
      </c>
      <c r="BD296">
        <v>0.428571429</v>
      </c>
      <c r="BE296">
        <v>0.33333333300000001</v>
      </c>
      <c r="BF296">
        <v>0.125</v>
      </c>
      <c r="BG296">
        <v>0</v>
      </c>
      <c r="BH296">
        <v>0</v>
      </c>
      <c r="BI296">
        <v>0.2</v>
      </c>
      <c r="BJ296">
        <v>0.36363636399999999</v>
      </c>
      <c r="BK296">
        <v>0</v>
      </c>
      <c r="BL296">
        <v>0.5</v>
      </c>
      <c r="BM296">
        <v>0.75</v>
      </c>
      <c r="BN296">
        <v>1</v>
      </c>
      <c r="BO296">
        <v>0</v>
      </c>
      <c r="BP296">
        <v>0</v>
      </c>
      <c r="BQ296" t="s">
        <v>74</v>
      </c>
      <c r="BR296" t="s">
        <v>74</v>
      </c>
      <c r="BS296" t="s">
        <v>74</v>
      </c>
      <c r="BT296" t="s">
        <v>74</v>
      </c>
      <c r="BU296" t="s">
        <v>74</v>
      </c>
      <c r="BV296" t="s">
        <v>74</v>
      </c>
      <c r="BW296" t="s">
        <v>74</v>
      </c>
      <c r="BX296" t="s">
        <v>74</v>
      </c>
      <c r="BY296" t="s">
        <v>74</v>
      </c>
      <c r="BZ296" t="s">
        <v>74</v>
      </c>
      <c r="CA296" t="s">
        <v>74</v>
      </c>
      <c r="CB296" t="s">
        <v>74</v>
      </c>
      <c r="CC296" t="s">
        <v>74</v>
      </c>
      <c r="CD296" t="s">
        <v>74</v>
      </c>
      <c r="CE296" t="s">
        <v>74</v>
      </c>
      <c r="CF296">
        <v>547.99993810000001</v>
      </c>
      <c r="CG296">
        <f>IF(CJ296&lt;$CH$1,CJ296,)</f>
        <v>0</v>
      </c>
      <c r="CH296">
        <v>1</v>
      </c>
      <c r="CI296">
        <v>296</v>
      </c>
      <c r="CJ296">
        <v>14999.99958</v>
      </c>
      <c r="CK296">
        <f t="shared" si="13"/>
        <v>1095.9998762</v>
      </c>
      <c r="CL296">
        <f t="shared" si="14"/>
        <v>0</v>
      </c>
    </row>
    <row r="297" spans="1:90" x14ac:dyDescent="0.25">
      <c r="A297" s="5" t="s">
        <v>333</v>
      </c>
      <c r="B297" s="2" t="s">
        <v>411</v>
      </c>
      <c r="C297" s="10">
        <v>43709</v>
      </c>
      <c r="E297" s="14" t="e">
        <f t="shared" si="12"/>
        <v>#NUM!</v>
      </c>
      <c r="F297" s="3" t="s">
        <v>412</v>
      </c>
      <c r="H297">
        <v>190</v>
      </c>
      <c r="I297">
        <v>77.3</v>
      </c>
      <c r="J297">
        <v>163.5</v>
      </c>
      <c r="K297">
        <v>8.8000000000000007</v>
      </c>
      <c r="L297">
        <v>197</v>
      </c>
      <c r="M297">
        <v>84</v>
      </c>
      <c r="N297" t="s">
        <v>76</v>
      </c>
      <c r="O297">
        <v>391</v>
      </c>
      <c r="P297">
        <v>1080</v>
      </c>
      <c r="Q297">
        <v>2340</v>
      </c>
      <c r="R297" s="1" t="s">
        <v>77</v>
      </c>
      <c r="S297" s="1" t="s">
        <v>77</v>
      </c>
      <c r="T297" t="s">
        <v>74</v>
      </c>
      <c r="U297">
        <v>8</v>
      </c>
      <c r="V297">
        <v>144</v>
      </c>
      <c r="W297">
        <v>2.2000000000000002</v>
      </c>
      <c r="X297">
        <v>4</v>
      </c>
      <c r="Y297">
        <v>128</v>
      </c>
      <c r="Z297" t="s">
        <v>104</v>
      </c>
      <c r="AA297">
        <v>4000</v>
      </c>
      <c r="AF297" t="s">
        <v>74</v>
      </c>
      <c r="AG297">
        <v>48</v>
      </c>
      <c r="AH297">
        <v>1.8</v>
      </c>
      <c r="AI297">
        <v>16</v>
      </c>
      <c r="AJ297">
        <v>2.2000000000000002</v>
      </c>
      <c r="AK297" t="s">
        <v>78</v>
      </c>
      <c r="AL297" t="s">
        <v>78</v>
      </c>
      <c r="AM297" t="s">
        <v>78</v>
      </c>
      <c r="AN297" t="s">
        <v>78</v>
      </c>
      <c r="AO297" t="s">
        <v>78</v>
      </c>
      <c r="AP297" t="s">
        <v>78</v>
      </c>
      <c r="AQ297" t="s">
        <v>74</v>
      </c>
      <c r="AR297" t="s">
        <v>77</v>
      </c>
      <c r="AS297" t="s">
        <v>78</v>
      </c>
      <c r="AT297" t="s">
        <v>78</v>
      </c>
      <c r="AU297" t="s">
        <v>78</v>
      </c>
      <c r="AV297" t="s">
        <v>78</v>
      </c>
      <c r="AW297" t="s">
        <v>78</v>
      </c>
      <c r="AX297" t="s">
        <v>78</v>
      </c>
      <c r="AY297">
        <v>4.2</v>
      </c>
      <c r="AZ297">
        <v>1</v>
      </c>
      <c r="BA297">
        <v>1</v>
      </c>
      <c r="BB297">
        <v>0.4</v>
      </c>
      <c r="BC297">
        <v>0</v>
      </c>
      <c r="BD297">
        <v>0.571428571</v>
      </c>
      <c r="BE297">
        <v>0</v>
      </c>
      <c r="BF297">
        <v>0.125</v>
      </c>
      <c r="BG297">
        <v>0</v>
      </c>
      <c r="BH297">
        <v>0.5</v>
      </c>
      <c r="BI297">
        <v>0.4</v>
      </c>
      <c r="BJ297">
        <v>0.36363636399999999</v>
      </c>
      <c r="BK297">
        <v>0</v>
      </c>
      <c r="BL297">
        <v>0.75</v>
      </c>
      <c r="BM297">
        <v>1</v>
      </c>
      <c r="BN297">
        <v>1</v>
      </c>
      <c r="BO297">
        <v>0</v>
      </c>
      <c r="BP297">
        <v>0</v>
      </c>
      <c r="BQ297" t="s">
        <v>74</v>
      </c>
      <c r="BR297" t="s">
        <v>74</v>
      </c>
      <c r="BS297" t="s">
        <v>74</v>
      </c>
      <c r="BT297" t="s">
        <v>74</v>
      </c>
      <c r="BU297" t="s">
        <v>74</v>
      </c>
      <c r="BV297" t="s">
        <v>74</v>
      </c>
      <c r="BW297" t="s">
        <v>74</v>
      </c>
      <c r="BX297" t="s">
        <v>74</v>
      </c>
      <c r="BY297" t="s">
        <v>74</v>
      </c>
      <c r="BZ297" t="s">
        <v>74</v>
      </c>
      <c r="CA297" t="s">
        <v>74</v>
      </c>
      <c r="CB297" t="s">
        <v>74</v>
      </c>
      <c r="CC297" t="s">
        <v>74</v>
      </c>
      <c r="CD297" t="s">
        <v>74</v>
      </c>
      <c r="CE297" t="s">
        <v>74</v>
      </c>
      <c r="CF297">
        <v>547.99993810000001</v>
      </c>
      <c r="CG297">
        <f>IF(CJ297&lt;$CH$1,CJ297,)</f>
        <v>0</v>
      </c>
      <c r="CH297">
        <v>1</v>
      </c>
      <c r="CI297">
        <v>297</v>
      </c>
      <c r="CJ297">
        <v>14999.999970000001</v>
      </c>
      <c r="CK297">
        <f t="shared" si="13"/>
        <v>1095.9998762</v>
      </c>
      <c r="CL297">
        <f t="shared" si="14"/>
        <v>0</v>
      </c>
    </row>
    <row r="298" spans="1:90" x14ac:dyDescent="0.25">
      <c r="A298" s="5" t="s">
        <v>333</v>
      </c>
      <c r="B298" s="2" t="s">
        <v>375</v>
      </c>
      <c r="C298" s="10">
        <v>43709</v>
      </c>
      <c r="D298" s="10">
        <v>43891</v>
      </c>
      <c r="E298" s="14">
        <f t="shared" si="12"/>
        <v>6</v>
      </c>
      <c r="F298" s="3" t="s">
        <v>363</v>
      </c>
      <c r="G298" s="3" t="s">
        <v>374</v>
      </c>
      <c r="H298">
        <v>309</v>
      </c>
      <c r="I298">
        <v>74</v>
      </c>
      <c r="J298">
        <v>154.30000000000001</v>
      </c>
      <c r="K298">
        <v>7.9</v>
      </c>
      <c r="L298">
        <v>172</v>
      </c>
      <c r="M298">
        <v>84</v>
      </c>
      <c r="N298" t="s">
        <v>76</v>
      </c>
      <c r="O298">
        <v>412</v>
      </c>
      <c r="P298">
        <v>1080</v>
      </c>
      <c r="Q298">
        <v>2340</v>
      </c>
      <c r="R298" s="1" t="s">
        <v>77</v>
      </c>
      <c r="S298" s="1" t="s">
        <v>77</v>
      </c>
      <c r="T298" t="s">
        <v>74</v>
      </c>
      <c r="U298">
        <v>8</v>
      </c>
      <c r="V298">
        <v>303.28300000000002</v>
      </c>
      <c r="W298">
        <v>2.27</v>
      </c>
      <c r="X298">
        <v>6</v>
      </c>
      <c r="Y298">
        <v>128</v>
      </c>
      <c r="Z298" t="s">
        <v>77</v>
      </c>
      <c r="AA298">
        <v>3750</v>
      </c>
      <c r="AF298" t="s">
        <v>74</v>
      </c>
      <c r="AG298">
        <v>48</v>
      </c>
      <c r="AH298">
        <v>1.8</v>
      </c>
      <c r="AI298">
        <v>32</v>
      </c>
      <c r="AJ298">
        <v>2</v>
      </c>
      <c r="AK298" t="s">
        <v>78</v>
      </c>
      <c r="AL298" t="s">
        <v>78</v>
      </c>
      <c r="AM298" t="s">
        <v>78</v>
      </c>
      <c r="AN298" t="s">
        <v>78</v>
      </c>
      <c r="AO298" t="s">
        <v>78</v>
      </c>
      <c r="AP298" t="s">
        <v>74</v>
      </c>
      <c r="AQ298" t="s">
        <v>74</v>
      </c>
      <c r="AR298" t="s">
        <v>77</v>
      </c>
      <c r="AS298" t="s">
        <v>77</v>
      </c>
      <c r="AT298" t="s">
        <v>77</v>
      </c>
      <c r="AU298" t="s">
        <v>78</v>
      </c>
      <c r="AV298" t="s">
        <v>78</v>
      </c>
      <c r="AW298" t="s">
        <v>78</v>
      </c>
      <c r="AX298" t="s">
        <v>78</v>
      </c>
      <c r="AY298">
        <v>5</v>
      </c>
      <c r="AZ298">
        <v>1</v>
      </c>
      <c r="BA298">
        <v>1</v>
      </c>
      <c r="BB298">
        <v>0.4</v>
      </c>
      <c r="BC298">
        <v>0</v>
      </c>
      <c r="BD298">
        <v>0.571428571</v>
      </c>
      <c r="BE298">
        <v>0.66666666699999999</v>
      </c>
      <c r="BF298">
        <v>0.1875</v>
      </c>
      <c r="BG298">
        <v>0</v>
      </c>
      <c r="BH298">
        <v>0.5</v>
      </c>
      <c r="BI298">
        <v>0.6</v>
      </c>
      <c r="BJ298">
        <v>0.45454545499999999</v>
      </c>
      <c r="BK298">
        <v>0</v>
      </c>
      <c r="BL298">
        <v>0.75</v>
      </c>
      <c r="BM298">
        <v>1</v>
      </c>
      <c r="BN298">
        <v>1</v>
      </c>
      <c r="BO298">
        <v>0</v>
      </c>
      <c r="BP298">
        <v>0</v>
      </c>
      <c r="BQ298" t="s">
        <v>74</v>
      </c>
      <c r="BR298" t="s">
        <v>74</v>
      </c>
      <c r="BS298" t="s">
        <v>74</v>
      </c>
      <c r="BT298" t="s">
        <v>74</v>
      </c>
      <c r="BU298" t="s">
        <v>74</v>
      </c>
      <c r="BV298" t="s">
        <v>74</v>
      </c>
      <c r="BW298" t="s">
        <v>74</v>
      </c>
      <c r="BX298" t="s">
        <v>74</v>
      </c>
      <c r="BY298" t="s">
        <v>74</v>
      </c>
      <c r="BZ298" t="s">
        <v>74</v>
      </c>
      <c r="CA298" t="s">
        <v>74</v>
      </c>
      <c r="CB298" t="s">
        <v>74</v>
      </c>
      <c r="CC298" t="s">
        <v>74</v>
      </c>
      <c r="CD298" t="s">
        <v>74</v>
      </c>
      <c r="CE298" t="s">
        <v>74</v>
      </c>
      <c r="CF298">
        <v>547.99993810000001</v>
      </c>
      <c r="CG298">
        <f>IF(CJ298&lt;$CH$1,CJ298,)</f>
        <v>0</v>
      </c>
      <c r="CH298">
        <v>1</v>
      </c>
      <c r="CI298">
        <v>298</v>
      </c>
      <c r="CJ298">
        <v>14999.23244</v>
      </c>
      <c r="CK298">
        <f t="shared" si="13"/>
        <v>1095.9998762</v>
      </c>
      <c r="CL298">
        <f t="shared" si="14"/>
        <v>0</v>
      </c>
    </row>
    <row r="299" spans="1:90" x14ac:dyDescent="0.25">
      <c r="A299" s="5" t="s">
        <v>333</v>
      </c>
      <c r="B299" s="2" t="s">
        <v>342</v>
      </c>
      <c r="C299" s="10">
        <v>43647</v>
      </c>
      <c r="D299" s="10">
        <v>43952</v>
      </c>
      <c r="E299" s="14">
        <f t="shared" si="12"/>
        <v>10</v>
      </c>
      <c r="F299" s="3" t="s">
        <v>413</v>
      </c>
      <c r="G299" s="3" t="s">
        <v>341</v>
      </c>
      <c r="H299">
        <v>250</v>
      </c>
      <c r="I299">
        <v>77.3</v>
      </c>
      <c r="J299">
        <v>163.5</v>
      </c>
      <c r="K299">
        <v>8.8000000000000007</v>
      </c>
      <c r="L299">
        <v>197</v>
      </c>
      <c r="M299">
        <v>84</v>
      </c>
      <c r="N299" t="s">
        <v>76</v>
      </c>
      <c r="O299">
        <v>391</v>
      </c>
      <c r="P299">
        <v>1080</v>
      </c>
      <c r="Q299">
        <v>2340</v>
      </c>
      <c r="R299" s="1" t="s">
        <v>77</v>
      </c>
      <c r="S299" s="1" t="s">
        <v>77</v>
      </c>
      <c r="T299" t="s">
        <v>74</v>
      </c>
      <c r="U299">
        <v>8</v>
      </c>
      <c r="V299">
        <v>182.44399999999999</v>
      </c>
      <c r="W299">
        <v>2.2000000000000002</v>
      </c>
      <c r="X299">
        <v>4</v>
      </c>
      <c r="Y299">
        <v>128</v>
      </c>
      <c r="Z299" t="s">
        <v>107</v>
      </c>
      <c r="AA299">
        <v>4000</v>
      </c>
      <c r="AB299">
        <v>99</v>
      </c>
      <c r="AC299">
        <v>28.35</v>
      </c>
      <c r="AD299">
        <v>12.63</v>
      </c>
      <c r="AE299">
        <v>12.03</v>
      </c>
      <c r="AF299" t="s">
        <v>74</v>
      </c>
      <c r="AG299">
        <v>48</v>
      </c>
      <c r="AH299">
        <v>1.8</v>
      </c>
      <c r="AI299">
        <v>16</v>
      </c>
      <c r="AJ299">
        <v>2.2000000000000002</v>
      </c>
      <c r="AK299" t="s">
        <v>78</v>
      </c>
      <c r="AL299" t="s">
        <v>78</v>
      </c>
      <c r="AM299" t="s">
        <v>78</v>
      </c>
      <c r="AN299" t="s">
        <v>78</v>
      </c>
      <c r="AO299" t="s">
        <v>74</v>
      </c>
      <c r="AP299" t="s">
        <v>74</v>
      </c>
      <c r="AQ299" t="s">
        <v>74</v>
      </c>
      <c r="AR299" t="s">
        <v>77</v>
      </c>
      <c r="AS299" t="s">
        <v>78</v>
      </c>
      <c r="AT299" t="s">
        <v>78</v>
      </c>
      <c r="AU299" t="s">
        <v>78</v>
      </c>
      <c r="AV299" t="s">
        <v>78</v>
      </c>
      <c r="AW299" t="s">
        <v>78</v>
      </c>
      <c r="AX299" t="s">
        <v>78</v>
      </c>
      <c r="AY299">
        <v>4.2</v>
      </c>
      <c r="AZ299">
        <v>1</v>
      </c>
      <c r="BA299">
        <v>1</v>
      </c>
      <c r="BB299">
        <v>0.8</v>
      </c>
      <c r="BC299">
        <v>0</v>
      </c>
      <c r="BD299">
        <v>0.571428571</v>
      </c>
      <c r="BE299">
        <v>0.66666666699999999</v>
      </c>
      <c r="BF299">
        <v>0.125</v>
      </c>
      <c r="BG299">
        <v>0</v>
      </c>
      <c r="BH299">
        <v>0.5</v>
      </c>
      <c r="BI299">
        <v>0.4</v>
      </c>
      <c r="BJ299">
        <v>0.36363636399999999</v>
      </c>
      <c r="BK299">
        <v>0</v>
      </c>
      <c r="BL299">
        <v>0.75</v>
      </c>
      <c r="BM299">
        <v>1</v>
      </c>
      <c r="BN299">
        <v>1</v>
      </c>
      <c r="BO299">
        <v>0</v>
      </c>
      <c r="BP299">
        <v>12</v>
      </c>
      <c r="BQ299">
        <v>9.8000000000000007</v>
      </c>
      <c r="BR299">
        <v>9.1</v>
      </c>
      <c r="BS299">
        <v>9.8000000000000007</v>
      </c>
      <c r="BT299">
        <v>9.3000000000000007</v>
      </c>
      <c r="BU299">
        <v>9</v>
      </c>
      <c r="BV299">
        <v>8.6999999999999993</v>
      </c>
      <c r="BW299">
        <v>9.8000000000000007</v>
      </c>
      <c r="BX299">
        <v>9.3000000000000007</v>
      </c>
      <c r="BY299">
        <v>9.1999999999999993</v>
      </c>
      <c r="BZ299">
        <v>8.6</v>
      </c>
      <c r="CA299">
        <v>9.1999999999999993</v>
      </c>
      <c r="CB299">
        <v>8.9</v>
      </c>
      <c r="CC299">
        <v>10</v>
      </c>
      <c r="CD299">
        <v>9.1</v>
      </c>
      <c r="CE299">
        <v>9.8000000000000007</v>
      </c>
      <c r="CF299">
        <v>60.00006192</v>
      </c>
      <c r="CG299">
        <f>IF(CJ299&lt;$CH$1,CJ299,)</f>
        <v>0</v>
      </c>
      <c r="CH299">
        <v>1</v>
      </c>
      <c r="CI299">
        <v>299</v>
      </c>
      <c r="CJ299">
        <v>8411.7181029999992</v>
      </c>
      <c r="CK299">
        <f t="shared" si="13"/>
        <v>120.00012384</v>
      </c>
      <c r="CL299">
        <f t="shared" si="14"/>
        <v>0</v>
      </c>
    </row>
    <row r="300" spans="1:90" x14ac:dyDescent="0.25">
      <c r="A300" s="5" t="s">
        <v>333</v>
      </c>
      <c r="B300" s="2" t="s">
        <v>414</v>
      </c>
      <c r="C300" s="10">
        <v>43647</v>
      </c>
      <c r="E300" s="14" t="e">
        <f t="shared" si="12"/>
        <v>#NUM!</v>
      </c>
      <c r="F300" s="3" t="s">
        <v>415</v>
      </c>
      <c r="H300">
        <v>250</v>
      </c>
      <c r="I300">
        <v>77.2</v>
      </c>
      <c r="J300">
        <v>163.1</v>
      </c>
      <c r="K300">
        <v>8.8000000000000007</v>
      </c>
      <c r="L300">
        <v>206</v>
      </c>
      <c r="M300">
        <v>84</v>
      </c>
      <c r="N300" t="s">
        <v>76</v>
      </c>
      <c r="O300">
        <v>391</v>
      </c>
      <c r="P300">
        <v>1080</v>
      </c>
      <c r="Q300">
        <v>2340</v>
      </c>
      <c r="R300" s="1" t="s">
        <v>77</v>
      </c>
      <c r="S300" s="1" t="s">
        <v>77</v>
      </c>
      <c r="T300" t="s">
        <v>74</v>
      </c>
      <c r="U300">
        <v>8</v>
      </c>
      <c r="V300">
        <v>298.56099999999998</v>
      </c>
      <c r="W300">
        <v>2.27</v>
      </c>
      <c r="X300">
        <v>8</v>
      </c>
      <c r="Y300">
        <v>128</v>
      </c>
      <c r="Z300" t="s">
        <v>107</v>
      </c>
      <c r="AA300">
        <v>4000</v>
      </c>
      <c r="AB300">
        <v>104</v>
      </c>
      <c r="AC300">
        <v>33.200000000000003</v>
      </c>
      <c r="AD300">
        <v>14.38</v>
      </c>
      <c r="AE300">
        <v>13.8</v>
      </c>
      <c r="AF300" t="s">
        <v>74</v>
      </c>
      <c r="AG300">
        <v>48</v>
      </c>
      <c r="AH300">
        <v>1.8</v>
      </c>
      <c r="AI300">
        <v>16</v>
      </c>
      <c r="AJ300" t="s">
        <v>74</v>
      </c>
      <c r="AK300" t="s">
        <v>78</v>
      </c>
      <c r="AL300" t="s">
        <v>78</v>
      </c>
      <c r="AM300" t="s">
        <v>78</v>
      </c>
      <c r="AN300" t="s">
        <v>78</v>
      </c>
      <c r="AO300" t="s">
        <v>74</v>
      </c>
      <c r="AP300" t="s">
        <v>74</v>
      </c>
      <c r="AQ300" t="s">
        <v>74</v>
      </c>
      <c r="AR300" t="s">
        <v>77</v>
      </c>
      <c r="AS300" t="s">
        <v>78</v>
      </c>
      <c r="AT300" t="s">
        <v>78</v>
      </c>
      <c r="AU300" t="s">
        <v>78</v>
      </c>
      <c r="AV300" t="s">
        <v>78</v>
      </c>
      <c r="AW300" t="s">
        <v>78</v>
      </c>
      <c r="AX300" t="s">
        <v>78</v>
      </c>
      <c r="AY300">
        <v>5</v>
      </c>
      <c r="AZ300">
        <v>1</v>
      </c>
      <c r="BA300">
        <v>1</v>
      </c>
      <c r="BB300">
        <v>0.4</v>
      </c>
      <c r="BC300">
        <v>0</v>
      </c>
      <c r="BD300">
        <v>0.571428571</v>
      </c>
      <c r="BE300">
        <v>0.66666666699999999</v>
      </c>
      <c r="BF300">
        <v>0.125</v>
      </c>
      <c r="BG300">
        <v>0</v>
      </c>
      <c r="BH300">
        <v>0.5</v>
      </c>
      <c r="BI300">
        <v>0.4</v>
      </c>
      <c r="BJ300">
        <v>0.36363636399999999</v>
      </c>
      <c r="BK300">
        <v>0</v>
      </c>
      <c r="BL300">
        <v>0.75</v>
      </c>
      <c r="BM300">
        <v>1</v>
      </c>
      <c r="BN300">
        <v>1</v>
      </c>
      <c r="BO300">
        <v>0</v>
      </c>
      <c r="BP300">
        <v>4</v>
      </c>
      <c r="BQ300" t="s">
        <v>74</v>
      </c>
      <c r="BR300" t="s">
        <v>74</v>
      </c>
      <c r="BS300" t="s">
        <v>74</v>
      </c>
      <c r="BT300" t="s">
        <v>74</v>
      </c>
      <c r="BU300" t="s">
        <v>74</v>
      </c>
      <c r="BV300" t="s">
        <v>74</v>
      </c>
      <c r="BW300" t="s">
        <v>74</v>
      </c>
      <c r="BX300" t="s">
        <v>74</v>
      </c>
      <c r="BY300" t="s">
        <v>74</v>
      </c>
      <c r="BZ300" t="s">
        <v>74</v>
      </c>
      <c r="CA300" t="s">
        <v>74</v>
      </c>
      <c r="CB300" t="s">
        <v>74</v>
      </c>
      <c r="CC300" t="s">
        <v>74</v>
      </c>
      <c r="CD300" t="s">
        <v>74</v>
      </c>
      <c r="CE300" t="s">
        <v>74</v>
      </c>
      <c r="CF300">
        <v>60.00006192</v>
      </c>
      <c r="CG300">
        <f>IF(CJ300&lt;$CH$1,CJ300,)</f>
        <v>4753.213452</v>
      </c>
      <c r="CH300">
        <v>1</v>
      </c>
      <c r="CI300">
        <v>300</v>
      </c>
      <c r="CJ300">
        <v>4753.213452</v>
      </c>
      <c r="CK300">
        <f t="shared" si="13"/>
        <v>120.00012384</v>
      </c>
      <c r="CL300">
        <f t="shared" si="14"/>
        <v>2603.6629793885877</v>
      </c>
    </row>
    <row r="301" spans="1:90" x14ac:dyDescent="0.25">
      <c r="A301" s="5" t="s">
        <v>333</v>
      </c>
      <c r="B301" s="2" t="s">
        <v>416</v>
      </c>
      <c r="C301" s="10">
        <v>43647</v>
      </c>
      <c r="E301" s="14" t="e">
        <f t="shared" si="12"/>
        <v>#NUM!</v>
      </c>
      <c r="F301" s="3" t="s">
        <v>417</v>
      </c>
      <c r="H301">
        <v>220</v>
      </c>
      <c r="I301">
        <v>73.900000000000006</v>
      </c>
      <c r="J301">
        <v>156.1</v>
      </c>
      <c r="K301">
        <v>8.3000000000000007</v>
      </c>
      <c r="L301">
        <v>178</v>
      </c>
      <c r="M301">
        <v>83</v>
      </c>
      <c r="N301" t="s">
        <v>76</v>
      </c>
      <c r="O301">
        <v>412</v>
      </c>
      <c r="P301">
        <v>1080</v>
      </c>
      <c r="Q301">
        <v>2340</v>
      </c>
      <c r="R301" s="1" t="s">
        <v>77</v>
      </c>
      <c r="S301" s="1" t="s">
        <v>77</v>
      </c>
      <c r="T301" t="s">
        <v>74</v>
      </c>
      <c r="U301">
        <v>8</v>
      </c>
      <c r="V301">
        <v>234.43700000000001</v>
      </c>
      <c r="W301">
        <v>2.27</v>
      </c>
      <c r="X301">
        <v>6</v>
      </c>
      <c r="Y301">
        <v>128</v>
      </c>
      <c r="Z301" t="s">
        <v>107</v>
      </c>
      <c r="AA301">
        <v>3900</v>
      </c>
      <c r="AF301" t="s">
        <v>74</v>
      </c>
      <c r="AG301">
        <v>48</v>
      </c>
      <c r="AH301">
        <v>1.8</v>
      </c>
      <c r="AI301">
        <v>32</v>
      </c>
      <c r="AJ301">
        <v>2</v>
      </c>
      <c r="AK301" t="s">
        <v>78</v>
      </c>
      <c r="AL301" t="s">
        <v>78</v>
      </c>
      <c r="AM301" t="s">
        <v>78</v>
      </c>
      <c r="AN301" t="s">
        <v>78</v>
      </c>
      <c r="AO301" t="s">
        <v>78</v>
      </c>
      <c r="AP301" t="s">
        <v>74</v>
      </c>
      <c r="AQ301" t="s">
        <v>74</v>
      </c>
      <c r="AR301" t="s">
        <v>77</v>
      </c>
      <c r="AS301" t="s">
        <v>78</v>
      </c>
      <c r="AT301" t="s">
        <v>78</v>
      </c>
      <c r="AU301" t="s">
        <v>78</v>
      </c>
      <c r="AV301" t="s">
        <v>78</v>
      </c>
      <c r="AW301" t="s">
        <v>78</v>
      </c>
      <c r="AX301" t="s">
        <v>78</v>
      </c>
      <c r="AY301">
        <v>4.2</v>
      </c>
      <c r="AZ301">
        <v>1</v>
      </c>
      <c r="BA301">
        <v>1</v>
      </c>
      <c r="BB301">
        <v>0.8</v>
      </c>
      <c r="BC301">
        <v>0</v>
      </c>
      <c r="BD301">
        <v>0.428571429</v>
      </c>
      <c r="BE301">
        <v>0.66666666699999999</v>
      </c>
      <c r="BF301">
        <v>0.1875</v>
      </c>
      <c r="BG301">
        <v>0</v>
      </c>
      <c r="BH301">
        <v>0</v>
      </c>
      <c r="BI301">
        <v>0.4</v>
      </c>
      <c r="BJ301">
        <v>0.36363636399999999</v>
      </c>
      <c r="BK301">
        <v>0</v>
      </c>
      <c r="BL301">
        <v>0.5</v>
      </c>
      <c r="BM301">
        <v>0.5</v>
      </c>
      <c r="BN301">
        <v>1</v>
      </c>
      <c r="BO301">
        <v>0</v>
      </c>
      <c r="BP301">
        <v>1</v>
      </c>
      <c r="BQ301" t="s">
        <v>74</v>
      </c>
      <c r="BR301" t="s">
        <v>74</v>
      </c>
      <c r="BS301" t="s">
        <v>74</v>
      </c>
      <c r="BT301" t="s">
        <v>74</v>
      </c>
      <c r="BU301" t="s">
        <v>74</v>
      </c>
      <c r="BV301" t="s">
        <v>74</v>
      </c>
      <c r="BW301" t="s">
        <v>74</v>
      </c>
      <c r="BX301" t="s">
        <v>74</v>
      </c>
      <c r="BY301" t="s">
        <v>74</v>
      </c>
      <c r="BZ301" t="s">
        <v>74</v>
      </c>
      <c r="CA301" t="s">
        <v>74</v>
      </c>
      <c r="CB301" t="s">
        <v>74</v>
      </c>
      <c r="CC301" t="s">
        <v>74</v>
      </c>
      <c r="CD301" t="s">
        <v>74</v>
      </c>
      <c r="CE301" t="s">
        <v>74</v>
      </c>
      <c r="CF301">
        <v>60.00006192</v>
      </c>
      <c r="CG301">
        <f>IF(CJ301&lt;$CH$1,CJ301,)</f>
        <v>0</v>
      </c>
      <c r="CH301">
        <v>1</v>
      </c>
      <c r="CI301">
        <v>301</v>
      </c>
      <c r="CJ301">
        <v>5395.4850150000002</v>
      </c>
      <c r="CK301">
        <f t="shared" si="13"/>
        <v>120.00012384</v>
      </c>
      <c r="CL301">
        <f t="shared" si="14"/>
        <v>0</v>
      </c>
    </row>
    <row r="302" spans="1:90" x14ac:dyDescent="0.25">
      <c r="A302" s="5" t="s">
        <v>333</v>
      </c>
      <c r="B302" s="2" t="s">
        <v>418</v>
      </c>
      <c r="C302" s="10" t="s">
        <v>74</v>
      </c>
      <c r="E302" s="14" t="e">
        <f t="shared" si="12"/>
        <v>#VALUE!</v>
      </c>
      <c r="F302" s="3" t="s">
        <v>419</v>
      </c>
      <c r="H302">
        <v>370</v>
      </c>
      <c r="I302">
        <v>73.900000000000006</v>
      </c>
      <c r="J302">
        <v>156.1</v>
      </c>
      <c r="K302">
        <v>8.3000000000000007</v>
      </c>
      <c r="L302">
        <v>178</v>
      </c>
      <c r="M302">
        <v>83</v>
      </c>
      <c r="N302" t="s">
        <v>76</v>
      </c>
      <c r="O302">
        <v>412</v>
      </c>
      <c r="P302">
        <v>1080</v>
      </c>
      <c r="Q302">
        <v>2340</v>
      </c>
      <c r="R302" s="1" t="s">
        <v>77</v>
      </c>
      <c r="S302" s="1" t="s">
        <v>77</v>
      </c>
      <c r="T302" t="s">
        <v>74</v>
      </c>
      <c r="U302">
        <v>8</v>
      </c>
      <c r="V302">
        <v>283.5</v>
      </c>
      <c r="W302">
        <v>2.27</v>
      </c>
      <c r="X302">
        <v>6</v>
      </c>
      <c r="Y302">
        <v>128</v>
      </c>
      <c r="Z302" t="s">
        <v>107</v>
      </c>
      <c r="AA302">
        <v>3900</v>
      </c>
      <c r="AF302" t="s">
        <v>74</v>
      </c>
      <c r="AG302">
        <v>48</v>
      </c>
      <c r="AH302">
        <v>1.8</v>
      </c>
      <c r="AI302">
        <v>32</v>
      </c>
      <c r="AJ302">
        <v>2</v>
      </c>
      <c r="AK302" t="s">
        <v>78</v>
      </c>
      <c r="AL302" t="s">
        <v>78</v>
      </c>
      <c r="AM302" t="s">
        <v>78</v>
      </c>
      <c r="AN302" t="s">
        <v>78</v>
      </c>
      <c r="AO302" t="s">
        <v>78</v>
      </c>
      <c r="AP302" t="s">
        <v>78</v>
      </c>
      <c r="AQ302" t="s">
        <v>74</v>
      </c>
      <c r="AR302" t="s">
        <v>77</v>
      </c>
      <c r="AS302" t="s">
        <v>77</v>
      </c>
      <c r="AT302" t="s">
        <v>78</v>
      </c>
      <c r="AU302" t="s">
        <v>78</v>
      </c>
      <c r="AV302" t="s">
        <v>78</v>
      </c>
      <c r="AW302" t="s">
        <v>78</v>
      </c>
      <c r="AX302" t="s">
        <v>78</v>
      </c>
      <c r="AY302">
        <v>5</v>
      </c>
      <c r="AZ302">
        <v>1</v>
      </c>
      <c r="BA302">
        <v>1</v>
      </c>
      <c r="BB302">
        <v>0.4</v>
      </c>
      <c r="BC302">
        <v>0</v>
      </c>
      <c r="BD302">
        <v>0.571428571</v>
      </c>
      <c r="BE302">
        <v>0.66666666699999999</v>
      </c>
      <c r="BF302">
        <v>0.1875</v>
      </c>
      <c r="BG302">
        <v>0</v>
      </c>
      <c r="BH302">
        <v>0.5</v>
      </c>
      <c r="BI302">
        <v>0.4</v>
      </c>
      <c r="BJ302">
        <v>0.45454545499999999</v>
      </c>
      <c r="BK302">
        <v>0</v>
      </c>
      <c r="BL302">
        <v>0.75</v>
      </c>
      <c r="BM302">
        <v>1</v>
      </c>
      <c r="BN302">
        <v>1</v>
      </c>
      <c r="BO302">
        <v>0</v>
      </c>
      <c r="BP302">
        <v>2</v>
      </c>
      <c r="BQ302" t="s">
        <v>74</v>
      </c>
      <c r="BR302" t="s">
        <v>74</v>
      </c>
      <c r="BS302" t="s">
        <v>74</v>
      </c>
      <c r="BT302" t="s">
        <v>74</v>
      </c>
      <c r="BU302" t="s">
        <v>74</v>
      </c>
      <c r="BV302" t="s">
        <v>74</v>
      </c>
      <c r="BW302" t="s">
        <v>74</v>
      </c>
      <c r="BX302" t="s">
        <v>74</v>
      </c>
      <c r="BY302" t="s">
        <v>74</v>
      </c>
      <c r="BZ302" t="s">
        <v>74</v>
      </c>
      <c r="CA302" t="s">
        <v>74</v>
      </c>
      <c r="CB302" t="s">
        <v>74</v>
      </c>
      <c r="CC302" t="s">
        <v>74</v>
      </c>
      <c r="CD302" t="s">
        <v>74</v>
      </c>
      <c r="CE302" t="s">
        <v>74</v>
      </c>
      <c r="CG302">
        <f>IF(CJ302&lt;$CH$1,CJ302,)</f>
        <v>0</v>
      </c>
      <c r="CH302">
        <v>1</v>
      </c>
      <c r="CI302">
        <v>302</v>
      </c>
      <c r="CJ302">
        <v>6454.5453729999999</v>
      </c>
      <c r="CK302">
        <f t="shared" si="13"/>
        <v>0</v>
      </c>
      <c r="CL302">
        <f t="shared" si="14"/>
        <v>0</v>
      </c>
    </row>
    <row r="303" spans="1:90" x14ac:dyDescent="0.25">
      <c r="A303" s="5" t="s">
        <v>333</v>
      </c>
      <c r="B303" s="2" t="s">
        <v>409</v>
      </c>
      <c r="C303" s="10">
        <v>43647</v>
      </c>
      <c r="D303" s="10">
        <v>43709</v>
      </c>
      <c r="E303" s="14">
        <f t="shared" si="12"/>
        <v>2</v>
      </c>
      <c r="F303" s="3" t="s">
        <v>373</v>
      </c>
      <c r="G303" s="3" t="s">
        <v>337</v>
      </c>
      <c r="H303">
        <v>80</v>
      </c>
      <c r="I303">
        <v>70.8</v>
      </c>
      <c r="J303">
        <v>147.1</v>
      </c>
      <c r="K303">
        <v>8.5</v>
      </c>
      <c r="L303">
        <v>146</v>
      </c>
      <c r="M303">
        <v>78</v>
      </c>
      <c r="N303" t="s">
        <v>76</v>
      </c>
      <c r="O303">
        <v>295</v>
      </c>
      <c r="P303">
        <v>720</v>
      </c>
      <c r="Q303">
        <v>1520</v>
      </c>
      <c r="R303" s="1" t="s">
        <v>77</v>
      </c>
      <c r="S303" s="1" t="s">
        <v>77</v>
      </c>
      <c r="T303" t="s">
        <v>74</v>
      </c>
      <c r="U303">
        <v>4</v>
      </c>
      <c r="V303">
        <v>56.445</v>
      </c>
      <c r="W303">
        <v>2</v>
      </c>
      <c r="X303">
        <v>2</v>
      </c>
      <c r="Y303">
        <v>32</v>
      </c>
      <c r="Z303" t="s">
        <v>104</v>
      </c>
      <c r="AA303">
        <v>3020</v>
      </c>
      <c r="AF303" t="s">
        <v>74</v>
      </c>
      <c r="AG303">
        <v>13</v>
      </c>
      <c r="AH303">
        <v>1.8</v>
      </c>
      <c r="AI303">
        <v>5</v>
      </c>
      <c r="AJ303" t="s">
        <v>74</v>
      </c>
      <c r="AK303" t="s">
        <v>77</v>
      </c>
      <c r="AL303" t="s">
        <v>78</v>
      </c>
      <c r="AM303" t="s">
        <v>78</v>
      </c>
      <c r="AN303" t="s">
        <v>78</v>
      </c>
      <c r="AO303" t="s">
        <v>74</v>
      </c>
      <c r="AP303" t="s">
        <v>74</v>
      </c>
      <c r="AQ303" t="s">
        <v>74</v>
      </c>
      <c r="AR303" t="s">
        <v>77</v>
      </c>
      <c r="AS303" t="s">
        <v>78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>
        <v>5</v>
      </c>
      <c r="AZ303">
        <v>1</v>
      </c>
      <c r="BA303">
        <v>0.5</v>
      </c>
      <c r="BB303">
        <v>0.4</v>
      </c>
      <c r="BC303">
        <v>0</v>
      </c>
      <c r="BD303">
        <v>0.428571429</v>
      </c>
      <c r="BE303">
        <v>0.33333333300000001</v>
      </c>
      <c r="BF303">
        <v>0.125</v>
      </c>
      <c r="BG303">
        <v>0</v>
      </c>
      <c r="BH303">
        <v>0</v>
      </c>
      <c r="BI303">
        <v>0.2</v>
      </c>
      <c r="BJ303">
        <v>0.36363636399999999</v>
      </c>
      <c r="BK303">
        <v>0</v>
      </c>
      <c r="BL303">
        <v>0.5</v>
      </c>
      <c r="BM303">
        <v>0.75</v>
      </c>
      <c r="BN303">
        <v>1</v>
      </c>
      <c r="BO303">
        <v>0</v>
      </c>
      <c r="BP303">
        <v>0</v>
      </c>
      <c r="BQ303" t="s">
        <v>74</v>
      </c>
      <c r="BR303" t="s">
        <v>74</v>
      </c>
      <c r="BS303" t="s">
        <v>74</v>
      </c>
      <c r="BT303" t="s">
        <v>74</v>
      </c>
      <c r="BU303" t="s">
        <v>74</v>
      </c>
      <c r="BV303" t="s">
        <v>74</v>
      </c>
      <c r="BW303" t="s">
        <v>74</v>
      </c>
      <c r="BX303" t="s">
        <v>74</v>
      </c>
      <c r="BY303" t="s">
        <v>74</v>
      </c>
      <c r="BZ303" t="s">
        <v>74</v>
      </c>
      <c r="CA303" t="s">
        <v>74</v>
      </c>
      <c r="CB303" t="s">
        <v>74</v>
      </c>
      <c r="CC303" t="s">
        <v>74</v>
      </c>
      <c r="CD303" t="s">
        <v>74</v>
      </c>
      <c r="CE303" t="s">
        <v>74</v>
      </c>
      <c r="CF303">
        <v>60.00006192</v>
      </c>
      <c r="CG303">
        <f>IF(CJ303&lt;$CH$1,CJ303,)</f>
        <v>0</v>
      </c>
      <c r="CH303">
        <v>1</v>
      </c>
      <c r="CI303">
        <v>303</v>
      </c>
      <c r="CJ303">
        <v>14999.255719999999</v>
      </c>
      <c r="CK303">
        <f t="shared" si="13"/>
        <v>120.00012384</v>
      </c>
      <c r="CL303">
        <f t="shared" si="14"/>
        <v>0</v>
      </c>
    </row>
    <row r="304" spans="1:90" x14ac:dyDescent="0.25">
      <c r="A304" s="5" t="s">
        <v>333</v>
      </c>
      <c r="B304" s="2" t="s">
        <v>420</v>
      </c>
      <c r="C304" s="10">
        <v>43617</v>
      </c>
      <c r="E304" s="14" t="e">
        <f t="shared" si="12"/>
        <v>#NUM!</v>
      </c>
      <c r="F304" s="3" t="s">
        <v>421</v>
      </c>
      <c r="H304">
        <v>300</v>
      </c>
      <c r="I304">
        <v>75.900000000000006</v>
      </c>
      <c r="J304">
        <v>159.1</v>
      </c>
      <c r="K304">
        <v>8.3000000000000007</v>
      </c>
      <c r="L304">
        <v>178</v>
      </c>
      <c r="M304">
        <v>83</v>
      </c>
      <c r="N304" t="s">
        <v>76</v>
      </c>
      <c r="O304">
        <v>399</v>
      </c>
      <c r="P304">
        <v>1080</v>
      </c>
      <c r="Q304">
        <v>2310</v>
      </c>
      <c r="R304" s="1" t="s">
        <v>77</v>
      </c>
      <c r="S304" s="1" t="s">
        <v>77</v>
      </c>
      <c r="T304" t="s">
        <v>74</v>
      </c>
      <c r="U304">
        <v>8</v>
      </c>
      <c r="V304">
        <v>153.45599999999999</v>
      </c>
      <c r="W304">
        <v>2.2000000000000002</v>
      </c>
      <c r="X304">
        <v>6</v>
      </c>
      <c r="Y304">
        <v>128</v>
      </c>
      <c r="Z304" t="s">
        <v>77</v>
      </c>
      <c r="AA304">
        <v>3900</v>
      </c>
      <c r="AF304" t="s">
        <v>74</v>
      </c>
      <c r="AG304">
        <v>24.8</v>
      </c>
      <c r="AH304">
        <v>1.8</v>
      </c>
      <c r="AI304">
        <v>24</v>
      </c>
      <c r="AJ304">
        <v>2.2000000000000002</v>
      </c>
      <c r="AK304" t="s">
        <v>78</v>
      </c>
      <c r="AL304" t="s">
        <v>78</v>
      </c>
      <c r="AM304" t="s">
        <v>78</v>
      </c>
      <c r="AN304" t="s">
        <v>78</v>
      </c>
      <c r="AO304" t="s">
        <v>74</v>
      </c>
      <c r="AP304" t="s">
        <v>74</v>
      </c>
      <c r="AQ304" t="s">
        <v>74</v>
      </c>
      <c r="AR304" t="s">
        <v>78</v>
      </c>
      <c r="AS304" t="s">
        <v>78</v>
      </c>
      <c r="AT304" t="s">
        <v>78</v>
      </c>
      <c r="AU304" t="s">
        <v>78</v>
      </c>
      <c r="AV304" t="s">
        <v>78</v>
      </c>
      <c r="AW304" t="s">
        <v>78</v>
      </c>
      <c r="AX304" t="s">
        <v>78</v>
      </c>
      <c r="AY304">
        <v>4.2</v>
      </c>
      <c r="AZ304">
        <v>1</v>
      </c>
      <c r="BA304">
        <v>1</v>
      </c>
      <c r="BB304">
        <v>0.8</v>
      </c>
      <c r="BC304">
        <v>0</v>
      </c>
      <c r="BD304">
        <v>0.428571429</v>
      </c>
      <c r="BE304">
        <v>1</v>
      </c>
      <c r="BF304">
        <v>0.125</v>
      </c>
      <c r="BG304">
        <v>0</v>
      </c>
      <c r="BH304">
        <v>0</v>
      </c>
      <c r="BI304">
        <v>0.4</v>
      </c>
      <c r="BJ304">
        <v>0.27272727299999999</v>
      </c>
      <c r="BK304">
        <v>0</v>
      </c>
      <c r="BL304">
        <v>0.5</v>
      </c>
      <c r="BM304">
        <v>0.5</v>
      </c>
      <c r="BN304">
        <v>0.5</v>
      </c>
      <c r="BO304">
        <v>0</v>
      </c>
      <c r="BP304">
        <v>0</v>
      </c>
      <c r="BQ304" t="s">
        <v>74</v>
      </c>
      <c r="BR304" t="s">
        <v>74</v>
      </c>
      <c r="BS304" t="s">
        <v>74</v>
      </c>
      <c r="BT304" t="s">
        <v>74</v>
      </c>
      <c r="BU304" t="s">
        <v>74</v>
      </c>
      <c r="BV304" t="s">
        <v>74</v>
      </c>
      <c r="BW304" t="s">
        <v>74</v>
      </c>
      <c r="BX304" t="s">
        <v>74</v>
      </c>
      <c r="BY304" t="s">
        <v>74</v>
      </c>
      <c r="BZ304" t="s">
        <v>74</v>
      </c>
      <c r="CA304" t="s">
        <v>74</v>
      </c>
      <c r="CB304" t="s">
        <v>74</v>
      </c>
      <c r="CC304" t="s">
        <v>74</v>
      </c>
      <c r="CD304" t="s">
        <v>74</v>
      </c>
      <c r="CE304" t="s">
        <v>74</v>
      </c>
      <c r="CF304">
        <v>547.99989979999998</v>
      </c>
      <c r="CG304">
        <f>IF(CJ304&lt;$CH$1,CJ304,)</f>
        <v>0</v>
      </c>
      <c r="CH304">
        <v>1</v>
      </c>
      <c r="CI304">
        <v>304</v>
      </c>
      <c r="CJ304">
        <v>11090.90891</v>
      </c>
      <c r="CK304">
        <f t="shared" si="13"/>
        <v>1095.9997996</v>
      </c>
      <c r="CL304">
        <f t="shared" si="14"/>
        <v>0</v>
      </c>
    </row>
    <row r="305" spans="1:90" x14ac:dyDescent="0.25">
      <c r="A305" s="5" t="s">
        <v>333</v>
      </c>
      <c r="B305" s="2" t="s">
        <v>404</v>
      </c>
      <c r="C305" s="10">
        <v>43617</v>
      </c>
      <c r="D305" s="10">
        <v>43739</v>
      </c>
      <c r="E305" s="14">
        <f t="shared" si="12"/>
        <v>4</v>
      </c>
      <c r="F305" s="3" t="s">
        <v>422</v>
      </c>
      <c r="G305" s="3" t="s">
        <v>392</v>
      </c>
      <c r="H305">
        <v>360</v>
      </c>
      <c r="I305">
        <v>74.8</v>
      </c>
      <c r="J305">
        <v>157.4</v>
      </c>
      <c r="K305">
        <v>7.3</v>
      </c>
      <c r="L305">
        <v>171</v>
      </c>
      <c r="M305">
        <v>85</v>
      </c>
      <c r="N305" t="s">
        <v>84</v>
      </c>
      <c r="O305">
        <v>403</v>
      </c>
      <c r="P305">
        <v>1080</v>
      </c>
      <c r="Q305">
        <v>2340</v>
      </c>
      <c r="R305" s="1" t="s">
        <v>77</v>
      </c>
      <c r="S305" s="1" t="s">
        <v>77</v>
      </c>
      <c r="T305" t="s">
        <v>74</v>
      </c>
      <c r="U305">
        <v>8</v>
      </c>
      <c r="V305">
        <v>288.32</v>
      </c>
      <c r="W305">
        <v>2.27</v>
      </c>
      <c r="X305">
        <v>6</v>
      </c>
      <c r="Y305">
        <v>128</v>
      </c>
      <c r="Z305" t="s">
        <v>107</v>
      </c>
      <c r="AA305">
        <v>3500</v>
      </c>
      <c r="AF305" t="s">
        <v>74</v>
      </c>
      <c r="AG305">
        <v>48</v>
      </c>
      <c r="AH305" t="s">
        <v>74</v>
      </c>
      <c r="AI305">
        <v>32</v>
      </c>
      <c r="AJ305">
        <v>2</v>
      </c>
      <c r="AK305" t="s">
        <v>78</v>
      </c>
      <c r="AL305" t="s">
        <v>78</v>
      </c>
      <c r="AM305" t="s">
        <v>78</v>
      </c>
      <c r="AN305" t="s">
        <v>78</v>
      </c>
      <c r="AO305" t="s">
        <v>78</v>
      </c>
      <c r="AP305" t="s">
        <v>78</v>
      </c>
      <c r="AQ305" t="s">
        <v>74</v>
      </c>
      <c r="AR305" t="s">
        <v>77</v>
      </c>
      <c r="AS305" t="s">
        <v>77</v>
      </c>
      <c r="AT305" t="s">
        <v>78</v>
      </c>
      <c r="AU305" t="s">
        <v>78</v>
      </c>
      <c r="AV305" t="s">
        <v>78</v>
      </c>
      <c r="AW305" t="s">
        <v>78</v>
      </c>
      <c r="AX305" t="s">
        <v>78</v>
      </c>
      <c r="AY305">
        <v>5</v>
      </c>
      <c r="AZ305">
        <v>1</v>
      </c>
      <c r="BA305">
        <v>1</v>
      </c>
      <c r="BB305">
        <v>0.4</v>
      </c>
      <c r="BC305">
        <v>0</v>
      </c>
      <c r="BD305">
        <v>0.571428571</v>
      </c>
      <c r="BE305">
        <v>0.66666666699999999</v>
      </c>
      <c r="BF305">
        <v>0.1875</v>
      </c>
      <c r="BG305">
        <v>0</v>
      </c>
      <c r="BH305">
        <v>0.5</v>
      </c>
      <c r="BI305">
        <v>0.4</v>
      </c>
      <c r="BJ305">
        <v>0.45454545499999999</v>
      </c>
      <c r="BK305">
        <v>0</v>
      </c>
      <c r="BL305">
        <v>0.75</v>
      </c>
      <c r="BM305">
        <v>1</v>
      </c>
      <c r="BN305">
        <v>1</v>
      </c>
      <c r="BO305">
        <v>0</v>
      </c>
      <c r="BP305">
        <v>1</v>
      </c>
      <c r="BQ305" t="s">
        <v>74</v>
      </c>
      <c r="BR305" t="s">
        <v>74</v>
      </c>
      <c r="BS305" t="s">
        <v>74</v>
      </c>
      <c r="BT305" t="s">
        <v>74</v>
      </c>
      <c r="BU305" t="s">
        <v>74</v>
      </c>
      <c r="BV305" t="s">
        <v>74</v>
      </c>
      <c r="BW305" t="s">
        <v>74</v>
      </c>
      <c r="BX305" t="s">
        <v>74</v>
      </c>
      <c r="BY305" t="s">
        <v>74</v>
      </c>
      <c r="BZ305" t="s">
        <v>74</v>
      </c>
      <c r="CA305" t="s">
        <v>74</v>
      </c>
      <c r="CB305" t="s">
        <v>74</v>
      </c>
      <c r="CC305" t="s">
        <v>74</v>
      </c>
      <c r="CD305" t="s">
        <v>74</v>
      </c>
      <c r="CE305" t="s">
        <v>74</v>
      </c>
      <c r="CF305">
        <v>547.99989979999998</v>
      </c>
      <c r="CG305">
        <f>IF(CJ305&lt;$CH$1,CJ305,)</f>
        <v>0</v>
      </c>
      <c r="CH305">
        <v>1</v>
      </c>
      <c r="CI305">
        <v>305</v>
      </c>
      <c r="CJ305">
        <v>6777.450707</v>
      </c>
      <c r="CK305">
        <f t="shared" si="13"/>
        <v>1095.9997996</v>
      </c>
      <c r="CL305">
        <f t="shared" si="14"/>
        <v>0</v>
      </c>
    </row>
    <row r="306" spans="1:90" x14ac:dyDescent="0.25">
      <c r="A306" s="5" t="s">
        <v>333</v>
      </c>
      <c r="B306" s="2" t="s">
        <v>423</v>
      </c>
      <c r="C306" s="10">
        <v>43617</v>
      </c>
      <c r="E306" s="14" t="e">
        <f t="shared" si="12"/>
        <v>#NUM!</v>
      </c>
      <c r="F306" s="3" t="s">
        <v>422</v>
      </c>
      <c r="H306">
        <v>385</v>
      </c>
      <c r="I306">
        <v>74.8</v>
      </c>
      <c r="J306">
        <v>157.4</v>
      </c>
      <c r="K306">
        <v>7.3</v>
      </c>
      <c r="L306">
        <v>171</v>
      </c>
      <c r="M306">
        <v>85</v>
      </c>
      <c r="N306" t="s">
        <v>114</v>
      </c>
      <c r="O306">
        <v>403</v>
      </c>
      <c r="P306">
        <v>1080</v>
      </c>
      <c r="Q306">
        <v>2340</v>
      </c>
      <c r="R306" s="1" t="s">
        <v>77</v>
      </c>
      <c r="S306" s="1" t="s">
        <v>77</v>
      </c>
      <c r="T306" t="s">
        <v>74</v>
      </c>
      <c r="U306">
        <v>8</v>
      </c>
      <c r="V306">
        <v>366.27600000000001</v>
      </c>
      <c r="W306">
        <v>2.6</v>
      </c>
      <c r="X306">
        <v>8</v>
      </c>
      <c r="Y306">
        <v>128</v>
      </c>
      <c r="Z306" t="s">
        <v>107</v>
      </c>
      <c r="AA306">
        <v>3500</v>
      </c>
      <c r="AF306" t="s">
        <v>74</v>
      </c>
      <c r="AG306">
        <v>48</v>
      </c>
      <c r="AH306">
        <v>1.8</v>
      </c>
      <c r="AI306">
        <v>32</v>
      </c>
      <c r="AJ306">
        <v>2</v>
      </c>
      <c r="AK306" t="s">
        <v>78</v>
      </c>
      <c r="AL306" t="s">
        <v>78</v>
      </c>
      <c r="AM306" t="s">
        <v>78</v>
      </c>
      <c r="AN306" t="s">
        <v>78</v>
      </c>
      <c r="AO306" t="s">
        <v>78</v>
      </c>
      <c r="AP306" t="s">
        <v>78</v>
      </c>
      <c r="AQ306" t="s">
        <v>74</v>
      </c>
      <c r="AR306" t="s">
        <v>78</v>
      </c>
      <c r="AS306" t="s">
        <v>77</v>
      </c>
      <c r="AT306" t="s">
        <v>77</v>
      </c>
      <c r="AU306" t="s">
        <v>78</v>
      </c>
      <c r="AV306" t="s">
        <v>78</v>
      </c>
      <c r="AW306" t="s">
        <v>78</v>
      </c>
      <c r="AX306" t="s">
        <v>78</v>
      </c>
      <c r="AY306">
        <v>5</v>
      </c>
      <c r="AZ306">
        <v>1</v>
      </c>
      <c r="BA306">
        <v>1</v>
      </c>
      <c r="BB306">
        <v>0.4</v>
      </c>
      <c r="BC306">
        <v>0</v>
      </c>
      <c r="BD306">
        <v>0.571428571</v>
      </c>
      <c r="BE306">
        <v>1</v>
      </c>
      <c r="BF306">
        <v>0.1875</v>
      </c>
      <c r="BG306">
        <v>0</v>
      </c>
      <c r="BH306">
        <v>0.5</v>
      </c>
      <c r="BI306">
        <v>0.6</v>
      </c>
      <c r="BJ306">
        <v>0.36363636399999999</v>
      </c>
      <c r="BK306">
        <v>0</v>
      </c>
      <c r="BL306">
        <v>0.75</v>
      </c>
      <c r="BM306">
        <v>1</v>
      </c>
      <c r="BN306">
        <v>1</v>
      </c>
      <c r="BO306">
        <v>0</v>
      </c>
      <c r="BP306">
        <v>1</v>
      </c>
      <c r="BQ306" t="s">
        <v>74</v>
      </c>
      <c r="BR306" t="s">
        <v>74</v>
      </c>
      <c r="BS306" t="s">
        <v>74</v>
      </c>
      <c r="BT306" t="s">
        <v>74</v>
      </c>
      <c r="BU306" t="s">
        <v>74</v>
      </c>
      <c r="BV306" t="s">
        <v>74</v>
      </c>
      <c r="BW306" t="s">
        <v>74</v>
      </c>
      <c r="BX306" t="s">
        <v>74</v>
      </c>
      <c r="BY306" t="s">
        <v>74</v>
      </c>
      <c r="BZ306" t="s">
        <v>74</v>
      </c>
      <c r="CA306" t="s">
        <v>74</v>
      </c>
      <c r="CB306" t="s">
        <v>74</v>
      </c>
      <c r="CC306" t="s">
        <v>74</v>
      </c>
      <c r="CD306" t="s">
        <v>74</v>
      </c>
      <c r="CE306" t="s">
        <v>74</v>
      </c>
      <c r="CF306">
        <v>547.99989979999998</v>
      </c>
      <c r="CG306">
        <f>IF(CJ306&lt;$CH$1,CJ306,)</f>
        <v>2810.5464299999999</v>
      </c>
      <c r="CH306">
        <v>1</v>
      </c>
      <c r="CI306">
        <v>306</v>
      </c>
      <c r="CJ306">
        <v>2810.5464299999999</v>
      </c>
      <c r="CK306">
        <f t="shared" si="13"/>
        <v>1095.9997996</v>
      </c>
      <c r="CL306">
        <f t="shared" si="14"/>
        <v>1539.5302074146698</v>
      </c>
    </row>
    <row r="307" spans="1:90" x14ac:dyDescent="0.25">
      <c r="A307" s="5" t="s">
        <v>333</v>
      </c>
      <c r="B307" s="2" t="s">
        <v>419</v>
      </c>
      <c r="C307" s="10" t="s">
        <v>74</v>
      </c>
      <c r="E307" s="14" t="e">
        <f t="shared" si="12"/>
        <v>#VALUE!</v>
      </c>
      <c r="F307" s="3" t="s">
        <v>422</v>
      </c>
      <c r="H307">
        <v>260</v>
      </c>
      <c r="I307">
        <v>75.900000000000006</v>
      </c>
      <c r="J307">
        <v>159.1</v>
      </c>
      <c r="K307">
        <v>8.3000000000000007</v>
      </c>
      <c r="L307">
        <v>178</v>
      </c>
      <c r="M307">
        <v>83</v>
      </c>
      <c r="N307" t="s">
        <v>76</v>
      </c>
      <c r="O307">
        <v>399</v>
      </c>
      <c r="P307">
        <v>1080</v>
      </c>
      <c r="Q307">
        <v>2310</v>
      </c>
      <c r="R307" s="1" t="s">
        <v>77</v>
      </c>
      <c r="S307" s="1" t="s">
        <v>77</v>
      </c>
      <c r="T307" t="s">
        <v>74</v>
      </c>
      <c r="U307">
        <v>8</v>
      </c>
      <c r="V307">
        <v>154.45699999999999</v>
      </c>
      <c r="W307">
        <v>2.2000000000000002</v>
      </c>
      <c r="X307">
        <v>6</v>
      </c>
      <c r="Y307">
        <v>128</v>
      </c>
      <c r="Z307" t="s">
        <v>77</v>
      </c>
      <c r="AA307">
        <v>3900</v>
      </c>
      <c r="AF307" t="s">
        <v>74</v>
      </c>
      <c r="AG307">
        <v>24.8</v>
      </c>
      <c r="AH307">
        <v>1.8</v>
      </c>
      <c r="AI307">
        <v>24</v>
      </c>
      <c r="AJ307">
        <v>2.2000000000000002</v>
      </c>
      <c r="AK307" t="s">
        <v>78</v>
      </c>
      <c r="AL307" t="s">
        <v>78</v>
      </c>
      <c r="AM307" t="s">
        <v>78</v>
      </c>
      <c r="AN307" t="s">
        <v>78</v>
      </c>
      <c r="AO307" t="s">
        <v>74</v>
      </c>
      <c r="AP307" t="s">
        <v>74</v>
      </c>
      <c r="AQ307" t="s">
        <v>74</v>
      </c>
      <c r="AR307" t="s">
        <v>78</v>
      </c>
      <c r="AS307" t="s">
        <v>78</v>
      </c>
      <c r="AT307" t="s">
        <v>78</v>
      </c>
      <c r="AU307" t="s">
        <v>78</v>
      </c>
      <c r="AV307" t="s">
        <v>78</v>
      </c>
      <c r="AW307" t="s">
        <v>78</v>
      </c>
      <c r="AX307" t="s">
        <v>78</v>
      </c>
      <c r="AY307">
        <v>4.2</v>
      </c>
      <c r="AZ307">
        <v>1</v>
      </c>
      <c r="BA307">
        <v>1</v>
      </c>
      <c r="BB307">
        <v>0.8</v>
      </c>
      <c r="BC307">
        <v>0</v>
      </c>
      <c r="BD307">
        <v>0.428571429</v>
      </c>
      <c r="BE307">
        <v>0.66666666699999999</v>
      </c>
      <c r="BF307">
        <v>0.125</v>
      </c>
      <c r="BG307">
        <v>0</v>
      </c>
      <c r="BH307">
        <v>0</v>
      </c>
      <c r="BI307">
        <v>0.4</v>
      </c>
      <c r="BJ307">
        <v>0.27272727299999999</v>
      </c>
      <c r="BK307">
        <v>0</v>
      </c>
      <c r="BL307">
        <v>0.5</v>
      </c>
      <c r="BM307">
        <v>0.5</v>
      </c>
      <c r="BN307">
        <v>0.5</v>
      </c>
      <c r="BO307">
        <v>0</v>
      </c>
      <c r="BP307">
        <v>0</v>
      </c>
      <c r="BQ307" t="s">
        <v>74</v>
      </c>
      <c r="BR307" t="s">
        <v>74</v>
      </c>
      <c r="BS307" t="s">
        <v>74</v>
      </c>
      <c r="BT307" t="s">
        <v>74</v>
      </c>
      <c r="BU307" t="s">
        <v>74</v>
      </c>
      <c r="BV307" t="s">
        <v>74</v>
      </c>
      <c r="BW307" t="s">
        <v>74</v>
      </c>
      <c r="BX307" t="s">
        <v>74</v>
      </c>
      <c r="BY307" t="s">
        <v>74</v>
      </c>
      <c r="BZ307" t="s">
        <v>74</v>
      </c>
      <c r="CA307" t="s">
        <v>74</v>
      </c>
      <c r="CB307" t="s">
        <v>74</v>
      </c>
      <c r="CC307" t="s">
        <v>74</v>
      </c>
      <c r="CD307" t="s">
        <v>74</v>
      </c>
      <c r="CE307" t="s">
        <v>74</v>
      </c>
      <c r="CF307">
        <v>60.000061959999996</v>
      </c>
      <c r="CG307">
        <f>IF(CJ307&lt;$CH$1,CJ307,)</f>
        <v>1657.534298</v>
      </c>
      <c r="CH307">
        <v>1</v>
      </c>
      <c r="CI307">
        <v>307</v>
      </c>
      <c r="CJ307">
        <v>1657.534298</v>
      </c>
      <c r="CK307">
        <f t="shared" si="13"/>
        <v>120.00012391999999</v>
      </c>
      <c r="CL307">
        <f t="shared" si="14"/>
        <v>907.94590488116194</v>
      </c>
    </row>
    <row r="308" spans="1:90" x14ac:dyDescent="0.25">
      <c r="A308" s="5" t="s">
        <v>333</v>
      </c>
      <c r="B308" s="2" t="s">
        <v>424</v>
      </c>
      <c r="C308" s="10">
        <v>43617</v>
      </c>
      <c r="E308" s="14" t="e">
        <f t="shared" si="12"/>
        <v>#NUM!</v>
      </c>
      <c r="F308" s="3" t="s">
        <v>425</v>
      </c>
      <c r="H308">
        <v>200</v>
      </c>
      <c r="I308">
        <v>73.400000000000006</v>
      </c>
      <c r="J308">
        <v>155.19999999999999</v>
      </c>
      <c r="K308">
        <v>8</v>
      </c>
      <c r="L308">
        <v>160</v>
      </c>
      <c r="M308">
        <v>83</v>
      </c>
      <c r="N308" t="s">
        <v>76</v>
      </c>
      <c r="O308">
        <v>415</v>
      </c>
      <c r="P308">
        <v>1080</v>
      </c>
      <c r="Q308">
        <v>2340</v>
      </c>
      <c r="R308" s="1" t="s">
        <v>77</v>
      </c>
      <c r="S308" s="1" t="s">
        <v>77</v>
      </c>
      <c r="T308" t="s">
        <v>74</v>
      </c>
      <c r="U308">
        <v>8</v>
      </c>
      <c r="V308">
        <v>153.45599999999999</v>
      </c>
      <c r="W308">
        <v>2.2000000000000002</v>
      </c>
      <c r="X308">
        <v>6</v>
      </c>
      <c r="Y308">
        <v>128</v>
      </c>
      <c r="Z308" t="s">
        <v>107</v>
      </c>
      <c r="AA308">
        <v>3400</v>
      </c>
      <c r="AF308" t="s">
        <v>74</v>
      </c>
      <c r="AG308">
        <v>24.8</v>
      </c>
      <c r="AH308">
        <v>1.8</v>
      </c>
      <c r="AI308">
        <v>8</v>
      </c>
      <c r="AJ308">
        <v>2</v>
      </c>
      <c r="AK308" t="s">
        <v>78</v>
      </c>
      <c r="AL308" t="s">
        <v>78</v>
      </c>
      <c r="AM308" t="s">
        <v>78</v>
      </c>
      <c r="AN308" t="s">
        <v>78</v>
      </c>
      <c r="AO308" t="s">
        <v>78</v>
      </c>
      <c r="AP308" t="s">
        <v>74</v>
      </c>
      <c r="AQ308" t="s">
        <v>74</v>
      </c>
      <c r="AR308" t="s">
        <v>77</v>
      </c>
      <c r="AS308" t="s">
        <v>78</v>
      </c>
      <c r="AT308" t="s">
        <v>78</v>
      </c>
      <c r="AU308" t="s">
        <v>78</v>
      </c>
      <c r="AV308" t="s">
        <v>78</v>
      </c>
      <c r="AW308" t="s">
        <v>78</v>
      </c>
      <c r="AX308" t="s">
        <v>78</v>
      </c>
      <c r="AY308">
        <v>4.2</v>
      </c>
      <c r="AZ308">
        <v>1</v>
      </c>
      <c r="BA308">
        <v>1</v>
      </c>
      <c r="BB308">
        <v>0.8</v>
      </c>
      <c r="BC308">
        <v>0</v>
      </c>
      <c r="BD308">
        <v>0.571428571</v>
      </c>
      <c r="BE308">
        <v>0.66666666699999999</v>
      </c>
      <c r="BF308">
        <v>0.1875</v>
      </c>
      <c r="BG308">
        <v>0</v>
      </c>
      <c r="BH308">
        <v>0.5</v>
      </c>
      <c r="BI308">
        <v>0.4</v>
      </c>
      <c r="BJ308">
        <v>0.36363636399999999</v>
      </c>
      <c r="BK308">
        <v>0</v>
      </c>
      <c r="BL308">
        <v>0.75</v>
      </c>
      <c r="BM308">
        <v>1</v>
      </c>
      <c r="BN308">
        <v>1</v>
      </c>
      <c r="BO308">
        <v>0</v>
      </c>
      <c r="BP308">
        <v>1</v>
      </c>
      <c r="BQ308" t="s">
        <v>74</v>
      </c>
      <c r="BR308" t="s">
        <v>74</v>
      </c>
      <c r="BS308" t="s">
        <v>74</v>
      </c>
      <c r="BT308" t="s">
        <v>74</v>
      </c>
      <c r="BU308" t="s">
        <v>74</v>
      </c>
      <c r="BV308" t="s">
        <v>74</v>
      </c>
      <c r="BW308" t="s">
        <v>74</v>
      </c>
      <c r="BX308" t="s">
        <v>74</v>
      </c>
      <c r="BY308" t="s">
        <v>74</v>
      </c>
      <c r="BZ308" t="s">
        <v>74</v>
      </c>
      <c r="CA308" t="s">
        <v>74</v>
      </c>
      <c r="CB308" t="s">
        <v>74</v>
      </c>
      <c r="CC308" t="s">
        <v>74</v>
      </c>
      <c r="CD308" t="s">
        <v>74</v>
      </c>
      <c r="CE308" t="s">
        <v>74</v>
      </c>
      <c r="CF308">
        <v>547.99989979999998</v>
      </c>
      <c r="CG308">
        <f>IF(CJ308&lt;$CH$1,CJ308,)</f>
        <v>0</v>
      </c>
      <c r="CH308">
        <v>1</v>
      </c>
      <c r="CI308">
        <v>308</v>
      </c>
      <c r="CJ308">
        <v>14999.32093</v>
      </c>
      <c r="CK308">
        <f t="shared" si="13"/>
        <v>1095.9997996</v>
      </c>
      <c r="CL308">
        <f t="shared" si="14"/>
        <v>0</v>
      </c>
    </row>
    <row r="309" spans="1:90" x14ac:dyDescent="0.25">
      <c r="A309" s="5" t="s">
        <v>333</v>
      </c>
      <c r="B309" s="2" t="s">
        <v>363</v>
      </c>
      <c r="C309" s="10">
        <v>43586</v>
      </c>
      <c r="D309" s="10">
        <v>43709</v>
      </c>
      <c r="E309" s="14">
        <f t="shared" si="12"/>
        <v>4</v>
      </c>
      <c r="F309" s="3" t="s">
        <v>426</v>
      </c>
      <c r="G309" s="3" t="s">
        <v>375</v>
      </c>
      <c r="H309">
        <v>500</v>
      </c>
      <c r="I309">
        <v>74</v>
      </c>
      <c r="J309">
        <v>154.30000000000001</v>
      </c>
      <c r="K309">
        <v>7.9</v>
      </c>
      <c r="L309">
        <v>174</v>
      </c>
      <c r="M309">
        <v>84</v>
      </c>
      <c r="N309" t="s">
        <v>76</v>
      </c>
      <c r="O309">
        <v>412</v>
      </c>
      <c r="P309">
        <v>1080</v>
      </c>
      <c r="Q309">
        <v>2340</v>
      </c>
      <c r="R309" s="1" t="s">
        <v>77</v>
      </c>
      <c r="S309" s="1" t="s">
        <v>77</v>
      </c>
      <c r="T309" t="s">
        <v>74</v>
      </c>
      <c r="U309">
        <v>8</v>
      </c>
      <c r="V309">
        <v>376.27800000000002</v>
      </c>
      <c r="W309">
        <v>2.6</v>
      </c>
      <c r="X309">
        <v>6</v>
      </c>
      <c r="Y309">
        <v>128</v>
      </c>
      <c r="Z309" t="s">
        <v>77</v>
      </c>
      <c r="AA309">
        <v>3750</v>
      </c>
      <c r="AB309">
        <v>89</v>
      </c>
      <c r="AC309">
        <v>32.33</v>
      </c>
      <c r="AD309">
        <v>13.42</v>
      </c>
      <c r="AE309">
        <v>14.23</v>
      </c>
      <c r="AF309" t="s">
        <v>74</v>
      </c>
      <c r="AG309">
        <v>48</v>
      </c>
      <c r="AH309">
        <v>1.8</v>
      </c>
      <c r="AI309">
        <v>32</v>
      </c>
      <c r="AJ309">
        <v>2</v>
      </c>
      <c r="AK309" t="s">
        <v>78</v>
      </c>
      <c r="AL309" t="s">
        <v>78</v>
      </c>
      <c r="AM309" t="s">
        <v>78</v>
      </c>
      <c r="AN309" t="s">
        <v>78</v>
      </c>
      <c r="AO309" t="s">
        <v>78</v>
      </c>
      <c r="AP309" t="s">
        <v>78</v>
      </c>
      <c r="AQ309" t="s">
        <v>74</v>
      </c>
      <c r="AR309" t="s">
        <v>78</v>
      </c>
      <c r="AS309" t="s">
        <v>77</v>
      </c>
      <c r="AT309" t="s">
        <v>77</v>
      </c>
      <c r="AU309" t="s">
        <v>78</v>
      </c>
      <c r="AV309" t="s">
        <v>78</v>
      </c>
      <c r="AW309" t="s">
        <v>78</v>
      </c>
      <c r="AX309" t="s">
        <v>78</v>
      </c>
      <c r="AY309">
        <v>5</v>
      </c>
      <c r="AZ309">
        <v>1</v>
      </c>
      <c r="BA309">
        <v>1</v>
      </c>
      <c r="BB309">
        <v>1</v>
      </c>
      <c r="BC309">
        <v>0</v>
      </c>
      <c r="BD309">
        <v>0.571428571</v>
      </c>
      <c r="BE309">
        <v>1</v>
      </c>
      <c r="BF309">
        <v>0.375</v>
      </c>
      <c r="BG309">
        <v>0</v>
      </c>
      <c r="BH309">
        <v>0.5</v>
      </c>
      <c r="BI309">
        <v>0.6</v>
      </c>
      <c r="BJ309">
        <v>0.63636363600000001</v>
      </c>
      <c r="BK309">
        <v>0</v>
      </c>
      <c r="BL309">
        <v>0.75</v>
      </c>
      <c r="BM309">
        <v>1</v>
      </c>
      <c r="BN309">
        <v>0.83333333300000001</v>
      </c>
      <c r="BO309">
        <v>0</v>
      </c>
      <c r="BP309">
        <v>20</v>
      </c>
      <c r="BQ309">
        <v>9.3000000000000007</v>
      </c>
      <c r="BR309">
        <v>7.8</v>
      </c>
      <c r="BS309">
        <v>9.5</v>
      </c>
      <c r="BT309">
        <v>9.1999999999999993</v>
      </c>
      <c r="BU309">
        <v>8.4</v>
      </c>
      <c r="BV309">
        <v>8.4</v>
      </c>
      <c r="BW309">
        <v>9.4</v>
      </c>
      <c r="BX309">
        <v>9.1</v>
      </c>
      <c r="BY309">
        <v>9.1</v>
      </c>
      <c r="BZ309">
        <v>8.5</v>
      </c>
      <c r="CA309">
        <v>8.8000000000000007</v>
      </c>
      <c r="CB309">
        <v>8.3000000000000007</v>
      </c>
      <c r="CC309">
        <v>9.1999999999999993</v>
      </c>
      <c r="CD309">
        <v>9.4</v>
      </c>
      <c r="CE309">
        <v>9.1</v>
      </c>
      <c r="CF309">
        <v>547.99991350000005</v>
      </c>
      <c r="CG309">
        <f>IF(CJ309&lt;$CH$1,CJ309,)</f>
        <v>1900.9879000000001</v>
      </c>
      <c r="CH309">
        <v>1</v>
      </c>
      <c r="CI309">
        <v>309</v>
      </c>
      <c r="CJ309">
        <v>1900.9879000000001</v>
      </c>
      <c r="CK309">
        <f t="shared" si="13"/>
        <v>1095.9998270000001</v>
      </c>
      <c r="CL309">
        <f t="shared" si="14"/>
        <v>1041.3022409951</v>
      </c>
    </row>
    <row r="310" spans="1:90" x14ac:dyDescent="0.25">
      <c r="A310" s="5" t="s">
        <v>333</v>
      </c>
      <c r="B310" s="2" t="s">
        <v>365</v>
      </c>
      <c r="C310" s="10">
        <v>43586</v>
      </c>
      <c r="D310" s="10">
        <v>43922</v>
      </c>
      <c r="E310" s="14">
        <f t="shared" si="12"/>
        <v>11</v>
      </c>
      <c r="F310" s="3" t="s">
        <v>426</v>
      </c>
      <c r="G310" s="3" t="s">
        <v>364</v>
      </c>
      <c r="H310">
        <v>600</v>
      </c>
      <c r="I310">
        <v>74</v>
      </c>
      <c r="J310">
        <v>154.6</v>
      </c>
      <c r="K310">
        <v>8.4</v>
      </c>
      <c r="L310">
        <v>182</v>
      </c>
      <c r="M310">
        <v>84</v>
      </c>
      <c r="N310" t="s">
        <v>76</v>
      </c>
      <c r="O310">
        <v>412</v>
      </c>
      <c r="P310">
        <v>1080</v>
      </c>
      <c r="Q310">
        <v>2340</v>
      </c>
      <c r="R310" s="1" t="s">
        <v>77</v>
      </c>
      <c r="S310" s="1" t="s">
        <v>77</v>
      </c>
      <c r="T310" t="s">
        <v>74</v>
      </c>
      <c r="U310">
        <v>8</v>
      </c>
      <c r="V310">
        <v>376.27800000000002</v>
      </c>
      <c r="W310">
        <v>2.6</v>
      </c>
      <c r="X310">
        <v>8</v>
      </c>
      <c r="Y310">
        <v>256</v>
      </c>
      <c r="Z310" t="s">
        <v>77</v>
      </c>
      <c r="AA310">
        <v>4000</v>
      </c>
      <c r="AB310">
        <v>104</v>
      </c>
      <c r="AC310">
        <v>29.3</v>
      </c>
      <c r="AD310">
        <v>15.22</v>
      </c>
      <c r="AE310">
        <v>15</v>
      </c>
      <c r="AF310">
        <v>113</v>
      </c>
      <c r="AG310">
        <v>48</v>
      </c>
      <c r="AH310">
        <v>1.4</v>
      </c>
      <c r="AI310">
        <v>32</v>
      </c>
      <c r="AJ310">
        <v>2</v>
      </c>
      <c r="AK310" t="s">
        <v>78</v>
      </c>
      <c r="AL310" t="s">
        <v>78</v>
      </c>
      <c r="AM310" t="s">
        <v>78</v>
      </c>
      <c r="AN310" t="s">
        <v>78</v>
      </c>
      <c r="AO310" t="s">
        <v>78</v>
      </c>
      <c r="AP310" t="s">
        <v>78</v>
      </c>
      <c r="AQ310" t="s">
        <v>74</v>
      </c>
      <c r="AR310" t="s">
        <v>78</v>
      </c>
      <c r="AS310" t="s">
        <v>77</v>
      </c>
      <c r="AT310" t="s">
        <v>78</v>
      </c>
      <c r="AU310" t="s">
        <v>78</v>
      </c>
      <c r="AV310" t="s">
        <v>78</v>
      </c>
      <c r="AW310" t="s">
        <v>78</v>
      </c>
      <c r="AX310" t="s">
        <v>78</v>
      </c>
      <c r="AY310">
        <v>5</v>
      </c>
      <c r="AZ310">
        <v>1</v>
      </c>
      <c r="BA310">
        <v>1</v>
      </c>
      <c r="BB310">
        <v>0.4</v>
      </c>
      <c r="BC310">
        <v>0</v>
      </c>
      <c r="BD310">
        <v>0.571428571</v>
      </c>
      <c r="BE310">
        <v>1</v>
      </c>
      <c r="BF310">
        <v>0.1875</v>
      </c>
      <c r="BG310">
        <v>0</v>
      </c>
      <c r="BH310">
        <v>0.5</v>
      </c>
      <c r="BI310">
        <v>0.6</v>
      </c>
      <c r="BJ310">
        <v>0.45454545499999999</v>
      </c>
      <c r="BK310">
        <v>0</v>
      </c>
      <c r="BL310">
        <v>0.75</v>
      </c>
      <c r="BM310">
        <v>1</v>
      </c>
      <c r="BN310">
        <v>1</v>
      </c>
      <c r="BO310">
        <v>0</v>
      </c>
      <c r="BP310">
        <v>12</v>
      </c>
      <c r="BQ310">
        <v>9.6999999999999993</v>
      </c>
      <c r="BR310">
        <v>8.1</v>
      </c>
      <c r="BS310">
        <v>9.8000000000000007</v>
      </c>
      <c r="BT310">
        <v>9.4</v>
      </c>
      <c r="BU310">
        <v>8.8000000000000007</v>
      </c>
      <c r="BV310">
        <v>8.8000000000000007</v>
      </c>
      <c r="BW310">
        <v>9.6999999999999993</v>
      </c>
      <c r="BX310">
        <v>9.6</v>
      </c>
      <c r="BY310">
        <v>9.9</v>
      </c>
      <c r="BZ310">
        <v>9.5</v>
      </c>
      <c r="CA310">
        <v>9.5</v>
      </c>
      <c r="CB310">
        <v>9.6</v>
      </c>
      <c r="CC310">
        <v>9.8000000000000007</v>
      </c>
      <c r="CD310">
        <v>9.6</v>
      </c>
      <c r="CE310">
        <v>9.6999999999999993</v>
      </c>
      <c r="CF310">
        <v>547.99991350000005</v>
      </c>
      <c r="CG310">
        <f>IF(CJ310&lt;$CH$1,CJ310,)</f>
        <v>1443.90762</v>
      </c>
      <c r="CH310">
        <v>1</v>
      </c>
      <c r="CI310">
        <v>310</v>
      </c>
      <c r="CJ310">
        <v>1443.90762</v>
      </c>
      <c r="CK310">
        <f t="shared" si="13"/>
        <v>1095.9998270000001</v>
      </c>
      <c r="CL310">
        <f t="shared" si="14"/>
        <v>790.92783309977995</v>
      </c>
    </row>
    <row r="311" spans="1:90" x14ac:dyDescent="0.25">
      <c r="A311" s="5" t="s">
        <v>333</v>
      </c>
      <c r="B311" s="2" t="s">
        <v>427</v>
      </c>
      <c r="C311" s="10">
        <v>43586</v>
      </c>
      <c r="E311" s="14" t="e">
        <f t="shared" si="12"/>
        <v>#NUM!</v>
      </c>
      <c r="F311" s="3" t="s">
        <v>428</v>
      </c>
      <c r="H311">
        <v>1143</v>
      </c>
      <c r="I311">
        <v>85.4</v>
      </c>
      <c r="J311">
        <v>174.6</v>
      </c>
      <c r="K311">
        <v>8.1999999999999993</v>
      </c>
      <c r="L311">
        <v>232</v>
      </c>
      <c r="M311">
        <v>87</v>
      </c>
      <c r="N311" t="s">
        <v>114</v>
      </c>
      <c r="O311">
        <v>346</v>
      </c>
      <c r="P311">
        <v>1080</v>
      </c>
      <c r="Q311">
        <v>2244</v>
      </c>
      <c r="R311" s="1" t="s">
        <v>78</v>
      </c>
      <c r="S311" s="1" t="s">
        <v>78</v>
      </c>
      <c r="T311" t="s">
        <v>380</v>
      </c>
      <c r="U311">
        <v>8</v>
      </c>
      <c r="V311">
        <v>379.93</v>
      </c>
      <c r="W311">
        <v>2.6</v>
      </c>
      <c r="X311">
        <v>8</v>
      </c>
      <c r="Y311">
        <v>256</v>
      </c>
      <c r="Z311" t="s">
        <v>107</v>
      </c>
      <c r="AA311">
        <v>4200</v>
      </c>
      <c r="AF311" t="s">
        <v>74</v>
      </c>
      <c r="AG311">
        <v>40</v>
      </c>
      <c r="AH311">
        <v>1.8</v>
      </c>
      <c r="AI311">
        <v>24</v>
      </c>
      <c r="AJ311">
        <v>2</v>
      </c>
      <c r="AK311" t="s">
        <v>78</v>
      </c>
      <c r="AL311" t="s">
        <v>78</v>
      </c>
      <c r="AM311" t="s">
        <v>78</v>
      </c>
      <c r="AN311" t="s">
        <v>78</v>
      </c>
      <c r="AO311" t="s">
        <v>78</v>
      </c>
      <c r="AP311" t="s">
        <v>78</v>
      </c>
      <c r="AQ311" t="s">
        <v>78</v>
      </c>
      <c r="AR311" t="s">
        <v>78</v>
      </c>
      <c r="AS311" t="s">
        <v>78</v>
      </c>
      <c r="AT311" t="s">
        <v>77</v>
      </c>
      <c r="AU311" t="s">
        <v>78</v>
      </c>
      <c r="AV311" t="s">
        <v>78</v>
      </c>
      <c r="AW311" t="s">
        <v>78</v>
      </c>
      <c r="AX311" t="s">
        <v>78</v>
      </c>
      <c r="AY311">
        <v>5</v>
      </c>
      <c r="AZ311">
        <v>1</v>
      </c>
      <c r="BA311">
        <v>1</v>
      </c>
      <c r="BB311">
        <v>0.8</v>
      </c>
      <c r="BC311">
        <v>1</v>
      </c>
      <c r="BD311">
        <v>0.571428571</v>
      </c>
      <c r="BE311">
        <v>1</v>
      </c>
      <c r="BF311">
        <v>0.5</v>
      </c>
      <c r="BG311">
        <v>0.25</v>
      </c>
      <c r="BH311">
        <v>0.5</v>
      </c>
      <c r="BI311">
        <v>0.6</v>
      </c>
      <c r="BJ311">
        <v>0.63636363600000001</v>
      </c>
      <c r="BK311">
        <v>0.5</v>
      </c>
      <c r="BL311">
        <v>0.75</v>
      </c>
      <c r="BM311">
        <v>1</v>
      </c>
      <c r="BN311">
        <v>1</v>
      </c>
      <c r="BO311">
        <v>1</v>
      </c>
      <c r="BP311">
        <v>4</v>
      </c>
      <c r="BQ311" t="s">
        <v>74</v>
      </c>
      <c r="BR311" t="s">
        <v>74</v>
      </c>
      <c r="BS311" t="s">
        <v>74</v>
      </c>
      <c r="BT311" t="s">
        <v>74</v>
      </c>
      <c r="BU311" t="s">
        <v>74</v>
      </c>
      <c r="BV311" t="s">
        <v>74</v>
      </c>
      <c r="BW311" t="s">
        <v>74</v>
      </c>
      <c r="BX311" t="s">
        <v>74</v>
      </c>
      <c r="BY311" t="s">
        <v>74</v>
      </c>
      <c r="BZ311" t="s">
        <v>74</v>
      </c>
      <c r="CA311" t="s">
        <v>74</v>
      </c>
      <c r="CB311" t="s">
        <v>74</v>
      </c>
      <c r="CC311" t="s">
        <v>74</v>
      </c>
      <c r="CD311" t="s">
        <v>74</v>
      </c>
      <c r="CE311" t="s">
        <v>74</v>
      </c>
      <c r="CF311">
        <v>547.99991350000005</v>
      </c>
      <c r="CG311">
        <f>IF(CJ311&lt;$CH$1,CJ311,)</f>
        <v>0</v>
      </c>
      <c r="CH311">
        <v>1</v>
      </c>
      <c r="CI311">
        <v>311</v>
      </c>
      <c r="CJ311">
        <v>14999.323280000001</v>
      </c>
      <c r="CK311">
        <f t="shared" si="13"/>
        <v>1095.9998270000001</v>
      </c>
      <c r="CL311">
        <f t="shared" si="14"/>
        <v>0</v>
      </c>
    </row>
    <row r="312" spans="1:90" x14ac:dyDescent="0.25">
      <c r="A312" s="5" t="s">
        <v>333</v>
      </c>
      <c r="B312" s="2" t="s">
        <v>429</v>
      </c>
      <c r="C312" s="10">
        <v>43586</v>
      </c>
      <c r="E312" s="14" t="e">
        <f t="shared" si="12"/>
        <v>#NUM!</v>
      </c>
      <c r="H312">
        <v>244</v>
      </c>
      <c r="I312">
        <v>77.3</v>
      </c>
      <c r="J312">
        <v>163.5</v>
      </c>
      <c r="K312">
        <v>8.8000000000000007</v>
      </c>
      <c r="L312">
        <v>196</v>
      </c>
      <c r="M312">
        <v>84</v>
      </c>
      <c r="N312" t="s">
        <v>76</v>
      </c>
      <c r="O312">
        <v>391</v>
      </c>
      <c r="P312">
        <v>1080</v>
      </c>
      <c r="Q312">
        <v>2340</v>
      </c>
      <c r="R312" s="1" t="s">
        <v>77</v>
      </c>
      <c r="S312" s="1" t="s">
        <v>77</v>
      </c>
      <c r="T312" t="s">
        <v>74</v>
      </c>
      <c r="U312">
        <v>8</v>
      </c>
      <c r="V312">
        <v>140</v>
      </c>
      <c r="W312">
        <v>2.2000000000000002</v>
      </c>
      <c r="X312">
        <v>4</v>
      </c>
      <c r="Y312">
        <v>128</v>
      </c>
      <c r="Z312" t="s">
        <v>107</v>
      </c>
      <c r="AA312">
        <v>4000</v>
      </c>
      <c r="AF312" t="s">
        <v>74</v>
      </c>
      <c r="AG312">
        <v>16</v>
      </c>
      <c r="AH312">
        <v>1.8</v>
      </c>
      <c r="AI312">
        <v>16</v>
      </c>
      <c r="AJ312">
        <v>2</v>
      </c>
      <c r="AK312" t="s">
        <v>78</v>
      </c>
      <c r="AL312" t="s">
        <v>78</v>
      </c>
      <c r="AM312" t="s">
        <v>78</v>
      </c>
      <c r="AN312" t="s">
        <v>78</v>
      </c>
      <c r="AO312" t="s">
        <v>78</v>
      </c>
      <c r="AP312" t="s">
        <v>78</v>
      </c>
      <c r="AQ312" t="s">
        <v>74</v>
      </c>
      <c r="AR312" t="s">
        <v>77</v>
      </c>
      <c r="AS312" t="s">
        <v>78</v>
      </c>
      <c r="AT312" t="s">
        <v>78</v>
      </c>
      <c r="AU312" t="s">
        <v>78</v>
      </c>
      <c r="AV312" t="s">
        <v>78</v>
      </c>
      <c r="AW312" t="s">
        <v>78</v>
      </c>
      <c r="AX312" t="s">
        <v>78</v>
      </c>
      <c r="AY312">
        <v>4.2</v>
      </c>
      <c r="AZ312">
        <v>1</v>
      </c>
      <c r="BA312">
        <v>1</v>
      </c>
      <c r="BB312">
        <v>0.8</v>
      </c>
      <c r="BC312">
        <v>0</v>
      </c>
      <c r="BD312">
        <v>0.428571429</v>
      </c>
      <c r="BE312">
        <v>0.66666666699999999</v>
      </c>
      <c r="BF312">
        <v>0.125</v>
      </c>
      <c r="BG312">
        <v>0</v>
      </c>
      <c r="BH312">
        <v>0</v>
      </c>
      <c r="BI312">
        <v>0.4</v>
      </c>
      <c r="BJ312">
        <v>0.27272727299999999</v>
      </c>
      <c r="BK312">
        <v>0</v>
      </c>
      <c r="BL312">
        <v>0.5</v>
      </c>
      <c r="BM312">
        <v>0.5</v>
      </c>
      <c r="BN312">
        <v>0.5</v>
      </c>
      <c r="BO312">
        <v>0</v>
      </c>
      <c r="BP312">
        <v>49</v>
      </c>
      <c r="BQ312">
        <v>8.5</v>
      </c>
      <c r="BR312">
        <v>7.3</v>
      </c>
      <c r="BS312">
        <v>9.1</v>
      </c>
      <c r="BT312">
        <v>8.8000000000000007</v>
      </c>
      <c r="BU312">
        <v>7.8</v>
      </c>
      <c r="BV312">
        <v>8.3000000000000007</v>
      </c>
      <c r="BW312">
        <v>8.6</v>
      </c>
      <c r="BX312">
        <v>8.3000000000000007</v>
      </c>
      <c r="BY312">
        <v>8.6</v>
      </c>
      <c r="BZ312">
        <v>7.9</v>
      </c>
      <c r="CA312">
        <v>8.3000000000000007</v>
      </c>
      <c r="CB312">
        <v>7.9</v>
      </c>
      <c r="CC312">
        <v>9</v>
      </c>
      <c r="CD312">
        <v>9</v>
      </c>
      <c r="CE312">
        <v>9</v>
      </c>
      <c r="CF312">
        <v>547.99991350000005</v>
      </c>
      <c r="CG312">
        <f>IF(CJ312&lt;$CH$1,CJ312,)</f>
        <v>0</v>
      </c>
      <c r="CH312">
        <v>1</v>
      </c>
      <c r="CI312">
        <v>312</v>
      </c>
      <c r="CJ312">
        <v>5510.5967600000004</v>
      </c>
      <c r="CK312">
        <f t="shared" si="13"/>
        <v>1095.9998270000001</v>
      </c>
      <c r="CL312">
        <f t="shared" si="14"/>
        <v>0</v>
      </c>
    </row>
    <row r="313" spans="1:90" x14ac:dyDescent="0.25">
      <c r="A313" s="5" t="s">
        <v>333</v>
      </c>
      <c r="B313" s="2" t="s">
        <v>430</v>
      </c>
      <c r="C313" s="10">
        <v>43586</v>
      </c>
      <c r="E313" s="14" t="e">
        <f t="shared" si="12"/>
        <v>#NUM!</v>
      </c>
      <c r="F313" s="3" t="s">
        <v>335</v>
      </c>
      <c r="H313">
        <v>280</v>
      </c>
      <c r="I313">
        <v>77.3</v>
      </c>
      <c r="J313">
        <v>163.5</v>
      </c>
      <c r="K313">
        <v>8.8000000000000007</v>
      </c>
      <c r="L313">
        <v>197</v>
      </c>
      <c r="M313">
        <v>84</v>
      </c>
      <c r="N313" t="s">
        <v>226</v>
      </c>
      <c r="O313">
        <v>391</v>
      </c>
      <c r="P313">
        <v>1080</v>
      </c>
      <c r="Q313">
        <v>2340</v>
      </c>
      <c r="R313" s="1" t="s">
        <v>77</v>
      </c>
      <c r="S313" s="1" t="s">
        <v>77</v>
      </c>
      <c r="T313" t="s">
        <v>74</v>
      </c>
      <c r="U313">
        <v>8</v>
      </c>
      <c r="V313">
        <v>173.45599999999999</v>
      </c>
      <c r="W313">
        <v>2.2000000000000002</v>
      </c>
      <c r="X313">
        <v>4</v>
      </c>
      <c r="Y313">
        <v>64</v>
      </c>
      <c r="Z313" t="s">
        <v>107</v>
      </c>
      <c r="AA313">
        <v>4000</v>
      </c>
      <c r="AF313" t="s">
        <v>74</v>
      </c>
      <c r="AG313">
        <v>16</v>
      </c>
      <c r="AH313">
        <v>1.8</v>
      </c>
      <c r="AI313">
        <v>16</v>
      </c>
      <c r="AJ313">
        <v>2</v>
      </c>
      <c r="AK313" t="s">
        <v>78</v>
      </c>
      <c r="AL313" t="s">
        <v>78</v>
      </c>
      <c r="AM313" t="s">
        <v>78</v>
      </c>
      <c r="AN313" t="s">
        <v>78</v>
      </c>
      <c r="AO313" t="s">
        <v>78</v>
      </c>
      <c r="AP313" t="s">
        <v>74</v>
      </c>
      <c r="AQ313" t="s">
        <v>74</v>
      </c>
      <c r="AR313" t="s">
        <v>78</v>
      </c>
      <c r="AS313" t="s">
        <v>78</v>
      </c>
      <c r="AT313" t="s">
        <v>77</v>
      </c>
      <c r="AU313" t="s">
        <v>78</v>
      </c>
      <c r="AV313" t="s">
        <v>78</v>
      </c>
      <c r="AW313" t="s">
        <v>78</v>
      </c>
      <c r="AX313" t="s">
        <v>78</v>
      </c>
      <c r="AY313">
        <v>4.2</v>
      </c>
      <c r="AZ313">
        <v>1</v>
      </c>
      <c r="BA313">
        <v>1</v>
      </c>
      <c r="BB313">
        <v>0.8</v>
      </c>
      <c r="BC313">
        <v>0</v>
      </c>
      <c r="BD313">
        <v>0.428571429</v>
      </c>
      <c r="BE313">
        <v>0.66666666699999999</v>
      </c>
      <c r="BF313">
        <v>0.25</v>
      </c>
      <c r="BG313">
        <v>0</v>
      </c>
      <c r="BH313">
        <v>0</v>
      </c>
      <c r="BI313">
        <v>0.4</v>
      </c>
      <c r="BJ313">
        <v>0.36363636399999999</v>
      </c>
      <c r="BK313">
        <v>0</v>
      </c>
      <c r="BL313">
        <v>0.5</v>
      </c>
      <c r="BM313">
        <v>1</v>
      </c>
      <c r="BN313">
        <v>1</v>
      </c>
      <c r="BO313">
        <v>0</v>
      </c>
      <c r="BP313">
        <v>13</v>
      </c>
      <c r="BQ313">
        <v>9.6</v>
      </c>
      <c r="BR313">
        <v>7.6</v>
      </c>
      <c r="BS313">
        <v>9.8000000000000007</v>
      </c>
      <c r="BT313">
        <v>9</v>
      </c>
      <c r="BU313">
        <v>9.4</v>
      </c>
      <c r="BV313">
        <v>8.5</v>
      </c>
      <c r="BW313">
        <v>9.6</v>
      </c>
      <c r="BX313">
        <v>8.8000000000000007</v>
      </c>
      <c r="BY313">
        <v>8.8000000000000007</v>
      </c>
      <c r="BZ313">
        <v>7.3</v>
      </c>
      <c r="CA313">
        <v>8.5</v>
      </c>
      <c r="CB313">
        <v>8.6999999999999993</v>
      </c>
      <c r="CC313">
        <v>9.6999999999999993</v>
      </c>
      <c r="CD313">
        <v>9.6</v>
      </c>
      <c r="CE313">
        <v>9.8000000000000007</v>
      </c>
      <c r="CF313">
        <v>478.10686179999999</v>
      </c>
      <c r="CG313">
        <f>IF(CJ313&lt;$CH$1,CJ313,)</f>
        <v>1000.000002</v>
      </c>
      <c r="CH313">
        <v>1</v>
      </c>
      <c r="CI313">
        <v>313</v>
      </c>
      <c r="CJ313">
        <v>1000.000002</v>
      </c>
      <c r="CK313">
        <f t="shared" si="13"/>
        <v>956.21372359999998</v>
      </c>
      <c r="CL313">
        <f t="shared" si="14"/>
        <v>547.76900109553799</v>
      </c>
    </row>
    <row r="314" spans="1:90" x14ac:dyDescent="0.25">
      <c r="A314" s="5" t="s">
        <v>333</v>
      </c>
      <c r="B314" s="2" t="s">
        <v>431</v>
      </c>
      <c r="C314" s="10">
        <v>43586</v>
      </c>
      <c r="E314" s="14" t="e">
        <f t="shared" si="12"/>
        <v>#NUM!</v>
      </c>
      <c r="F314" s="3" t="s">
        <v>432</v>
      </c>
      <c r="H314">
        <v>300</v>
      </c>
      <c r="I314">
        <v>73.599999999999994</v>
      </c>
      <c r="J314">
        <v>154.80000000000001</v>
      </c>
      <c r="K314">
        <v>8</v>
      </c>
      <c r="L314">
        <v>164</v>
      </c>
      <c r="M314">
        <v>83</v>
      </c>
      <c r="N314" t="s">
        <v>76</v>
      </c>
      <c r="O314">
        <v>415</v>
      </c>
      <c r="P314">
        <v>1080</v>
      </c>
      <c r="Q314">
        <v>2340</v>
      </c>
      <c r="R314" s="1" t="s">
        <v>77</v>
      </c>
      <c r="S314" s="1" t="s">
        <v>77</v>
      </c>
      <c r="T314" t="s">
        <v>74</v>
      </c>
      <c r="U314">
        <v>8</v>
      </c>
      <c r="V314">
        <v>153.45599999999999</v>
      </c>
      <c r="W314">
        <v>2.2000000000000002</v>
      </c>
      <c r="X314">
        <v>4</v>
      </c>
      <c r="Y314">
        <v>128</v>
      </c>
      <c r="Z314" t="s">
        <v>107</v>
      </c>
      <c r="AA314">
        <v>3400</v>
      </c>
      <c r="AF314" t="s">
        <v>74</v>
      </c>
      <c r="AG314">
        <v>24.8</v>
      </c>
      <c r="AH314">
        <v>1.8</v>
      </c>
      <c r="AI314">
        <v>32</v>
      </c>
      <c r="AJ314">
        <v>2</v>
      </c>
      <c r="AK314" t="s">
        <v>78</v>
      </c>
      <c r="AL314" t="s">
        <v>78</v>
      </c>
      <c r="AM314" t="s">
        <v>78</v>
      </c>
      <c r="AN314" t="s">
        <v>78</v>
      </c>
      <c r="AO314" t="s">
        <v>78</v>
      </c>
      <c r="AP314" t="s">
        <v>74</v>
      </c>
      <c r="AQ314" t="s">
        <v>74</v>
      </c>
      <c r="AR314" t="s">
        <v>78</v>
      </c>
      <c r="AS314" t="s">
        <v>78</v>
      </c>
      <c r="AT314" t="s">
        <v>78</v>
      </c>
      <c r="AU314" t="s">
        <v>78</v>
      </c>
      <c r="AV314" t="s">
        <v>78</v>
      </c>
      <c r="AW314" t="s">
        <v>78</v>
      </c>
      <c r="AX314" t="s">
        <v>78</v>
      </c>
      <c r="AY314">
        <v>4.2</v>
      </c>
      <c r="AZ314">
        <v>1</v>
      </c>
      <c r="BA314">
        <v>1</v>
      </c>
      <c r="BB314">
        <v>0.8</v>
      </c>
      <c r="BC314">
        <v>0</v>
      </c>
      <c r="BD314">
        <v>0.428571429</v>
      </c>
      <c r="BE314">
        <v>0.33333333300000001</v>
      </c>
      <c r="BF314">
        <v>0.125</v>
      </c>
      <c r="BG314">
        <v>0</v>
      </c>
      <c r="BH314">
        <v>0</v>
      </c>
      <c r="BI314">
        <v>0.4</v>
      </c>
      <c r="BJ314">
        <v>0.27272727299999999</v>
      </c>
      <c r="BK314">
        <v>0</v>
      </c>
      <c r="BL314">
        <v>0.5</v>
      </c>
      <c r="BM314">
        <v>0.5</v>
      </c>
      <c r="BN314">
        <v>0.66666666699999999</v>
      </c>
      <c r="BO314">
        <v>0</v>
      </c>
      <c r="BP314">
        <v>2</v>
      </c>
      <c r="BQ314" t="s">
        <v>74</v>
      </c>
      <c r="BR314" t="s">
        <v>74</v>
      </c>
      <c r="BS314" t="s">
        <v>74</v>
      </c>
      <c r="BT314" t="s">
        <v>74</v>
      </c>
      <c r="BU314" t="s">
        <v>74</v>
      </c>
      <c r="BV314" t="s">
        <v>74</v>
      </c>
      <c r="BW314" t="s">
        <v>74</v>
      </c>
      <c r="BX314" t="s">
        <v>74</v>
      </c>
      <c r="BY314" t="s">
        <v>74</v>
      </c>
      <c r="BZ314" t="s">
        <v>74</v>
      </c>
      <c r="CA314" t="s">
        <v>74</v>
      </c>
      <c r="CB314" t="s">
        <v>74</v>
      </c>
      <c r="CC314" t="s">
        <v>74</v>
      </c>
      <c r="CD314" t="s">
        <v>74</v>
      </c>
      <c r="CE314" t="s">
        <v>74</v>
      </c>
      <c r="CF314">
        <v>547.99991350000005</v>
      </c>
      <c r="CG314">
        <f>IF(CJ314&lt;$CH$1,CJ314,)</f>
        <v>1000.1040389999999</v>
      </c>
      <c r="CH314">
        <v>1</v>
      </c>
      <c r="CI314">
        <v>314</v>
      </c>
      <c r="CJ314">
        <v>1000.1040389999999</v>
      </c>
      <c r="CK314">
        <f t="shared" si="13"/>
        <v>1095.9998270000001</v>
      </c>
      <c r="CL314">
        <f t="shared" si="14"/>
        <v>547.82598933899089</v>
      </c>
    </row>
    <row r="315" spans="1:90" x14ac:dyDescent="0.25">
      <c r="A315" s="5" t="s">
        <v>333</v>
      </c>
      <c r="B315" s="2" t="s">
        <v>433</v>
      </c>
      <c r="C315" s="10">
        <v>43586</v>
      </c>
      <c r="E315" s="14" t="e">
        <f t="shared" si="12"/>
        <v>#NUM!</v>
      </c>
      <c r="H315">
        <v>150</v>
      </c>
      <c r="I315">
        <v>76.900000000000006</v>
      </c>
      <c r="J315">
        <v>158.9</v>
      </c>
      <c r="K315">
        <v>8.1</v>
      </c>
      <c r="L315">
        <v>168</v>
      </c>
      <c r="M315">
        <v>80</v>
      </c>
      <c r="N315" t="s">
        <v>76</v>
      </c>
      <c r="O315">
        <v>269</v>
      </c>
      <c r="P315">
        <v>720</v>
      </c>
      <c r="Q315">
        <v>1520</v>
      </c>
      <c r="R315" s="1" t="s">
        <v>77</v>
      </c>
      <c r="S315" s="1" t="s">
        <v>77</v>
      </c>
      <c r="T315" t="s">
        <v>74</v>
      </c>
      <c r="U315">
        <v>8</v>
      </c>
      <c r="V315">
        <v>73.64</v>
      </c>
      <c r="W315">
        <v>1.8</v>
      </c>
      <c r="X315">
        <v>3</v>
      </c>
      <c r="Y315">
        <v>32</v>
      </c>
      <c r="Z315" t="s">
        <v>107</v>
      </c>
      <c r="AA315">
        <v>4000</v>
      </c>
      <c r="AF315" t="s">
        <v>74</v>
      </c>
      <c r="AG315">
        <v>13</v>
      </c>
      <c r="AH315">
        <v>1.8</v>
      </c>
      <c r="AI315">
        <v>16</v>
      </c>
      <c r="AJ315">
        <v>2</v>
      </c>
      <c r="AK315" t="s">
        <v>77</v>
      </c>
      <c r="AL315" t="s">
        <v>78</v>
      </c>
      <c r="AM315" t="s">
        <v>78</v>
      </c>
      <c r="AN315" t="s">
        <v>78</v>
      </c>
      <c r="AO315" t="s">
        <v>78</v>
      </c>
      <c r="AP315" t="s">
        <v>74</v>
      </c>
      <c r="AQ315" t="s">
        <v>74</v>
      </c>
      <c r="AR315" t="s">
        <v>77</v>
      </c>
      <c r="AS315" t="s">
        <v>78</v>
      </c>
      <c r="AT315" t="s">
        <v>78</v>
      </c>
      <c r="AU315" t="s">
        <v>78</v>
      </c>
      <c r="AV315" t="s">
        <v>78</v>
      </c>
      <c r="AW315" t="s">
        <v>74</v>
      </c>
      <c r="AX315" t="s">
        <v>78</v>
      </c>
      <c r="AY315">
        <v>4.2</v>
      </c>
      <c r="AZ315">
        <v>1</v>
      </c>
      <c r="BA315">
        <v>1</v>
      </c>
      <c r="BB315">
        <v>0.8</v>
      </c>
      <c r="BC315">
        <v>0</v>
      </c>
      <c r="BD315">
        <v>0.428571429</v>
      </c>
      <c r="BE315">
        <v>0.33333333300000001</v>
      </c>
      <c r="BF315">
        <v>6.25E-2</v>
      </c>
      <c r="BG315">
        <v>0</v>
      </c>
      <c r="BH315">
        <v>0</v>
      </c>
      <c r="BI315">
        <v>0.4</v>
      </c>
      <c r="BJ315">
        <v>0.45454545499999999</v>
      </c>
      <c r="BK315">
        <v>0</v>
      </c>
      <c r="BL315">
        <v>0.5</v>
      </c>
      <c r="BM315">
        <v>0.5</v>
      </c>
      <c r="BN315">
        <v>0.66666666699999999</v>
      </c>
      <c r="BO315">
        <v>0</v>
      </c>
      <c r="BP315">
        <v>6</v>
      </c>
      <c r="BQ315">
        <v>8.5</v>
      </c>
      <c r="BR315">
        <v>8.3000000000000007</v>
      </c>
      <c r="BS315">
        <v>9.8000000000000007</v>
      </c>
      <c r="BT315">
        <v>9.3000000000000007</v>
      </c>
      <c r="BU315">
        <v>7</v>
      </c>
      <c r="BV315">
        <v>9.1999999999999993</v>
      </c>
      <c r="BW315">
        <v>7.7</v>
      </c>
      <c r="BX315">
        <v>8</v>
      </c>
      <c r="BY315">
        <v>9.5</v>
      </c>
      <c r="BZ315">
        <v>6.5</v>
      </c>
      <c r="CA315">
        <v>7.8</v>
      </c>
      <c r="CB315">
        <v>7.3</v>
      </c>
      <c r="CC315">
        <v>9.6999999999999993</v>
      </c>
      <c r="CD315">
        <v>8.4</v>
      </c>
      <c r="CE315">
        <v>9.5</v>
      </c>
      <c r="CF315">
        <v>547.99991350000005</v>
      </c>
      <c r="CG315">
        <f>IF(CJ315&lt;$CH$1,CJ315,)</f>
        <v>0</v>
      </c>
      <c r="CH315">
        <v>1</v>
      </c>
      <c r="CI315">
        <v>315</v>
      </c>
      <c r="CJ315">
        <v>6886.7754180000002</v>
      </c>
      <c r="CK315">
        <f t="shared" si="13"/>
        <v>1095.9998270000001</v>
      </c>
      <c r="CL315">
        <f t="shared" si="14"/>
        <v>0</v>
      </c>
    </row>
    <row r="316" spans="1:90" x14ac:dyDescent="0.25">
      <c r="A316" s="5" t="s">
        <v>333</v>
      </c>
      <c r="B316" s="2" t="s">
        <v>352</v>
      </c>
      <c r="C316" s="10">
        <v>43556</v>
      </c>
      <c r="D316" s="10">
        <v>43922</v>
      </c>
      <c r="E316" s="14">
        <f t="shared" si="12"/>
        <v>12</v>
      </c>
      <c r="F316" s="3" t="s">
        <v>356</v>
      </c>
      <c r="G316" s="3" t="s">
        <v>351</v>
      </c>
      <c r="H316">
        <v>140</v>
      </c>
      <c r="I316">
        <v>70.8</v>
      </c>
      <c r="J316">
        <v>147.1</v>
      </c>
      <c r="K316">
        <v>8.5</v>
      </c>
      <c r="L316">
        <v>146</v>
      </c>
      <c r="M316">
        <v>78</v>
      </c>
      <c r="N316" t="s">
        <v>76</v>
      </c>
      <c r="O316">
        <v>295</v>
      </c>
      <c r="P316">
        <v>720</v>
      </c>
      <c r="Q316">
        <v>1520</v>
      </c>
      <c r="R316" s="1" t="s">
        <v>77</v>
      </c>
      <c r="S316" s="1" t="s">
        <v>77</v>
      </c>
      <c r="T316" t="s">
        <v>74</v>
      </c>
      <c r="U316">
        <v>4</v>
      </c>
      <c r="V316">
        <v>56.445</v>
      </c>
      <c r="W316">
        <v>2</v>
      </c>
      <c r="X316">
        <v>2</v>
      </c>
      <c r="Y316">
        <v>32</v>
      </c>
      <c r="Z316" t="s">
        <v>104</v>
      </c>
      <c r="AA316">
        <v>3020</v>
      </c>
      <c r="AF316" t="s">
        <v>74</v>
      </c>
      <c r="AG316">
        <v>13</v>
      </c>
      <c r="AH316">
        <v>1.8</v>
      </c>
      <c r="AI316">
        <v>5</v>
      </c>
      <c r="AJ316" t="s">
        <v>74</v>
      </c>
      <c r="AK316" t="s">
        <v>77</v>
      </c>
      <c r="AL316" t="s">
        <v>78</v>
      </c>
      <c r="AM316" t="s">
        <v>78</v>
      </c>
      <c r="AN316" t="s">
        <v>78</v>
      </c>
      <c r="AO316" t="s">
        <v>74</v>
      </c>
      <c r="AP316" t="s">
        <v>74</v>
      </c>
      <c r="AQ316" t="s">
        <v>74</v>
      </c>
      <c r="AR316" t="s">
        <v>77</v>
      </c>
      <c r="AS316" t="s">
        <v>78</v>
      </c>
      <c r="AT316" t="s">
        <v>78</v>
      </c>
      <c r="AU316" t="s">
        <v>78</v>
      </c>
      <c r="AV316" t="s">
        <v>78</v>
      </c>
      <c r="AW316" t="s">
        <v>78</v>
      </c>
      <c r="AX316" t="s">
        <v>78</v>
      </c>
      <c r="AY316">
        <v>5</v>
      </c>
      <c r="AZ316">
        <v>1</v>
      </c>
      <c r="BA316">
        <v>1</v>
      </c>
      <c r="BB316">
        <v>0.8</v>
      </c>
      <c r="BC316">
        <v>0</v>
      </c>
      <c r="BD316">
        <v>0.571428571</v>
      </c>
      <c r="BE316">
        <v>0.66666666699999999</v>
      </c>
      <c r="BF316">
        <v>0.125</v>
      </c>
      <c r="BG316">
        <v>0</v>
      </c>
      <c r="BH316">
        <v>0.5</v>
      </c>
      <c r="BI316">
        <v>0.4</v>
      </c>
      <c r="BJ316">
        <v>0.27272727299999999</v>
      </c>
      <c r="BK316">
        <v>0</v>
      </c>
      <c r="BL316">
        <v>0.75</v>
      </c>
      <c r="BM316">
        <v>1</v>
      </c>
      <c r="BN316">
        <v>0.5</v>
      </c>
      <c r="BO316">
        <v>0</v>
      </c>
      <c r="BP316">
        <v>5</v>
      </c>
      <c r="BQ316">
        <v>8.6999999999999993</v>
      </c>
      <c r="BR316">
        <v>5.8</v>
      </c>
      <c r="BS316">
        <v>7</v>
      </c>
      <c r="BT316">
        <v>7.4</v>
      </c>
      <c r="BU316">
        <v>7.6</v>
      </c>
      <c r="BV316">
        <v>7.4</v>
      </c>
      <c r="BW316">
        <v>8.1999999999999993</v>
      </c>
      <c r="BX316">
        <v>6.6</v>
      </c>
      <c r="BY316">
        <v>8.1999999999999993</v>
      </c>
      <c r="BZ316">
        <v>7.2</v>
      </c>
      <c r="CA316">
        <v>7.2</v>
      </c>
      <c r="CB316">
        <v>7.2</v>
      </c>
      <c r="CC316">
        <v>8</v>
      </c>
      <c r="CD316">
        <v>8.4</v>
      </c>
      <c r="CE316">
        <v>8.4</v>
      </c>
      <c r="CF316">
        <v>60.00006192</v>
      </c>
      <c r="CG316">
        <f>IF(CJ316&lt;$CH$1,CJ316,)</f>
        <v>0</v>
      </c>
      <c r="CH316">
        <v>1</v>
      </c>
      <c r="CI316">
        <v>316</v>
      </c>
      <c r="CJ316">
        <v>9428.555891</v>
      </c>
      <c r="CK316">
        <f t="shared" si="13"/>
        <v>120.00012384</v>
      </c>
      <c r="CL316">
        <f t="shared" si="14"/>
        <v>0</v>
      </c>
    </row>
    <row r="317" spans="1:90" x14ac:dyDescent="0.25">
      <c r="A317" s="5" t="s">
        <v>333</v>
      </c>
      <c r="B317" s="2" t="s">
        <v>434</v>
      </c>
      <c r="C317" s="10">
        <v>43556</v>
      </c>
      <c r="E317" s="14" t="e">
        <f t="shared" si="12"/>
        <v>#NUM!</v>
      </c>
      <c r="F317" s="3" t="s">
        <v>435</v>
      </c>
      <c r="H317">
        <v>130</v>
      </c>
      <c r="I317">
        <v>70.8</v>
      </c>
      <c r="J317">
        <v>147.1</v>
      </c>
      <c r="K317">
        <v>8.5</v>
      </c>
      <c r="L317">
        <v>146</v>
      </c>
      <c r="M317">
        <v>78</v>
      </c>
      <c r="N317" t="s">
        <v>76</v>
      </c>
      <c r="O317">
        <v>295</v>
      </c>
      <c r="P317">
        <v>720</v>
      </c>
      <c r="Q317">
        <v>1520</v>
      </c>
      <c r="R317" s="1" t="s">
        <v>77</v>
      </c>
      <c r="S317" s="1" t="s">
        <v>77</v>
      </c>
      <c r="T317" t="s">
        <v>74</v>
      </c>
      <c r="U317">
        <v>4</v>
      </c>
      <c r="V317">
        <v>56.445</v>
      </c>
      <c r="W317">
        <v>2</v>
      </c>
      <c r="X317">
        <v>2</v>
      </c>
      <c r="Y317">
        <v>16</v>
      </c>
      <c r="Z317" t="s">
        <v>104</v>
      </c>
      <c r="AA317">
        <v>3020</v>
      </c>
      <c r="AF317" t="s">
        <v>74</v>
      </c>
      <c r="AG317">
        <v>13</v>
      </c>
      <c r="AH317">
        <v>1.8</v>
      </c>
      <c r="AI317">
        <v>5</v>
      </c>
      <c r="AJ317" t="s">
        <v>74</v>
      </c>
      <c r="AK317" t="s">
        <v>77</v>
      </c>
      <c r="AL317" t="s">
        <v>78</v>
      </c>
      <c r="AM317" t="s">
        <v>78</v>
      </c>
      <c r="AN317" t="s">
        <v>78</v>
      </c>
      <c r="AO317" t="s">
        <v>74</v>
      </c>
      <c r="AP317" t="s">
        <v>74</v>
      </c>
      <c r="AQ317" t="s">
        <v>74</v>
      </c>
      <c r="AR317" t="s">
        <v>78</v>
      </c>
      <c r="AS317" t="s">
        <v>78</v>
      </c>
      <c r="AT317" t="s">
        <v>78</v>
      </c>
      <c r="AU317" t="s">
        <v>78</v>
      </c>
      <c r="AV317" t="s">
        <v>78</v>
      </c>
      <c r="AW317" t="s">
        <v>78</v>
      </c>
      <c r="AX317" t="s">
        <v>78</v>
      </c>
      <c r="AY317">
        <v>4.2</v>
      </c>
      <c r="AZ317">
        <v>1</v>
      </c>
      <c r="BA317">
        <v>1</v>
      </c>
      <c r="BB317">
        <v>0.8</v>
      </c>
      <c r="BC317">
        <v>0</v>
      </c>
      <c r="BD317">
        <v>0.428571429</v>
      </c>
      <c r="BE317">
        <v>0.66666666699999999</v>
      </c>
      <c r="BF317">
        <v>0.125</v>
      </c>
      <c r="BG317">
        <v>0</v>
      </c>
      <c r="BH317">
        <v>0</v>
      </c>
      <c r="BI317">
        <v>0.4</v>
      </c>
      <c r="BJ317">
        <v>0.27272727299999999</v>
      </c>
      <c r="BK317">
        <v>0</v>
      </c>
      <c r="BL317">
        <v>0.5</v>
      </c>
      <c r="BM317">
        <v>0.5</v>
      </c>
      <c r="BN317">
        <v>0.5</v>
      </c>
      <c r="BO317">
        <v>0</v>
      </c>
      <c r="BP317">
        <v>12</v>
      </c>
      <c r="BQ317">
        <v>7.6</v>
      </c>
      <c r="BR317">
        <v>7.3</v>
      </c>
      <c r="BS317">
        <v>8</v>
      </c>
      <c r="BT317">
        <v>8.4</v>
      </c>
      <c r="BU317">
        <v>7.1</v>
      </c>
      <c r="BV317">
        <v>6</v>
      </c>
      <c r="BW317">
        <v>7.3</v>
      </c>
      <c r="BX317">
        <v>6.1</v>
      </c>
      <c r="BY317">
        <v>7.8</v>
      </c>
      <c r="BZ317">
        <v>5.3</v>
      </c>
      <c r="CA317">
        <v>6.8</v>
      </c>
      <c r="CB317">
        <v>7.1</v>
      </c>
      <c r="CC317">
        <v>8.8000000000000007</v>
      </c>
      <c r="CD317">
        <v>7.7</v>
      </c>
      <c r="CE317">
        <v>7.3</v>
      </c>
      <c r="CF317">
        <v>60.00006192</v>
      </c>
      <c r="CG317">
        <f>IF(CJ317&lt;$CH$1,CJ317,)</f>
        <v>1000.040354</v>
      </c>
      <c r="CH317">
        <v>1</v>
      </c>
      <c r="CI317">
        <v>317</v>
      </c>
      <c r="CJ317">
        <v>1000.040354</v>
      </c>
      <c r="CK317">
        <f t="shared" si="13"/>
        <v>120.00012384</v>
      </c>
      <c r="CL317">
        <f t="shared" si="14"/>
        <v>547.79110467022599</v>
      </c>
    </row>
    <row r="318" spans="1:90" x14ac:dyDescent="0.25">
      <c r="A318" s="5" t="s">
        <v>333</v>
      </c>
      <c r="B318" s="2" t="s">
        <v>436</v>
      </c>
      <c r="C318" s="10">
        <v>43556</v>
      </c>
      <c r="E318" s="14" t="e">
        <f t="shared" si="12"/>
        <v>#NUM!</v>
      </c>
      <c r="F318" s="3" t="s">
        <v>426</v>
      </c>
      <c r="H318">
        <v>210</v>
      </c>
      <c r="I318">
        <v>73.599999999999994</v>
      </c>
      <c r="J318">
        <v>154.80000000000001</v>
      </c>
      <c r="K318">
        <v>8</v>
      </c>
      <c r="L318">
        <v>164</v>
      </c>
      <c r="M318">
        <v>83</v>
      </c>
      <c r="N318" t="s">
        <v>76</v>
      </c>
      <c r="O318">
        <v>415</v>
      </c>
      <c r="P318">
        <v>1080</v>
      </c>
      <c r="Q318">
        <v>2340</v>
      </c>
      <c r="R318" s="1" t="s">
        <v>77</v>
      </c>
      <c r="S318" s="1" t="s">
        <v>77</v>
      </c>
      <c r="T318" t="s">
        <v>74</v>
      </c>
      <c r="U318">
        <v>8</v>
      </c>
      <c r="V318">
        <v>158.29499999999999</v>
      </c>
      <c r="W318">
        <v>2.2000000000000002</v>
      </c>
      <c r="X318">
        <v>6</v>
      </c>
      <c r="Y318">
        <v>64</v>
      </c>
      <c r="Z318" t="s">
        <v>107</v>
      </c>
      <c r="AA318">
        <v>3400</v>
      </c>
      <c r="AF318" t="s">
        <v>74</v>
      </c>
      <c r="AG318">
        <v>24.8</v>
      </c>
      <c r="AH318">
        <v>1.8</v>
      </c>
      <c r="AI318">
        <v>32</v>
      </c>
      <c r="AJ318">
        <v>2</v>
      </c>
      <c r="AK318" t="s">
        <v>78</v>
      </c>
      <c r="AL318" t="s">
        <v>78</v>
      </c>
      <c r="AM318" t="s">
        <v>78</v>
      </c>
      <c r="AN318" t="s">
        <v>78</v>
      </c>
      <c r="AO318" t="s">
        <v>78</v>
      </c>
      <c r="AP318" t="s">
        <v>74</v>
      </c>
      <c r="AQ318" t="s">
        <v>74</v>
      </c>
      <c r="AR318" t="s">
        <v>77</v>
      </c>
      <c r="AS318" t="s">
        <v>78</v>
      </c>
      <c r="AT318" t="s">
        <v>78</v>
      </c>
      <c r="AU318" t="s">
        <v>78</v>
      </c>
      <c r="AV318" t="s">
        <v>78</v>
      </c>
      <c r="AW318" t="s">
        <v>78</v>
      </c>
      <c r="AX318" t="s">
        <v>78</v>
      </c>
      <c r="AY318">
        <v>4.2</v>
      </c>
      <c r="AZ318">
        <v>1</v>
      </c>
      <c r="BA318">
        <v>1</v>
      </c>
      <c r="BB318">
        <v>0.4</v>
      </c>
      <c r="BC318">
        <v>0</v>
      </c>
      <c r="BD318">
        <v>0.428571429</v>
      </c>
      <c r="BE318">
        <v>0.33333333300000001</v>
      </c>
      <c r="BF318">
        <v>0.125</v>
      </c>
      <c r="BG318">
        <v>0</v>
      </c>
      <c r="BH318">
        <v>0.5</v>
      </c>
      <c r="BI318">
        <v>0.4</v>
      </c>
      <c r="BJ318">
        <v>0.36363636399999999</v>
      </c>
      <c r="BK318">
        <v>0</v>
      </c>
      <c r="BL318">
        <v>0.75</v>
      </c>
      <c r="BM318">
        <v>0.5</v>
      </c>
      <c r="BN318">
        <v>1</v>
      </c>
      <c r="BO318">
        <v>0</v>
      </c>
      <c r="BP318">
        <v>2</v>
      </c>
      <c r="BQ318" t="s">
        <v>74</v>
      </c>
      <c r="BR318" t="s">
        <v>74</v>
      </c>
      <c r="BS318" t="s">
        <v>74</v>
      </c>
      <c r="BT318" t="s">
        <v>74</v>
      </c>
      <c r="BU318" t="s">
        <v>74</v>
      </c>
      <c r="BV318" t="s">
        <v>74</v>
      </c>
      <c r="BW318" t="s">
        <v>74</v>
      </c>
      <c r="BX318" t="s">
        <v>74</v>
      </c>
      <c r="BY318" t="s">
        <v>74</v>
      </c>
      <c r="BZ318" t="s">
        <v>74</v>
      </c>
      <c r="CA318" t="s">
        <v>74</v>
      </c>
      <c r="CB318" t="s">
        <v>74</v>
      </c>
      <c r="CC318" t="s">
        <v>74</v>
      </c>
      <c r="CD318" t="s">
        <v>74</v>
      </c>
      <c r="CE318" t="s">
        <v>74</v>
      </c>
      <c r="CF318">
        <v>60.00006192</v>
      </c>
      <c r="CG318">
        <f>IF(CJ318&lt;$CH$1,CJ318,)</f>
        <v>0</v>
      </c>
      <c r="CH318">
        <v>1</v>
      </c>
      <c r="CI318">
        <v>318</v>
      </c>
      <c r="CJ318">
        <v>5551.0967300000002</v>
      </c>
      <c r="CK318">
        <f t="shared" si="13"/>
        <v>120.00012384</v>
      </c>
      <c r="CL318">
        <f t="shared" si="14"/>
        <v>0</v>
      </c>
    </row>
    <row r="319" spans="1:90" x14ac:dyDescent="0.25">
      <c r="A319" s="5" t="s">
        <v>333</v>
      </c>
      <c r="B319" s="2" t="s">
        <v>437</v>
      </c>
      <c r="C319" s="10" t="s">
        <v>74</v>
      </c>
      <c r="E319" s="14" t="e">
        <f t="shared" si="12"/>
        <v>#VALUE!</v>
      </c>
      <c r="F319" s="3" t="s">
        <v>435</v>
      </c>
      <c r="H319">
        <v>180</v>
      </c>
      <c r="I319">
        <v>73.5</v>
      </c>
      <c r="J319">
        <v>156.30000000000001</v>
      </c>
      <c r="K319">
        <v>8</v>
      </c>
      <c r="L319">
        <v>150</v>
      </c>
      <c r="M319">
        <v>79</v>
      </c>
      <c r="N319" t="s">
        <v>76</v>
      </c>
      <c r="O319">
        <v>282</v>
      </c>
      <c r="P319">
        <v>720</v>
      </c>
      <c r="Q319">
        <v>1560</v>
      </c>
      <c r="R319" s="1" t="s">
        <v>77</v>
      </c>
      <c r="S319" s="1" t="s">
        <v>77</v>
      </c>
      <c r="T319" t="s">
        <v>74</v>
      </c>
      <c r="U319">
        <v>4</v>
      </c>
      <c r="V319">
        <v>55.271000000000001</v>
      </c>
      <c r="W319">
        <v>2</v>
      </c>
      <c r="X319">
        <v>2</v>
      </c>
      <c r="Y319">
        <v>32</v>
      </c>
      <c r="Z319" t="s">
        <v>107</v>
      </c>
      <c r="AA319">
        <v>3020</v>
      </c>
      <c r="AF319" t="s">
        <v>74</v>
      </c>
      <c r="AG319">
        <v>13</v>
      </c>
      <c r="AH319">
        <v>1.8</v>
      </c>
      <c r="AI319">
        <v>8</v>
      </c>
      <c r="AJ319" t="s">
        <v>74</v>
      </c>
      <c r="AK319" t="s">
        <v>78</v>
      </c>
      <c r="AL319" t="s">
        <v>78</v>
      </c>
      <c r="AM319" t="s">
        <v>78</v>
      </c>
      <c r="AN319" t="s">
        <v>78</v>
      </c>
      <c r="AO319" t="s">
        <v>78</v>
      </c>
      <c r="AP319" t="s">
        <v>74</v>
      </c>
      <c r="AQ319" t="s">
        <v>74</v>
      </c>
      <c r="AR319" t="s">
        <v>77</v>
      </c>
      <c r="AS319" t="s">
        <v>78</v>
      </c>
      <c r="AT319" t="s">
        <v>78</v>
      </c>
      <c r="AU319" t="s">
        <v>78</v>
      </c>
      <c r="AV319" t="s">
        <v>78</v>
      </c>
      <c r="AW319" t="s">
        <v>78</v>
      </c>
      <c r="AX319" t="s">
        <v>78</v>
      </c>
      <c r="AY319">
        <v>4.2</v>
      </c>
      <c r="AZ319">
        <v>1</v>
      </c>
      <c r="BA319">
        <v>1</v>
      </c>
      <c r="BB319">
        <v>0.8</v>
      </c>
      <c r="BC319">
        <v>0</v>
      </c>
      <c r="BD319">
        <v>0.428571429</v>
      </c>
      <c r="BE319">
        <v>0</v>
      </c>
      <c r="BF319">
        <v>6.25E-2</v>
      </c>
      <c r="BG319">
        <v>0</v>
      </c>
      <c r="BH319">
        <v>0</v>
      </c>
      <c r="BI319">
        <v>0.4</v>
      </c>
      <c r="BJ319">
        <v>0.27272727299999999</v>
      </c>
      <c r="BK319">
        <v>0</v>
      </c>
      <c r="BL319">
        <v>0.5</v>
      </c>
      <c r="BM319">
        <v>0.5</v>
      </c>
      <c r="BN319">
        <v>0.33333333300000001</v>
      </c>
      <c r="BO319">
        <v>0</v>
      </c>
      <c r="BP319">
        <v>4</v>
      </c>
      <c r="BQ319" t="s">
        <v>74</v>
      </c>
      <c r="BR319" t="s">
        <v>74</v>
      </c>
      <c r="BS319" t="s">
        <v>74</v>
      </c>
      <c r="BT319" t="s">
        <v>74</v>
      </c>
      <c r="BU319" t="s">
        <v>74</v>
      </c>
      <c r="BV319" t="s">
        <v>74</v>
      </c>
      <c r="BW319" t="s">
        <v>74</v>
      </c>
      <c r="BX319" t="s">
        <v>74</v>
      </c>
      <c r="BY319" t="s">
        <v>74</v>
      </c>
      <c r="BZ319" t="s">
        <v>74</v>
      </c>
      <c r="CA319" t="s">
        <v>74</v>
      </c>
      <c r="CB319" t="s">
        <v>74</v>
      </c>
      <c r="CC319" t="s">
        <v>74</v>
      </c>
      <c r="CD319" t="s">
        <v>74</v>
      </c>
      <c r="CE319" t="s">
        <v>74</v>
      </c>
      <c r="CG319">
        <f>IF(CJ319&lt;$CH$1,CJ319,)</f>
        <v>0</v>
      </c>
      <c r="CH319">
        <v>1</v>
      </c>
      <c r="CI319">
        <v>319</v>
      </c>
      <c r="CJ319">
        <v>14591.715850000001</v>
      </c>
      <c r="CK319">
        <f t="shared" si="13"/>
        <v>0</v>
      </c>
      <c r="CL319">
        <f t="shared" si="14"/>
        <v>0</v>
      </c>
    </row>
    <row r="320" spans="1:90" x14ac:dyDescent="0.25">
      <c r="A320" s="5" t="s">
        <v>333</v>
      </c>
      <c r="B320" s="2" t="s">
        <v>346</v>
      </c>
      <c r="C320" s="10">
        <v>43525</v>
      </c>
      <c r="D320" s="10">
        <v>43862</v>
      </c>
      <c r="E320" s="14">
        <f t="shared" si="12"/>
        <v>11</v>
      </c>
      <c r="F320" s="3" t="s">
        <v>421</v>
      </c>
      <c r="G320" s="3" t="s">
        <v>386</v>
      </c>
      <c r="H320">
        <v>370</v>
      </c>
      <c r="I320">
        <v>72.7</v>
      </c>
      <c r="J320">
        <v>152.9</v>
      </c>
      <c r="K320">
        <v>7.4</v>
      </c>
      <c r="L320">
        <v>159</v>
      </c>
      <c r="M320">
        <v>84</v>
      </c>
      <c r="N320" t="s">
        <v>76</v>
      </c>
      <c r="O320">
        <v>415</v>
      </c>
      <c r="P320">
        <v>1080</v>
      </c>
      <c r="Q320">
        <v>2312</v>
      </c>
      <c r="R320" s="1" t="s">
        <v>77</v>
      </c>
      <c r="S320" s="1" t="s">
        <v>77</v>
      </c>
      <c r="T320" t="s">
        <v>74</v>
      </c>
      <c r="U320">
        <v>8</v>
      </c>
      <c r="V320">
        <v>138.5</v>
      </c>
      <c r="W320">
        <v>2.2000000000000002</v>
      </c>
      <c r="X320">
        <v>4</v>
      </c>
      <c r="Y320">
        <v>128</v>
      </c>
      <c r="Z320" t="s">
        <v>107</v>
      </c>
      <c r="AA320">
        <v>3340</v>
      </c>
      <c r="AB320">
        <v>94</v>
      </c>
      <c r="AC320">
        <v>28.83</v>
      </c>
      <c r="AD320">
        <v>14.75</v>
      </c>
      <c r="AE320">
        <v>13.38</v>
      </c>
      <c r="AF320" t="s">
        <v>74</v>
      </c>
      <c r="AG320">
        <v>48</v>
      </c>
      <c r="AH320">
        <v>1.8</v>
      </c>
      <c r="AI320">
        <v>32.299999999999997</v>
      </c>
      <c r="AJ320">
        <v>2</v>
      </c>
      <c r="AK320" t="s">
        <v>78</v>
      </c>
      <c r="AL320" t="s">
        <v>78</v>
      </c>
      <c r="AM320" t="s">
        <v>78</v>
      </c>
      <c r="AN320" t="s">
        <v>78</v>
      </c>
      <c r="AO320" t="s">
        <v>78</v>
      </c>
      <c r="AP320" t="s">
        <v>78</v>
      </c>
      <c r="AQ320" t="s">
        <v>74</v>
      </c>
      <c r="AR320" t="s">
        <v>78</v>
      </c>
      <c r="AS320" t="s">
        <v>78</v>
      </c>
      <c r="AT320" t="s">
        <v>77</v>
      </c>
      <c r="AU320" t="s">
        <v>78</v>
      </c>
      <c r="AV320" t="s">
        <v>78</v>
      </c>
      <c r="AW320" t="s">
        <v>78</v>
      </c>
      <c r="AX320" t="s">
        <v>78</v>
      </c>
      <c r="AY320">
        <v>4.2</v>
      </c>
      <c r="AZ320">
        <v>1</v>
      </c>
      <c r="BA320">
        <v>1</v>
      </c>
      <c r="BB320">
        <v>0.8</v>
      </c>
      <c r="BC320">
        <v>0</v>
      </c>
      <c r="BD320">
        <v>0.428571429</v>
      </c>
      <c r="BE320">
        <v>1</v>
      </c>
      <c r="BF320">
        <v>0.125</v>
      </c>
      <c r="BG320">
        <v>0</v>
      </c>
      <c r="BH320">
        <v>0</v>
      </c>
      <c r="BI320">
        <v>0.4</v>
      </c>
      <c r="BJ320">
        <v>0.27272727299999999</v>
      </c>
      <c r="BK320">
        <v>0</v>
      </c>
      <c r="BL320">
        <v>0.5</v>
      </c>
      <c r="BM320">
        <v>0.5</v>
      </c>
      <c r="BN320">
        <v>0.33333333300000001</v>
      </c>
      <c r="BO320">
        <v>0</v>
      </c>
      <c r="BP320">
        <v>41</v>
      </c>
      <c r="BQ320">
        <v>8.3000000000000007</v>
      </c>
      <c r="BR320">
        <v>6.9</v>
      </c>
      <c r="BS320">
        <v>9.1999999999999993</v>
      </c>
      <c r="BT320">
        <v>8.6999999999999993</v>
      </c>
      <c r="BU320">
        <v>7.6</v>
      </c>
      <c r="BV320">
        <v>7.6</v>
      </c>
      <c r="BW320">
        <v>8.9</v>
      </c>
      <c r="BX320">
        <v>8.1999999999999993</v>
      </c>
      <c r="BY320">
        <v>8.6999999999999993</v>
      </c>
      <c r="BZ320">
        <v>7.5</v>
      </c>
      <c r="CA320">
        <v>8.5</v>
      </c>
      <c r="CB320">
        <v>8.4</v>
      </c>
      <c r="CC320">
        <v>8.6999999999999993</v>
      </c>
      <c r="CD320">
        <v>9</v>
      </c>
      <c r="CE320">
        <v>9</v>
      </c>
      <c r="CF320">
        <v>478.10686179999999</v>
      </c>
      <c r="CG320">
        <f>IF(CJ320&lt;$CH$1,CJ320,)</f>
        <v>2081.0989709999999</v>
      </c>
      <c r="CH320">
        <v>1</v>
      </c>
      <c r="CI320">
        <v>320</v>
      </c>
      <c r="CJ320">
        <v>2081.0989709999999</v>
      </c>
      <c r="CK320">
        <f t="shared" si="13"/>
        <v>956.21372359999998</v>
      </c>
      <c r="CL320">
        <f t="shared" si="14"/>
        <v>1139.9615022456987</v>
      </c>
    </row>
    <row r="321" spans="1:90" x14ac:dyDescent="0.25">
      <c r="A321" s="5" t="s">
        <v>333</v>
      </c>
      <c r="B321" s="2" t="s">
        <v>379</v>
      </c>
      <c r="C321" s="10">
        <v>43525</v>
      </c>
      <c r="D321" s="10">
        <v>43891</v>
      </c>
      <c r="E321" s="14">
        <f t="shared" si="12"/>
        <v>12</v>
      </c>
      <c r="F321" s="3" t="s">
        <v>438</v>
      </c>
      <c r="G321" s="3" t="s">
        <v>378</v>
      </c>
      <c r="H321">
        <v>800</v>
      </c>
      <c r="I321">
        <v>71.400000000000006</v>
      </c>
      <c r="J321">
        <v>149.1</v>
      </c>
      <c r="K321">
        <v>7.6</v>
      </c>
      <c r="L321">
        <v>165</v>
      </c>
      <c r="M321">
        <v>85</v>
      </c>
      <c r="N321" t="s">
        <v>84</v>
      </c>
      <c r="O321">
        <v>422</v>
      </c>
      <c r="P321">
        <v>1080</v>
      </c>
      <c r="Q321">
        <v>2340</v>
      </c>
      <c r="R321" s="1" t="s">
        <v>78</v>
      </c>
      <c r="S321" s="1" t="s">
        <v>78</v>
      </c>
      <c r="T321" t="s">
        <v>380</v>
      </c>
      <c r="U321">
        <v>8</v>
      </c>
      <c r="V321">
        <v>371.11599999999999</v>
      </c>
      <c r="W321">
        <v>2.6</v>
      </c>
      <c r="X321">
        <v>6</v>
      </c>
      <c r="Y321">
        <v>128</v>
      </c>
      <c r="Z321" t="s">
        <v>107</v>
      </c>
      <c r="AA321">
        <v>3650</v>
      </c>
      <c r="AB321">
        <v>83</v>
      </c>
      <c r="AC321">
        <v>22.63</v>
      </c>
      <c r="AD321">
        <v>13.87</v>
      </c>
      <c r="AE321">
        <v>16.37</v>
      </c>
      <c r="AF321" t="s">
        <v>74</v>
      </c>
      <c r="AG321">
        <v>40</v>
      </c>
      <c r="AH321">
        <v>1.8</v>
      </c>
      <c r="AI321">
        <v>32</v>
      </c>
      <c r="AJ321" t="s">
        <v>74</v>
      </c>
      <c r="AK321" t="s">
        <v>78</v>
      </c>
      <c r="AL321" t="s">
        <v>78</v>
      </c>
      <c r="AM321" t="s">
        <v>78</v>
      </c>
      <c r="AN321" t="s">
        <v>78</v>
      </c>
      <c r="AO321" t="s">
        <v>78</v>
      </c>
      <c r="AP321" t="s">
        <v>78</v>
      </c>
      <c r="AQ321" t="s">
        <v>74</v>
      </c>
      <c r="AR321" t="s">
        <v>78</v>
      </c>
      <c r="AS321" t="s">
        <v>78</v>
      </c>
      <c r="AT321" t="s">
        <v>77</v>
      </c>
      <c r="AU321" t="s">
        <v>78</v>
      </c>
      <c r="AV321" t="s">
        <v>78</v>
      </c>
      <c r="AW321" t="s">
        <v>78</v>
      </c>
      <c r="AX321" t="s">
        <v>78</v>
      </c>
      <c r="AY321">
        <v>5</v>
      </c>
      <c r="AZ321">
        <v>1</v>
      </c>
      <c r="BA321">
        <v>1</v>
      </c>
      <c r="BB321">
        <v>1</v>
      </c>
      <c r="BC321">
        <v>0</v>
      </c>
      <c r="BD321">
        <v>0.428571429</v>
      </c>
      <c r="BE321">
        <v>1</v>
      </c>
      <c r="BF321">
        <v>0.5</v>
      </c>
      <c r="BG321">
        <v>0</v>
      </c>
      <c r="BH321">
        <v>0</v>
      </c>
      <c r="BI321">
        <v>0.6</v>
      </c>
      <c r="BJ321">
        <v>0.72727272700000001</v>
      </c>
      <c r="BK321">
        <v>0</v>
      </c>
      <c r="BL321">
        <v>0.5</v>
      </c>
      <c r="BM321">
        <v>1</v>
      </c>
      <c r="BN321">
        <v>1</v>
      </c>
      <c r="BO321">
        <v>0</v>
      </c>
      <c r="BP321">
        <v>51</v>
      </c>
      <c r="BQ321">
        <v>9.1999999999999993</v>
      </c>
      <c r="BR321">
        <v>8.4</v>
      </c>
      <c r="BS321">
        <v>9.6</v>
      </c>
      <c r="BT321">
        <v>9.6</v>
      </c>
      <c r="BU321">
        <v>9.1999999999999993</v>
      </c>
      <c r="BV321">
        <v>8.5</v>
      </c>
      <c r="BW321">
        <v>9.8000000000000007</v>
      </c>
      <c r="BX321">
        <v>9.6</v>
      </c>
      <c r="BY321">
        <v>9.6999999999999993</v>
      </c>
      <c r="BZ321">
        <v>9.3000000000000007</v>
      </c>
      <c r="CA321">
        <v>9.1999999999999993</v>
      </c>
      <c r="CB321">
        <v>8.9</v>
      </c>
      <c r="CC321">
        <v>9.6999999999999993</v>
      </c>
      <c r="CD321">
        <v>9.6</v>
      </c>
      <c r="CE321">
        <v>9.8000000000000007</v>
      </c>
      <c r="CF321">
        <v>478.10686179999999</v>
      </c>
      <c r="CG321">
        <f>IF(CJ321&lt;$CH$1,CJ321,)</f>
        <v>1000.000003</v>
      </c>
      <c r="CH321">
        <v>1</v>
      </c>
      <c r="CI321">
        <v>321</v>
      </c>
      <c r="CJ321">
        <v>1000.000003</v>
      </c>
      <c r="CK321">
        <f t="shared" si="13"/>
        <v>956.21372359999998</v>
      </c>
      <c r="CL321">
        <f t="shared" si="14"/>
        <v>547.76900164330698</v>
      </c>
    </row>
    <row r="322" spans="1:90" x14ac:dyDescent="0.25">
      <c r="A322" s="5" t="s">
        <v>333</v>
      </c>
      <c r="B322" s="2" t="s">
        <v>377</v>
      </c>
      <c r="C322" s="10">
        <v>43525</v>
      </c>
      <c r="D322" s="10">
        <v>43891</v>
      </c>
      <c r="E322" s="14">
        <f t="shared" ref="E322:E385" si="15">DATEDIF(C322,D322,"M")</f>
        <v>12</v>
      </c>
      <c r="F322" s="3" t="s">
        <v>439</v>
      </c>
      <c r="G322" s="3" t="s">
        <v>381</v>
      </c>
      <c r="H322">
        <v>1100</v>
      </c>
      <c r="I322">
        <v>73.400000000000006</v>
      </c>
      <c r="J322">
        <v>158</v>
      </c>
      <c r="K322">
        <v>8.4</v>
      </c>
      <c r="L322">
        <v>192</v>
      </c>
      <c r="M322">
        <v>88</v>
      </c>
      <c r="N322" t="s">
        <v>84</v>
      </c>
      <c r="O322">
        <v>398</v>
      </c>
      <c r="P322">
        <v>1080</v>
      </c>
      <c r="Q322">
        <v>2340</v>
      </c>
      <c r="R322" s="1" t="s">
        <v>78</v>
      </c>
      <c r="S322" s="1" t="s">
        <v>78</v>
      </c>
      <c r="T322" t="s">
        <v>81</v>
      </c>
      <c r="U322">
        <v>8</v>
      </c>
      <c r="V322">
        <v>406.75799999999998</v>
      </c>
      <c r="W322">
        <v>2.6</v>
      </c>
      <c r="X322">
        <v>6</v>
      </c>
      <c r="Y322">
        <v>128</v>
      </c>
      <c r="Z322" t="s">
        <v>107</v>
      </c>
      <c r="AA322">
        <v>4200</v>
      </c>
      <c r="AB322">
        <v>100</v>
      </c>
      <c r="AC322">
        <v>27.65</v>
      </c>
      <c r="AD322">
        <v>14.35</v>
      </c>
      <c r="AE322">
        <v>20.27</v>
      </c>
      <c r="AF322">
        <v>116</v>
      </c>
      <c r="AG322">
        <v>40</v>
      </c>
      <c r="AH322">
        <v>1.6</v>
      </c>
      <c r="AI322">
        <v>32</v>
      </c>
      <c r="AJ322">
        <v>2</v>
      </c>
      <c r="AK322" t="s">
        <v>78</v>
      </c>
      <c r="AL322" t="s">
        <v>78</v>
      </c>
      <c r="AM322" t="s">
        <v>78</v>
      </c>
      <c r="AN322" t="s">
        <v>78</v>
      </c>
      <c r="AO322" t="s">
        <v>78</v>
      </c>
      <c r="AP322" t="s">
        <v>78</v>
      </c>
      <c r="AQ322" t="s">
        <v>74</v>
      </c>
      <c r="AR322" t="s">
        <v>78</v>
      </c>
      <c r="AS322" t="s">
        <v>77</v>
      </c>
      <c r="AT322" t="s">
        <v>77</v>
      </c>
      <c r="AU322" t="s">
        <v>78</v>
      </c>
      <c r="AV322" t="s">
        <v>78</v>
      </c>
      <c r="AW322" t="s">
        <v>78</v>
      </c>
      <c r="AX322" t="s">
        <v>78</v>
      </c>
      <c r="AY322">
        <v>5</v>
      </c>
      <c r="AZ322">
        <v>1</v>
      </c>
      <c r="BA322">
        <v>1</v>
      </c>
      <c r="BB322">
        <v>1</v>
      </c>
      <c r="BC322">
        <v>0</v>
      </c>
      <c r="BD322">
        <v>0.428571429</v>
      </c>
      <c r="BE322">
        <v>1</v>
      </c>
      <c r="BF322">
        <v>0.5</v>
      </c>
      <c r="BG322">
        <v>0</v>
      </c>
      <c r="BH322">
        <v>0</v>
      </c>
      <c r="BI322">
        <v>0.6</v>
      </c>
      <c r="BJ322">
        <v>0.72727272700000001</v>
      </c>
      <c r="BK322">
        <v>0</v>
      </c>
      <c r="BL322">
        <v>0.5</v>
      </c>
      <c r="BM322">
        <v>1</v>
      </c>
      <c r="BN322">
        <v>1</v>
      </c>
      <c r="BO322">
        <v>0</v>
      </c>
      <c r="BP322">
        <v>61</v>
      </c>
      <c r="BQ322">
        <v>9.3000000000000007</v>
      </c>
      <c r="BR322">
        <v>8.1</v>
      </c>
      <c r="BS322">
        <v>9.6</v>
      </c>
      <c r="BT322">
        <v>9.3000000000000007</v>
      </c>
      <c r="BU322">
        <v>9</v>
      </c>
      <c r="BV322">
        <v>8.6</v>
      </c>
      <c r="BW322">
        <v>9.6999999999999993</v>
      </c>
      <c r="BX322">
        <v>9.5</v>
      </c>
      <c r="BY322">
        <v>9.8000000000000007</v>
      </c>
      <c r="BZ322">
        <v>9.5</v>
      </c>
      <c r="CA322">
        <v>8.6999999999999993</v>
      </c>
      <c r="CB322">
        <v>8.9</v>
      </c>
      <c r="CC322">
        <v>9.5</v>
      </c>
      <c r="CD322">
        <v>9.4</v>
      </c>
      <c r="CE322">
        <v>9.6999999999999993</v>
      </c>
      <c r="CF322">
        <v>478.10686179999999</v>
      </c>
      <c r="CG322">
        <f>IF(CJ322&lt;$CH$1,CJ322,)</f>
        <v>0</v>
      </c>
      <c r="CH322">
        <v>1</v>
      </c>
      <c r="CI322">
        <v>322</v>
      </c>
      <c r="CJ322">
        <v>6000.004696</v>
      </c>
      <c r="CK322">
        <f t="shared" si="13"/>
        <v>956.21372359999998</v>
      </c>
      <c r="CL322">
        <f t="shared" si="14"/>
        <v>0</v>
      </c>
    </row>
    <row r="323" spans="1:90" x14ac:dyDescent="0.25">
      <c r="A323" s="5" t="s">
        <v>333</v>
      </c>
      <c r="B323" s="2" t="s">
        <v>385</v>
      </c>
      <c r="C323" s="10">
        <v>43525</v>
      </c>
      <c r="D323" s="10">
        <v>43891</v>
      </c>
      <c r="E323" s="14">
        <f t="shared" si="15"/>
        <v>12</v>
      </c>
      <c r="F323" s="3" t="s">
        <v>440</v>
      </c>
      <c r="G323" s="3" t="s">
        <v>384</v>
      </c>
      <c r="H323">
        <v>130</v>
      </c>
      <c r="I323">
        <v>73.5</v>
      </c>
      <c r="J323">
        <v>156.30000000000001</v>
      </c>
      <c r="K323">
        <v>8</v>
      </c>
      <c r="L323">
        <v>150</v>
      </c>
      <c r="M323">
        <v>79</v>
      </c>
      <c r="N323" t="s">
        <v>76</v>
      </c>
      <c r="O323">
        <v>282</v>
      </c>
      <c r="P323">
        <v>720</v>
      </c>
      <c r="Q323">
        <v>1560</v>
      </c>
      <c r="R323" s="1" t="s">
        <v>77</v>
      </c>
      <c r="S323" s="1" t="s">
        <v>77</v>
      </c>
      <c r="T323" t="s">
        <v>74</v>
      </c>
      <c r="U323">
        <v>4</v>
      </c>
      <c r="V323">
        <v>55.271000000000001</v>
      </c>
      <c r="W323">
        <v>2</v>
      </c>
      <c r="X323">
        <v>3</v>
      </c>
      <c r="Y323">
        <v>64</v>
      </c>
      <c r="Z323" t="s">
        <v>107</v>
      </c>
      <c r="AA323">
        <v>3020</v>
      </c>
      <c r="AF323" t="s">
        <v>74</v>
      </c>
      <c r="AG323">
        <v>13</v>
      </c>
      <c r="AH323">
        <v>1.8</v>
      </c>
      <c r="AI323">
        <v>8</v>
      </c>
      <c r="AJ323">
        <v>2</v>
      </c>
      <c r="AK323" t="s">
        <v>78</v>
      </c>
      <c r="AL323" t="s">
        <v>78</v>
      </c>
      <c r="AM323" t="s">
        <v>78</v>
      </c>
      <c r="AN323" t="s">
        <v>78</v>
      </c>
      <c r="AO323" t="s">
        <v>78</v>
      </c>
      <c r="AP323" t="s">
        <v>74</v>
      </c>
      <c r="AQ323" t="s">
        <v>74</v>
      </c>
      <c r="AR323" t="s">
        <v>77</v>
      </c>
      <c r="AS323" t="s">
        <v>78</v>
      </c>
      <c r="AT323" t="s">
        <v>78</v>
      </c>
      <c r="AU323" t="s">
        <v>78</v>
      </c>
      <c r="AV323" t="s">
        <v>78</v>
      </c>
      <c r="AW323" t="s">
        <v>78</v>
      </c>
      <c r="AX323" t="s">
        <v>78</v>
      </c>
      <c r="AY323">
        <v>4.2</v>
      </c>
      <c r="AZ323">
        <v>1</v>
      </c>
      <c r="BA323">
        <v>1</v>
      </c>
      <c r="BB323">
        <v>0.6</v>
      </c>
      <c r="BC323">
        <v>0</v>
      </c>
      <c r="BD323">
        <v>0.571428571</v>
      </c>
      <c r="BE323">
        <v>0</v>
      </c>
      <c r="BF323">
        <v>6.25E-2</v>
      </c>
      <c r="BG323">
        <v>0</v>
      </c>
      <c r="BH323">
        <v>0.5</v>
      </c>
      <c r="BI323">
        <v>0.4</v>
      </c>
      <c r="BJ323">
        <v>0.36363636399999999</v>
      </c>
      <c r="BK323">
        <v>0</v>
      </c>
      <c r="BL323">
        <v>0.75</v>
      </c>
      <c r="BM323">
        <v>1</v>
      </c>
      <c r="BN323">
        <v>0.83333333300000001</v>
      </c>
      <c r="BO323">
        <v>0</v>
      </c>
      <c r="BP323">
        <v>0</v>
      </c>
      <c r="BQ323" t="s">
        <v>74</v>
      </c>
      <c r="BR323" t="s">
        <v>74</v>
      </c>
      <c r="BS323" t="s">
        <v>74</v>
      </c>
      <c r="BT323" t="s">
        <v>74</v>
      </c>
      <c r="BU323" t="s">
        <v>74</v>
      </c>
      <c r="BV323" t="s">
        <v>74</v>
      </c>
      <c r="BW323" t="s">
        <v>74</v>
      </c>
      <c r="BX323" t="s">
        <v>74</v>
      </c>
      <c r="BY323" t="s">
        <v>74</v>
      </c>
      <c r="BZ323" t="s">
        <v>74</v>
      </c>
      <c r="CA323" t="s">
        <v>74</v>
      </c>
      <c r="CB323" t="s">
        <v>74</v>
      </c>
      <c r="CC323" t="s">
        <v>74</v>
      </c>
      <c r="CD323" t="s">
        <v>74</v>
      </c>
      <c r="CE323" t="s">
        <v>74</v>
      </c>
      <c r="CF323">
        <v>478.10686179999999</v>
      </c>
      <c r="CG323">
        <f>IF(CJ323&lt;$CH$1,CJ323,)</f>
        <v>0</v>
      </c>
      <c r="CH323">
        <v>1</v>
      </c>
      <c r="CI323">
        <v>323</v>
      </c>
      <c r="CJ323">
        <v>14999.99958</v>
      </c>
      <c r="CK323">
        <f t="shared" ref="CK323:CK386" si="16">CF323*2</f>
        <v>956.21372359999998</v>
      </c>
      <c r="CL323">
        <f t="shared" ref="CL323:CL386" si="17">CG323*0.547769</f>
        <v>0</v>
      </c>
    </row>
    <row r="324" spans="1:90" x14ac:dyDescent="0.25">
      <c r="A324" s="5" t="s">
        <v>333</v>
      </c>
      <c r="B324" s="2" t="s">
        <v>403</v>
      </c>
      <c r="C324" s="10">
        <v>43525</v>
      </c>
      <c r="D324" s="10">
        <v>43739</v>
      </c>
      <c r="E324" s="14">
        <f t="shared" si="15"/>
        <v>7</v>
      </c>
      <c r="F324" s="3" t="s">
        <v>441</v>
      </c>
      <c r="G324" s="3" t="s">
        <v>340</v>
      </c>
      <c r="H324">
        <v>200</v>
      </c>
      <c r="I324">
        <v>73.599999999999994</v>
      </c>
      <c r="J324">
        <v>154.80000000000001</v>
      </c>
      <c r="K324">
        <v>8</v>
      </c>
      <c r="L324">
        <v>164</v>
      </c>
      <c r="M324">
        <v>83</v>
      </c>
      <c r="N324" t="s">
        <v>76</v>
      </c>
      <c r="O324">
        <v>415</v>
      </c>
      <c r="P324">
        <v>1080</v>
      </c>
      <c r="Q324">
        <v>2340</v>
      </c>
      <c r="R324" s="1" t="s">
        <v>77</v>
      </c>
      <c r="S324" s="1" t="s">
        <v>77</v>
      </c>
      <c r="T324" t="s">
        <v>74</v>
      </c>
      <c r="U324">
        <v>8</v>
      </c>
      <c r="V324">
        <v>154.40100000000001</v>
      </c>
      <c r="W324">
        <v>2.2000000000000002</v>
      </c>
      <c r="X324">
        <v>4</v>
      </c>
      <c r="Y324">
        <v>64</v>
      </c>
      <c r="Z324" t="s">
        <v>107</v>
      </c>
      <c r="AA324">
        <v>3400</v>
      </c>
      <c r="AF324" t="s">
        <v>74</v>
      </c>
      <c r="AG324">
        <v>24</v>
      </c>
      <c r="AH324">
        <v>1.8</v>
      </c>
      <c r="AI324">
        <v>8</v>
      </c>
      <c r="AJ324">
        <v>2</v>
      </c>
      <c r="AK324" t="s">
        <v>78</v>
      </c>
      <c r="AL324" t="s">
        <v>78</v>
      </c>
      <c r="AM324" t="s">
        <v>78</v>
      </c>
      <c r="AN324" t="s">
        <v>78</v>
      </c>
      <c r="AO324" t="s">
        <v>78</v>
      </c>
      <c r="AP324" t="s">
        <v>78</v>
      </c>
      <c r="AQ324" t="s">
        <v>74</v>
      </c>
      <c r="AR324" t="s">
        <v>77</v>
      </c>
      <c r="AS324" t="s">
        <v>78</v>
      </c>
      <c r="AT324" t="s">
        <v>78</v>
      </c>
      <c r="AU324" t="s">
        <v>78</v>
      </c>
      <c r="AV324" t="s">
        <v>78</v>
      </c>
      <c r="AW324" t="s">
        <v>78</v>
      </c>
      <c r="AX324" t="s">
        <v>78</v>
      </c>
      <c r="AY324">
        <v>4.2</v>
      </c>
      <c r="AZ324">
        <v>1</v>
      </c>
      <c r="BA324">
        <v>1</v>
      </c>
      <c r="BB324">
        <v>0.4</v>
      </c>
      <c r="BC324">
        <v>0</v>
      </c>
      <c r="BD324">
        <v>0.571428571</v>
      </c>
      <c r="BE324">
        <v>0.33333333300000001</v>
      </c>
      <c r="BF324">
        <v>0.125</v>
      </c>
      <c r="BG324">
        <v>0</v>
      </c>
      <c r="BH324">
        <v>0.5</v>
      </c>
      <c r="BI324">
        <v>0.4</v>
      </c>
      <c r="BJ324">
        <v>0.36363636399999999</v>
      </c>
      <c r="BK324">
        <v>0</v>
      </c>
      <c r="BL324">
        <v>0.75</v>
      </c>
      <c r="BM324">
        <v>1</v>
      </c>
      <c r="BN324">
        <v>1</v>
      </c>
      <c r="BO324">
        <v>0</v>
      </c>
      <c r="BP324">
        <v>0</v>
      </c>
      <c r="BQ324" t="s">
        <v>74</v>
      </c>
      <c r="BR324" t="s">
        <v>74</v>
      </c>
      <c r="BS324" t="s">
        <v>74</v>
      </c>
      <c r="BT324" t="s">
        <v>74</v>
      </c>
      <c r="BU324" t="s">
        <v>74</v>
      </c>
      <c r="BV324" t="s">
        <v>74</v>
      </c>
      <c r="BW324" t="s">
        <v>74</v>
      </c>
      <c r="BX324" t="s">
        <v>74</v>
      </c>
      <c r="BY324" t="s">
        <v>74</v>
      </c>
      <c r="BZ324" t="s">
        <v>74</v>
      </c>
      <c r="CA324" t="s">
        <v>74</v>
      </c>
      <c r="CB324" t="s">
        <v>74</v>
      </c>
      <c r="CC324" t="s">
        <v>74</v>
      </c>
      <c r="CD324" t="s">
        <v>74</v>
      </c>
      <c r="CE324" t="s">
        <v>74</v>
      </c>
      <c r="CF324">
        <v>478.10686179999999</v>
      </c>
      <c r="CG324">
        <f>IF(CJ324&lt;$CH$1,CJ324,)</f>
        <v>0</v>
      </c>
      <c r="CH324">
        <v>1</v>
      </c>
      <c r="CI324">
        <v>324</v>
      </c>
      <c r="CJ324">
        <v>14999.99994</v>
      </c>
      <c r="CK324">
        <f t="shared" si="16"/>
        <v>956.21372359999998</v>
      </c>
      <c r="CL324">
        <f t="shared" si="17"/>
        <v>0</v>
      </c>
    </row>
    <row r="325" spans="1:90" x14ac:dyDescent="0.25">
      <c r="A325" s="5" t="s">
        <v>333</v>
      </c>
      <c r="B325" s="2" t="s">
        <v>442</v>
      </c>
      <c r="C325" s="10">
        <v>43525</v>
      </c>
      <c r="E325" s="14" t="e">
        <f t="shared" si="15"/>
        <v>#NUM!</v>
      </c>
      <c r="F325" s="3" t="s">
        <v>426</v>
      </c>
      <c r="H325">
        <v>274</v>
      </c>
      <c r="I325">
        <v>73.599999999999994</v>
      </c>
      <c r="J325">
        <v>154.80000000000001</v>
      </c>
      <c r="K325">
        <v>8</v>
      </c>
      <c r="L325">
        <v>164</v>
      </c>
      <c r="M325">
        <v>83</v>
      </c>
      <c r="N325" t="s">
        <v>76</v>
      </c>
      <c r="O325">
        <v>415</v>
      </c>
      <c r="P325">
        <v>1080</v>
      </c>
      <c r="Q325">
        <v>2340</v>
      </c>
      <c r="R325" s="1" t="s">
        <v>77</v>
      </c>
      <c r="S325" s="1" t="s">
        <v>77</v>
      </c>
      <c r="T325" t="s">
        <v>74</v>
      </c>
      <c r="U325">
        <v>8</v>
      </c>
      <c r="V325">
        <v>138.5</v>
      </c>
      <c r="W325">
        <v>2.2000000000000002</v>
      </c>
      <c r="X325">
        <v>4</v>
      </c>
      <c r="Y325">
        <v>128</v>
      </c>
      <c r="Z325" t="s">
        <v>107</v>
      </c>
      <c r="AA325">
        <v>3400</v>
      </c>
      <c r="AF325" t="s">
        <v>74</v>
      </c>
      <c r="AG325">
        <v>24</v>
      </c>
      <c r="AH325">
        <v>1.8</v>
      </c>
      <c r="AI325">
        <v>32</v>
      </c>
      <c r="AJ325">
        <v>2</v>
      </c>
      <c r="AK325" t="s">
        <v>78</v>
      </c>
      <c r="AL325" t="s">
        <v>78</v>
      </c>
      <c r="AM325" t="s">
        <v>78</v>
      </c>
      <c r="AN325" t="s">
        <v>78</v>
      </c>
      <c r="AO325" t="s">
        <v>78</v>
      </c>
      <c r="AP325" t="s">
        <v>74</v>
      </c>
      <c r="AQ325" t="s">
        <v>74</v>
      </c>
      <c r="AR325" t="s">
        <v>78</v>
      </c>
      <c r="AS325" t="s">
        <v>78</v>
      </c>
      <c r="AT325" t="s">
        <v>78</v>
      </c>
      <c r="AU325" t="s">
        <v>78</v>
      </c>
      <c r="AV325" t="s">
        <v>78</v>
      </c>
      <c r="AW325" t="s">
        <v>78</v>
      </c>
      <c r="AX325" t="s">
        <v>78</v>
      </c>
      <c r="AY325">
        <v>4.2</v>
      </c>
      <c r="AZ325">
        <v>1</v>
      </c>
      <c r="BA325">
        <v>1</v>
      </c>
      <c r="BB325">
        <v>0.8</v>
      </c>
      <c r="BC325">
        <v>0</v>
      </c>
      <c r="BD325">
        <v>0.571428571</v>
      </c>
      <c r="BE325">
        <v>0.33333333300000001</v>
      </c>
      <c r="BF325">
        <v>0.125</v>
      </c>
      <c r="BG325">
        <v>0</v>
      </c>
      <c r="BH325">
        <v>0.5</v>
      </c>
      <c r="BI325">
        <v>0.4</v>
      </c>
      <c r="BJ325">
        <v>0.27272727299999999</v>
      </c>
      <c r="BK325">
        <v>0</v>
      </c>
      <c r="BL325">
        <v>0.75</v>
      </c>
      <c r="BM325">
        <v>1</v>
      </c>
      <c r="BN325">
        <v>0.5</v>
      </c>
      <c r="BO325">
        <v>0</v>
      </c>
      <c r="BP325">
        <v>0</v>
      </c>
      <c r="BQ325" t="s">
        <v>74</v>
      </c>
      <c r="BR325" t="s">
        <v>74</v>
      </c>
      <c r="BS325" t="s">
        <v>74</v>
      </c>
      <c r="BT325" t="s">
        <v>74</v>
      </c>
      <c r="BU325" t="s">
        <v>74</v>
      </c>
      <c r="BV325" t="s">
        <v>74</v>
      </c>
      <c r="BW325" t="s">
        <v>74</v>
      </c>
      <c r="BX325" t="s">
        <v>74</v>
      </c>
      <c r="BY325" t="s">
        <v>74</v>
      </c>
      <c r="BZ325" t="s">
        <v>74</v>
      </c>
      <c r="CA325" t="s">
        <v>74</v>
      </c>
      <c r="CB325" t="s">
        <v>74</v>
      </c>
      <c r="CC325" t="s">
        <v>74</v>
      </c>
      <c r="CD325" t="s">
        <v>74</v>
      </c>
      <c r="CE325" t="s">
        <v>74</v>
      </c>
      <c r="CF325">
        <v>478.10686179999999</v>
      </c>
      <c r="CG325">
        <f>IF(CJ325&lt;$CH$1,CJ325,)</f>
        <v>0</v>
      </c>
      <c r="CH325">
        <v>1</v>
      </c>
      <c r="CI325">
        <v>325</v>
      </c>
      <c r="CJ325">
        <v>14999.99994</v>
      </c>
      <c r="CK325">
        <f t="shared" si="16"/>
        <v>956.21372359999998</v>
      </c>
      <c r="CL325">
        <f t="shared" si="17"/>
        <v>0</v>
      </c>
    </row>
    <row r="326" spans="1:90" x14ac:dyDescent="0.25">
      <c r="A326" s="5" t="s">
        <v>333</v>
      </c>
      <c r="B326" s="2" t="s">
        <v>443</v>
      </c>
      <c r="C326" s="10">
        <v>43525</v>
      </c>
      <c r="E326" s="14" t="e">
        <f t="shared" si="15"/>
        <v>#NUM!</v>
      </c>
      <c r="F326" s="3" t="s">
        <v>422</v>
      </c>
      <c r="H326">
        <v>263</v>
      </c>
      <c r="I326">
        <v>72.7</v>
      </c>
      <c r="J326">
        <v>152.9</v>
      </c>
      <c r="K326">
        <v>7.4</v>
      </c>
      <c r="L326">
        <v>159</v>
      </c>
      <c r="M326">
        <v>84</v>
      </c>
      <c r="N326" t="s">
        <v>76</v>
      </c>
      <c r="O326">
        <v>415</v>
      </c>
      <c r="P326">
        <v>1080</v>
      </c>
      <c r="Q326">
        <v>2312</v>
      </c>
      <c r="R326" s="1" t="s">
        <v>77</v>
      </c>
      <c r="S326" s="1" t="s">
        <v>77</v>
      </c>
      <c r="T326" t="s">
        <v>74</v>
      </c>
      <c r="U326">
        <v>8</v>
      </c>
      <c r="V326">
        <v>156.56200000000001</v>
      </c>
      <c r="W326">
        <v>2.2000000000000002</v>
      </c>
      <c r="X326">
        <v>4</v>
      </c>
      <c r="Y326">
        <v>128</v>
      </c>
      <c r="Z326" t="s">
        <v>107</v>
      </c>
      <c r="AA326">
        <v>3340</v>
      </c>
      <c r="AF326" t="s">
        <v>74</v>
      </c>
      <c r="AG326">
        <v>24</v>
      </c>
      <c r="AH326">
        <v>1.8</v>
      </c>
      <c r="AI326">
        <v>32</v>
      </c>
      <c r="AJ326">
        <v>2</v>
      </c>
      <c r="AK326" t="s">
        <v>78</v>
      </c>
      <c r="AL326" t="s">
        <v>78</v>
      </c>
      <c r="AM326" t="s">
        <v>78</v>
      </c>
      <c r="AN326" t="s">
        <v>78</v>
      </c>
      <c r="AO326" t="s">
        <v>78</v>
      </c>
      <c r="AP326" t="s">
        <v>78</v>
      </c>
      <c r="AQ326" t="s">
        <v>74</v>
      </c>
      <c r="AR326" t="s">
        <v>77</v>
      </c>
      <c r="AS326" t="s">
        <v>78</v>
      </c>
      <c r="AT326" t="s">
        <v>77</v>
      </c>
      <c r="AU326" t="s">
        <v>78</v>
      </c>
      <c r="AV326" t="s">
        <v>78</v>
      </c>
      <c r="AW326" t="s">
        <v>78</v>
      </c>
      <c r="AX326" t="s">
        <v>78</v>
      </c>
      <c r="AY326">
        <v>4.2</v>
      </c>
      <c r="AZ326">
        <v>1</v>
      </c>
      <c r="BA326">
        <v>1</v>
      </c>
      <c r="BB326">
        <v>0.8</v>
      </c>
      <c r="BC326">
        <v>0</v>
      </c>
      <c r="BD326">
        <v>0.571428571</v>
      </c>
      <c r="BE326">
        <v>0.33333333300000001</v>
      </c>
      <c r="BF326">
        <v>0.1875</v>
      </c>
      <c r="BG326">
        <v>0</v>
      </c>
      <c r="BH326">
        <v>0.5</v>
      </c>
      <c r="BI326">
        <v>0.4</v>
      </c>
      <c r="BJ326">
        <v>0.36363636399999999</v>
      </c>
      <c r="BK326">
        <v>0</v>
      </c>
      <c r="BL326">
        <v>0.75</v>
      </c>
      <c r="BM326">
        <v>1</v>
      </c>
      <c r="BN326">
        <v>1</v>
      </c>
      <c r="BO326">
        <v>0</v>
      </c>
      <c r="BP326">
        <v>0</v>
      </c>
      <c r="BQ326" t="s">
        <v>74</v>
      </c>
      <c r="BR326" t="s">
        <v>74</v>
      </c>
      <c r="BS326" t="s">
        <v>74</v>
      </c>
      <c r="BT326" t="s">
        <v>74</v>
      </c>
      <c r="BU326" t="s">
        <v>74</v>
      </c>
      <c r="BV326" t="s">
        <v>74</v>
      </c>
      <c r="BW326" t="s">
        <v>74</v>
      </c>
      <c r="BX326" t="s">
        <v>74</v>
      </c>
      <c r="BY326" t="s">
        <v>74</v>
      </c>
      <c r="BZ326" t="s">
        <v>74</v>
      </c>
      <c r="CA326" t="s">
        <v>74</v>
      </c>
      <c r="CB326" t="s">
        <v>74</v>
      </c>
      <c r="CC326" t="s">
        <v>74</v>
      </c>
      <c r="CD326" t="s">
        <v>74</v>
      </c>
      <c r="CE326" t="s">
        <v>74</v>
      </c>
      <c r="CF326">
        <v>478.10686179999999</v>
      </c>
      <c r="CG326">
        <f>IF(CJ326&lt;$CH$1,CJ326,)</f>
        <v>0</v>
      </c>
      <c r="CH326">
        <v>1</v>
      </c>
      <c r="CI326">
        <v>326</v>
      </c>
      <c r="CJ326">
        <v>14999.999680000001</v>
      </c>
      <c r="CK326">
        <f t="shared" si="16"/>
        <v>956.21372359999998</v>
      </c>
      <c r="CL326">
        <f t="shared" si="17"/>
        <v>0</v>
      </c>
    </row>
    <row r="327" spans="1:90" x14ac:dyDescent="0.25">
      <c r="A327" s="5" t="s">
        <v>333</v>
      </c>
      <c r="B327" s="2" t="s">
        <v>394</v>
      </c>
      <c r="C327" s="10">
        <v>43525</v>
      </c>
      <c r="E327" s="14" t="e">
        <f t="shared" si="15"/>
        <v>#NUM!</v>
      </c>
      <c r="F327" s="3" t="s">
        <v>444</v>
      </c>
      <c r="H327">
        <v>300</v>
      </c>
      <c r="I327">
        <v>73.400000000000006</v>
      </c>
      <c r="J327">
        <v>155.19999999999999</v>
      </c>
      <c r="K327">
        <v>8</v>
      </c>
      <c r="L327">
        <v>160</v>
      </c>
      <c r="M327">
        <v>83</v>
      </c>
      <c r="N327" t="s">
        <v>76</v>
      </c>
      <c r="O327">
        <v>415</v>
      </c>
      <c r="P327">
        <v>1080</v>
      </c>
      <c r="Q327">
        <v>2340</v>
      </c>
      <c r="R327" s="1" t="s">
        <v>77</v>
      </c>
      <c r="S327" s="1" t="s">
        <v>77</v>
      </c>
      <c r="T327" t="s">
        <v>74</v>
      </c>
      <c r="U327">
        <v>8</v>
      </c>
      <c r="V327">
        <v>153.45599999999999</v>
      </c>
      <c r="W327">
        <v>2.2000000000000002</v>
      </c>
      <c r="X327">
        <v>3</v>
      </c>
      <c r="Y327">
        <v>64</v>
      </c>
      <c r="Z327" t="s">
        <v>107</v>
      </c>
      <c r="AA327">
        <v>3400</v>
      </c>
      <c r="AF327" t="s">
        <v>74</v>
      </c>
      <c r="AG327">
        <v>24</v>
      </c>
      <c r="AH327">
        <v>1.8</v>
      </c>
      <c r="AI327">
        <v>8</v>
      </c>
      <c r="AJ327">
        <v>2</v>
      </c>
      <c r="AK327" t="s">
        <v>78</v>
      </c>
      <c r="AL327" t="s">
        <v>78</v>
      </c>
      <c r="AM327" t="s">
        <v>78</v>
      </c>
      <c r="AN327" t="s">
        <v>78</v>
      </c>
      <c r="AO327" t="s">
        <v>78</v>
      </c>
      <c r="AP327" t="s">
        <v>74</v>
      </c>
      <c r="AQ327" t="s">
        <v>74</v>
      </c>
      <c r="AR327" t="s">
        <v>78</v>
      </c>
      <c r="AS327" t="s">
        <v>78</v>
      </c>
      <c r="AT327" t="s">
        <v>78</v>
      </c>
      <c r="AU327" t="s">
        <v>78</v>
      </c>
      <c r="AV327" t="s">
        <v>78</v>
      </c>
      <c r="AW327" t="s">
        <v>78</v>
      </c>
      <c r="AX327" t="s">
        <v>78</v>
      </c>
      <c r="AY327">
        <v>4.2</v>
      </c>
      <c r="AZ327">
        <v>1</v>
      </c>
      <c r="BA327">
        <v>1</v>
      </c>
      <c r="BB327">
        <v>0.8</v>
      </c>
      <c r="BC327">
        <v>0</v>
      </c>
      <c r="BD327">
        <v>0.428571429</v>
      </c>
      <c r="BE327">
        <v>0.66666666699999999</v>
      </c>
      <c r="BF327">
        <v>6.25E-2</v>
      </c>
      <c r="BG327">
        <v>0</v>
      </c>
      <c r="BH327">
        <v>0</v>
      </c>
      <c r="BI327">
        <v>0.4</v>
      </c>
      <c r="BJ327">
        <v>0.27272727299999999</v>
      </c>
      <c r="BK327">
        <v>0</v>
      </c>
      <c r="BL327">
        <v>0.5</v>
      </c>
      <c r="BM327">
        <v>0.5</v>
      </c>
      <c r="BN327">
        <v>0.33333333300000001</v>
      </c>
      <c r="BO327">
        <v>0</v>
      </c>
      <c r="BP327">
        <v>3</v>
      </c>
      <c r="BQ327" t="s">
        <v>74</v>
      </c>
      <c r="BR327" t="s">
        <v>74</v>
      </c>
      <c r="BS327" t="s">
        <v>74</v>
      </c>
      <c r="BT327" t="s">
        <v>74</v>
      </c>
      <c r="BU327" t="s">
        <v>74</v>
      </c>
      <c r="BV327" t="s">
        <v>74</v>
      </c>
      <c r="BW327" t="s">
        <v>74</v>
      </c>
      <c r="BX327" t="s">
        <v>74</v>
      </c>
      <c r="BY327" t="s">
        <v>74</v>
      </c>
      <c r="BZ327" t="s">
        <v>74</v>
      </c>
      <c r="CA327" t="s">
        <v>74</v>
      </c>
      <c r="CB327" t="s">
        <v>74</v>
      </c>
      <c r="CC327" t="s">
        <v>74</v>
      </c>
      <c r="CD327" t="s">
        <v>74</v>
      </c>
      <c r="CE327" t="s">
        <v>74</v>
      </c>
      <c r="CG327">
        <f>IF(CJ327&lt;$CH$1,CJ327,)</f>
        <v>0</v>
      </c>
      <c r="CH327">
        <v>1</v>
      </c>
      <c r="CI327">
        <v>327</v>
      </c>
      <c r="CJ327">
        <v>11730.760029999999</v>
      </c>
      <c r="CK327">
        <f t="shared" si="16"/>
        <v>0</v>
      </c>
      <c r="CL327">
        <f t="shared" si="17"/>
        <v>0</v>
      </c>
    </row>
    <row r="328" spans="1:90" x14ac:dyDescent="0.25">
      <c r="A328" s="5" t="s">
        <v>333</v>
      </c>
      <c r="B328" s="2" t="s">
        <v>390</v>
      </c>
      <c r="C328" s="10">
        <v>43525</v>
      </c>
      <c r="D328" s="10">
        <v>43831</v>
      </c>
      <c r="E328" s="14">
        <f t="shared" si="15"/>
        <v>10</v>
      </c>
      <c r="F328" s="3" t="s">
        <v>445</v>
      </c>
      <c r="G328" s="3" t="s">
        <v>350</v>
      </c>
      <c r="H328">
        <v>159</v>
      </c>
      <c r="I328">
        <v>73.5</v>
      </c>
      <c r="J328">
        <v>156.30000000000001</v>
      </c>
      <c r="K328">
        <v>8</v>
      </c>
      <c r="L328">
        <v>150</v>
      </c>
      <c r="M328">
        <v>79</v>
      </c>
      <c r="N328" t="s">
        <v>76</v>
      </c>
      <c r="O328">
        <v>282</v>
      </c>
      <c r="P328">
        <v>720</v>
      </c>
      <c r="Q328">
        <v>1560</v>
      </c>
      <c r="R328" s="1" t="s">
        <v>77</v>
      </c>
      <c r="S328" s="1" t="s">
        <v>77</v>
      </c>
      <c r="T328" t="s">
        <v>74</v>
      </c>
      <c r="U328">
        <v>4</v>
      </c>
      <c r="V328">
        <v>56.512</v>
      </c>
      <c r="W328">
        <v>2</v>
      </c>
      <c r="X328">
        <v>2</v>
      </c>
      <c r="Y328">
        <v>32</v>
      </c>
      <c r="Z328" t="s">
        <v>104</v>
      </c>
      <c r="AA328">
        <v>3020</v>
      </c>
      <c r="AF328" t="s">
        <v>74</v>
      </c>
      <c r="AG328">
        <v>13</v>
      </c>
      <c r="AH328">
        <v>1.8</v>
      </c>
      <c r="AI328">
        <v>8</v>
      </c>
      <c r="AJ328" t="s">
        <v>74</v>
      </c>
      <c r="AK328" t="s">
        <v>78</v>
      </c>
      <c r="AL328" t="s">
        <v>78</v>
      </c>
      <c r="AM328" t="s">
        <v>78</v>
      </c>
      <c r="AN328" t="s">
        <v>78</v>
      </c>
      <c r="AO328" t="s">
        <v>74</v>
      </c>
      <c r="AP328" t="s">
        <v>74</v>
      </c>
      <c r="AQ328" t="s">
        <v>74</v>
      </c>
      <c r="AR328" t="s">
        <v>77</v>
      </c>
      <c r="AS328" t="s">
        <v>78</v>
      </c>
      <c r="AT328" t="s">
        <v>78</v>
      </c>
      <c r="AU328" t="s">
        <v>78</v>
      </c>
      <c r="AV328" t="s">
        <v>78</v>
      </c>
      <c r="AW328" t="s">
        <v>78</v>
      </c>
      <c r="AX328" t="s">
        <v>78</v>
      </c>
      <c r="AY328">
        <v>4.2</v>
      </c>
      <c r="AZ328">
        <v>1</v>
      </c>
      <c r="BA328">
        <v>1</v>
      </c>
      <c r="BB328">
        <v>0.8</v>
      </c>
      <c r="BC328">
        <v>0</v>
      </c>
      <c r="BD328">
        <v>0.428571429</v>
      </c>
      <c r="BE328">
        <v>0</v>
      </c>
      <c r="BF328">
        <v>6.25E-2</v>
      </c>
      <c r="BG328">
        <v>0</v>
      </c>
      <c r="BH328">
        <v>0</v>
      </c>
      <c r="BI328">
        <v>0.4</v>
      </c>
      <c r="BJ328">
        <v>0.27272727299999999</v>
      </c>
      <c r="BK328">
        <v>0</v>
      </c>
      <c r="BL328">
        <v>0.5</v>
      </c>
      <c r="BM328">
        <v>0.5</v>
      </c>
      <c r="BN328">
        <v>0.33333333300000001</v>
      </c>
      <c r="BO328">
        <v>0</v>
      </c>
      <c r="BP328">
        <v>30</v>
      </c>
      <c r="BQ328">
        <v>7.8</v>
      </c>
      <c r="BR328">
        <v>6.4</v>
      </c>
      <c r="BS328">
        <v>8.6999999999999993</v>
      </c>
      <c r="BT328">
        <v>7.9</v>
      </c>
      <c r="BU328">
        <v>6.1</v>
      </c>
      <c r="BV328">
        <v>8.1999999999999993</v>
      </c>
      <c r="BW328">
        <v>6.8</v>
      </c>
      <c r="BX328">
        <v>5.3</v>
      </c>
      <c r="BY328">
        <v>8</v>
      </c>
      <c r="BZ328">
        <v>4.8</v>
      </c>
      <c r="CA328">
        <v>6.9</v>
      </c>
      <c r="CB328">
        <v>7.6</v>
      </c>
      <c r="CC328">
        <v>8.6999999999999993</v>
      </c>
      <c r="CD328">
        <v>8.1</v>
      </c>
      <c r="CE328">
        <v>8.4</v>
      </c>
      <c r="CF328">
        <v>478.10686179999999</v>
      </c>
      <c r="CG328">
        <f>IF(CJ328&lt;$CH$1,CJ328,)</f>
        <v>1526.131623</v>
      </c>
      <c r="CH328">
        <v>1</v>
      </c>
      <c r="CI328">
        <v>328</v>
      </c>
      <c r="CJ328">
        <v>1526.131623</v>
      </c>
      <c r="CK328">
        <f t="shared" si="16"/>
        <v>956.21372359999998</v>
      </c>
      <c r="CL328">
        <f t="shared" si="17"/>
        <v>835.96759299908695</v>
      </c>
    </row>
    <row r="329" spans="1:90" x14ac:dyDescent="0.25">
      <c r="A329" s="5" t="s">
        <v>333</v>
      </c>
      <c r="B329" s="2" t="s">
        <v>388</v>
      </c>
      <c r="C329" s="10">
        <v>43497</v>
      </c>
      <c r="D329" s="10">
        <v>43862</v>
      </c>
      <c r="E329" s="14">
        <f t="shared" si="15"/>
        <v>12</v>
      </c>
      <c r="G329" s="3" t="s">
        <v>387</v>
      </c>
      <c r="H329">
        <v>2300</v>
      </c>
      <c r="I329">
        <v>78.3</v>
      </c>
      <c r="J329">
        <v>161.30000000000001</v>
      </c>
      <c r="K329">
        <v>11</v>
      </c>
      <c r="L329">
        <v>295</v>
      </c>
      <c r="M329">
        <v>84</v>
      </c>
      <c r="N329" t="s">
        <v>84</v>
      </c>
      <c r="O329">
        <v>414</v>
      </c>
      <c r="P329">
        <v>1148</v>
      </c>
      <c r="Q329">
        <v>2480</v>
      </c>
      <c r="R329" s="1" t="s">
        <v>77</v>
      </c>
      <c r="S329" s="1" t="s">
        <v>77</v>
      </c>
      <c r="T329" t="s">
        <v>74</v>
      </c>
      <c r="U329">
        <v>8</v>
      </c>
      <c r="V329">
        <v>367.30799999999999</v>
      </c>
      <c r="W329">
        <v>2.6</v>
      </c>
      <c r="X329">
        <v>8</v>
      </c>
      <c r="Y329">
        <v>512</v>
      </c>
      <c r="Z329" t="s">
        <v>107</v>
      </c>
      <c r="AA329">
        <v>4500</v>
      </c>
      <c r="AF329" t="s">
        <v>74</v>
      </c>
      <c r="AG329">
        <v>40</v>
      </c>
      <c r="AH329">
        <v>1.8</v>
      </c>
      <c r="AI329" t="s">
        <v>74</v>
      </c>
      <c r="AJ329" t="s">
        <v>74</v>
      </c>
      <c r="AK329" t="s">
        <v>78</v>
      </c>
      <c r="AL329" t="s">
        <v>78</v>
      </c>
      <c r="AM329" t="s">
        <v>78</v>
      </c>
      <c r="AN329" t="s">
        <v>78</v>
      </c>
      <c r="AO329" t="s">
        <v>78</v>
      </c>
      <c r="AP329" t="s">
        <v>78</v>
      </c>
      <c r="AQ329" t="s">
        <v>78</v>
      </c>
      <c r="AR329" t="s">
        <v>78</v>
      </c>
      <c r="AS329" t="s">
        <v>77</v>
      </c>
      <c r="AT329" t="s">
        <v>77</v>
      </c>
      <c r="AU329" t="s">
        <v>78</v>
      </c>
      <c r="AV329" t="s">
        <v>78</v>
      </c>
      <c r="AW329" t="s">
        <v>78</v>
      </c>
      <c r="AX329" t="s">
        <v>78</v>
      </c>
      <c r="AY329">
        <v>5</v>
      </c>
      <c r="AZ329">
        <v>1</v>
      </c>
      <c r="BA329">
        <v>1</v>
      </c>
      <c r="BB329">
        <v>1</v>
      </c>
      <c r="BC329">
        <v>1</v>
      </c>
      <c r="BD329">
        <v>0.571428571</v>
      </c>
      <c r="BE329">
        <v>1</v>
      </c>
      <c r="BF329">
        <v>0.5</v>
      </c>
      <c r="BG329">
        <v>0</v>
      </c>
      <c r="BH329">
        <v>0.5</v>
      </c>
      <c r="BI329">
        <v>0.4</v>
      </c>
      <c r="BJ329">
        <v>0.72727272700000001</v>
      </c>
      <c r="BK329">
        <v>0.5</v>
      </c>
      <c r="BL329">
        <v>0.75</v>
      </c>
      <c r="BM329">
        <v>1</v>
      </c>
      <c r="BN329">
        <v>1</v>
      </c>
      <c r="BO329">
        <v>0.66666666699999999</v>
      </c>
      <c r="BP329">
        <v>0</v>
      </c>
      <c r="BQ329" t="s">
        <v>74</v>
      </c>
      <c r="BR329" t="s">
        <v>74</v>
      </c>
      <c r="BS329" t="s">
        <v>74</v>
      </c>
      <c r="BT329" t="s">
        <v>74</v>
      </c>
      <c r="BU329" t="s">
        <v>74</v>
      </c>
      <c r="BV329" t="s">
        <v>74</v>
      </c>
      <c r="BW329" t="s">
        <v>74</v>
      </c>
      <c r="BX329" t="s">
        <v>74</v>
      </c>
      <c r="BY329" t="s">
        <v>74</v>
      </c>
      <c r="BZ329" t="s">
        <v>74</v>
      </c>
      <c r="CA329" t="s">
        <v>74</v>
      </c>
      <c r="CB329" t="s">
        <v>74</v>
      </c>
      <c r="CC329" t="s">
        <v>74</v>
      </c>
      <c r="CD329" t="s">
        <v>74</v>
      </c>
      <c r="CE329" t="s">
        <v>74</v>
      </c>
      <c r="CF329">
        <v>119.0275089</v>
      </c>
      <c r="CG329">
        <f>IF(CJ329&lt;$CH$1,CJ329,)</f>
        <v>0</v>
      </c>
      <c r="CH329">
        <v>1</v>
      </c>
      <c r="CI329">
        <v>329</v>
      </c>
      <c r="CJ329">
        <v>12845.5321</v>
      </c>
      <c r="CK329">
        <f t="shared" si="16"/>
        <v>238.0550178</v>
      </c>
      <c r="CL329">
        <f t="shared" si="17"/>
        <v>0</v>
      </c>
    </row>
    <row r="330" spans="1:90" x14ac:dyDescent="0.25">
      <c r="A330" s="5" t="s">
        <v>333</v>
      </c>
      <c r="B330" s="2" t="s">
        <v>446</v>
      </c>
      <c r="C330" s="10">
        <v>43497</v>
      </c>
      <c r="E330" s="14" t="e">
        <f t="shared" si="15"/>
        <v>#NUM!</v>
      </c>
      <c r="F330" s="3" t="s">
        <v>447</v>
      </c>
      <c r="H330">
        <v>120</v>
      </c>
      <c r="I330">
        <v>73.5</v>
      </c>
      <c r="J330">
        <v>156.30000000000001</v>
      </c>
      <c r="K330">
        <v>8</v>
      </c>
      <c r="L330">
        <v>150</v>
      </c>
      <c r="M330">
        <v>79</v>
      </c>
      <c r="N330" t="s">
        <v>76</v>
      </c>
      <c r="O330">
        <v>282</v>
      </c>
      <c r="P330">
        <v>720</v>
      </c>
      <c r="Q330">
        <v>1560</v>
      </c>
      <c r="R330" s="1" t="s">
        <v>77</v>
      </c>
      <c r="S330" s="1" t="s">
        <v>77</v>
      </c>
      <c r="T330" t="s">
        <v>74</v>
      </c>
      <c r="U330">
        <v>4</v>
      </c>
      <c r="V330">
        <v>55.277000000000001</v>
      </c>
      <c r="W330">
        <v>2</v>
      </c>
      <c r="X330">
        <v>3</v>
      </c>
      <c r="Y330">
        <v>32</v>
      </c>
      <c r="Z330" t="s">
        <v>104</v>
      </c>
      <c r="AA330">
        <v>3020</v>
      </c>
      <c r="AF330" t="s">
        <v>74</v>
      </c>
      <c r="AG330">
        <v>13</v>
      </c>
      <c r="AH330">
        <v>1.8</v>
      </c>
      <c r="AI330">
        <v>8</v>
      </c>
      <c r="AJ330">
        <v>2</v>
      </c>
      <c r="AK330" t="s">
        <v>77</v>
      </c>
      <c r="AL330" t="s">
        <v>78</v>
      </c>
      <c r="AM330" t="s">
        <v>78</v>
      </c>
      <c r="AN330" t="s">
        <v>78</v>
      </c>
      <c r="AO330" t="s">
        <v>78</v>
      </c>
      <c r="AP330" t="s">
        <v>74</v>
      </c>
      <c r="AQ330" t="s">
        <v>74</v>
      </c>
      <c r="AR330" t="s">
        <v>77</v>
      </c>
      <c r="AS330" t="s">
        <v>78</v>
      </c>
      <c r="AT330" t="s">
        <v>78</v>
      </c>
      <c r="AU330" t="s">
        <v>78</v>
      </c>
      <c r="AV330" t="s">
        <v>78</v>
      </c>
      <c r="AW330" t="s">
        <v>78</v>
      </c>
      <c r="AX330" t="s">
        <v>78</v>
      </c>
      <c r="AY330">
        <v>4.2</v>
      </c>
      <c r="AZ330">
        <v>1</v>
      </c>
      <c r="BA330">
        <v>1</v>
      </c>
      <c r="BB330">
        <v>0.8</v>
      </c>
      <c r="BC330">
        <v>0</v>
      </c>
      <c r="BD330">
        <v>0.428571429</v>
      </c>
      <c r="BE330">
        <v>0.33333333300000001</v>
      </c>
      <c r="BF330">
        <v>0.125</v>
      </c>
      <c r="BG330">
        <v>0</v>
      </c>
      <c r="BH330">
        <v>0</v>
      </c>
      <c r="BI330">
        <v>0.4</v>
      </c>
      <c r="BJ330">
        <v>0.45454545499999999</v>
      </c>
      <c r="BK330">
        <v>0</v>
      </c>
      <c r="BL330">
        <v>0.5</v>
      </c>
      <c r="BM330">
        <v>0.5</v>
      </c>
      <c r="BN330">
        <v>0.83333333300000001</v>
      </c>
      <c r="BO330">
        <v>0</v>
      </c>
      <c r="BP330">
        <v>2</v>
      </c>
      <c r="BQ330" t="s">
        <v>74</v>
      </c>
      <c r="BR330" t="s">
        <v>74</v>
      </c>
      <c r="BS330" t="s">
        <v>74</v>
      </c>
      <c r="BT330" t="s">
        <v>74</v>
      </c>
      <c r="BU330" t="s">
        <v>74</v>
      </c>
      <c r="BV330" t="s">
        <v>74</v>
      </c>
      <c r="BW330" t="s">
        <v>74</v>
      </c>
      <c r="BX330" t="s">
        <v>74</v>
      </c>
      <c r="BY330" t="s">
        <v>74</v>
      </c>
      <c r="BZ330" t="s">
        <v>74</v>
      </c>
      <c r="CA330" t="s">
        <v>74</v>
      </c>
      <c r="CB330" t="s">
        <v>74</v>
      </c>
      <c r="CC330" t="s">
        <v>74</v>
      </c>
      <c r="CD330" t="s">
        <v>74</v>
      </c>
      <c r="CE330" t="s">
        <v>74</v>
      </c>
      <c r="CF330">
        <v>119.0275089</v>
      </c>
      <c r="CG330">
        <f>IF(CJ330&lt;$CH$1,CJ330,)</f>
        <v>0</v>
      </c>
      <c r="CH330">
        <v>1</v>
      </c>
      <c r="CI330">
        <v>330</v>
      </c>
      <c r="CJ330">
        <v>12971.42115</v>
      </c>
      <c r="CK330">
        <f t="shared" si="16"/>
        <v>238.0550178</v>
      </c>
      <c r="CL330">
        <f t="shared" si="17"/>
        <v>0</v>
      </c>
    </row>
    <row r="331" spans="1:90" x14ac:dyDescent="0.25">
      <c r="A331" s="5" t="s">
        <v>333</v>
      </c>
      <c r="B331" s="2" t="s">
        <v>448</v>
      </c>
      <c r="C331" s="10">
        <v>43466</v>
      </c>
      <c r="E331" s="14" t="e">
        <f t="shared" si="15"/>
        <v>#NUM!</v>
      </c>
      <c r="F331" s="3" t="s">
        <v>449</v>
      </c>
      <c r="H331">
        <v>219</v>
      </c>
      <c r="I331">
        <v>76.900000000000006</v>
      </c>
      <c r="J331">
        <v>158.9</v>
      </c>
      <c r="K331">
        <v>8.1</v>
      </c>
      <c r="L331">
        <v>168</v>
      </c>
      <c r="M331">
        <v>80</v>
      </c>
      <c r="N331" t="s">
        <v>76</v>
      </c>
      <c r="O331">
        <v>269</v>
      </c>
      <c r="P331">
        <v>720</v>
      </c>
      <c r="Q331">
        <v>1520</v>
      </c>
      <c r="R331" s="1" t="s">
        <v>77</v>
      </c>
      <c r="S331" s="1" t="s">
        <v>77</v>
      </c>
      <c r="T331" t="s">
        <v>74</v>
      </c>
      <c r="U331">
        <v>8</v>
      </c>
      <c r="V331">
        <v>73.64</v>
      </c>
      <c r="W331">
        <v>1.8</v>
      </c>
      <c r="X331">
        <v>3</v>
      </c>
      <c r="Y331">
        <v>32</v>
      </c>
      <c r="Z331" t="s">
        <v>107</v>
      </c>
      <c r="AA331">
        <v>4000</v>
      </c>
      <c r="AF331" t="s">
        <v>74</v>
      </c>
      <c r="AG331">
        <v>13</v>
      </c>
      <c r="AH331">
        <v>1.8</v>
      </c>
      <c r="AI331">
        <v>16</v>
      </c>
      <c r="AJ331">
        <v>2</v>
      </c>
      <c r="AK331" t="s">
        <v>78</v>
      </c>
      <c r="AL331" t="s">
        <v>78</v>
      </c>
      <c r="AM331" t="s">
        <v>78</v>
      </c>
      <c r="AN331" t="s">
        <v>78</v>
      </c>
      <c r="AO331" t="s">
        <v>78</v>
      </c>
      <c r="AP331" t="s">
        <v>74</v>
      </c>
      <c r="AQ331" t="s">
        <v>74</v>
      </c>
      <c r="AR331" t="s">
        <v>77</v>
      </c>
      <c r="AS331" t="s">
        <v>78</v>
      </c>
      <c r="AT331" t="s">
        <v>78</v>
      </c>
      <c r="AU331" t="s">
        <v>78</v>
      </c>
      <c r="AV331" t="s">
        <v>78</v>
      </c>
      <c r="AW331" t="s">
        <v>74</v>
      </c>
      <c r="AX331" t="s">
        <v>78</v>
      </c>
      <c r="AY331">
        <v>4.2</v>
      </c>
      <c r="AZ331">
        <v>1</v>
      </c>
      <c r="BA331">
        <v>1</v>
      </c>
      <c r="BB331">
        <v>0.8</v>
      </c>
      <c r="BC331">
        <v>0</v>
      </c>
      <c r="BD331">
        <v>0.428571429</v>
      </c>
      <c r="BE331">
        <v>0.33333333300000001</v>
      </c>
      <c r="BF331">
        <v>0.125</v>
      </c>
      <c r="BG331">
        <v>0</v>
      </c>
      <c r="BH331">
        <v>0</v>
      </c>
      <c r="BI331">
        <v>0.4</v>
      </c>
      <c r="BJ331">
        <v>0.27272727299999999</v>
      </c>
      <c r="BK331">
        <v>0</v>
      </c>
      <c r="BL331">
        <v>0.5</v>
      </c>
      <c r="BM331">
        <v>0.5</v>
      </c>
      <c r="BN331">
        <v>0.5</v>
      </c>
      <c r="BO331">
        <v>0</v>
      </c>
      <c r="BP331">
        <v>12</v>
      </c>
      <c r="BQ331">
        <v>8.1</v>
      </c>
      <c r="BR331">
        <v>7.6</v>
      </c>
      <c r="BS331">
        <v>9.1</v>
      </c>
      <c r="BT331">
        <v>8.8000000000000007</v>
      </c>
      <c r="BU331">
        <v>6.5</v>
      </c>
      <c r="BV331">
        <v>8.1999999999999993</v>
      </c>
      <c r="BW331">
        <v>8.3000000000000007</v>
      </c>
      <c r="BX331">
        <v>7.8</v>
      </c>
      <c r="BY331">
        <v>8.1</v>
      </c>
      <c r="BZ331">
        <v>6.3</v>
      </c>
      <c r="CA331">
        <v>6.7</v>
      </c>
      <c r="CB331">
        <v>7.3</v>
      </c>
      <c r="CC331">
        <v>8.8000000000000007</v>
      </c>
      <c r="CD331">
        <v>8.3000000000000007</v>
      </c>
      <c r="CE331">
        <v>8.3000000000000007</v>
      </c>
      <c r="CF331">
        <v>254.99583870000001</v>
      </c>
      <c r="CG331">
        <f>IF(CJ331&lt;$CH$1,CJ331,)</f>
        <v>1000.331612</v>
      </c>
      <c r="CH331">
        <v>1</v>
      </c>
      <c r="CI331">
        <v>331</v>
      </c>
      <c r="CJ331">
        <v>1000.331612</v>
      </c>
      <c r="CK331">
        <f t="shared" si="16"/>
        <v>509.99167740000001</v>
      </c>
      <c r="CL331">
        <f t="shared" si="17"/>
        <v>547.95064677362791</v>
      </c>
    </row>
    <row r="332" spans="1:90" x14ac:dyDescent="0.25">
      <c r="A332" s="5" t="s">
        <v>333</v>
      </c>
      <c r="B332" s="2" t="s">
        <v>373</v>
      </c>
      <c r="C332" s="10">
        <v>43466</v>
      </c>
      <c r="D332" s="10">
        <v>43647</v>
      </c>
      <c r="E332" s="14">
        <f t="shared" si="15"/>
        <v>6</v>
      </c>
      <c r="F332" s="3" t="s">
        <v>371</v>
      </c>
      <c r="G332" s="3" t="s">
        <v>409</v>
      </c>
      <c r="H332">
        <v>115</v>
      </c>
      <c r="I332">
        <v>73.5</v>
      </c>
      <c r="J332">
        <v>156.30000000000001</v>
      </c>
      <c r="K332">
        <v>8</v>
      </c>
      <c r="L332">
        <v>150</v>
      </c>
      <c r="M332">
        <v>79</v>
      </c>
      <c r="N332" t="s">
        <v>76</v>
      </c>
      <c r="O332">
        <v>282</v>
      </c>
      <c r="P332">
        <v>720</v>
      </c>
      <c r="Q332">
        <v>1560</v>
      </c>
      <c r="R332" s="1" t="s">
        <v>77</v>
      </c>
      <c r="S332" s="1" t="s">
        <v>77</v>
      </c>
      <c r="T332" t="s">
        <v>74</v>
      </c>
      <c r="U332">
        <v>8</v>
      </c>
      <c r="V332">
        <v>86.352000000000004</v>
      </c>
      <c r="W332">
        <v>2.2999999999999998</v>
      </c>
      <c r="X332">
        <v>3</v>
      </c>
      <c r="Y332">
        <v>32</v>
      </c>
      <c r="Z332" t="s">
        <v>104</v>
      </c>
      <c r="AA332">
        <v>3020</v>
      </c>
      <c r="AF332" t="s">
        <v>74</v>
      </c>
      <c r="AG332">
        <v>13</v>
      </c>
      <c r="AH332">
        <v>1.8</v>
      </c>
      <c r="AI332">
        <v>8</v>
      </c>
      <c r="AJ332">
        <v>2</v>
      </c>
      <c r="AK332" t="s">
        <v>78</v>
      </c>
      <c r="AL332" t="s">
        <v>78</v>
      </c>
      <c r="AM332" t="s">
        <v>78</v>
      </c>
      <c r="AN332" t="s">
        <v>78</v>
      </c>
      <c r="AO332" t="s">
        <v>74</v>
      </c>
      <c r="AP332" t="s">
        <v>74</v>
      </c>
      <c r="AQ332" t="s">
        <v>74</v>
      </c>
      <c r="AR332" t="s">
        <v>77</v>
      </c>
      <c r="AS332" t="s">
        <v>78</v>
      </c>
      <c r="AT332" t="s">
        <v>78</v>
      </c>
      <c r="AU332" t="s">
        <v>78</v>
      </c>
      <c r="AV332" t="s">
        <v>78</v>
      </c>
      <c r="AW332" t="s">
        <v>78</v>
      </c>
      <c r="AX332" t="s">
        <v>78</v>
      </c>
      <c r="AY332">
        <v>4.2</v>
      </c>
      <c r="AZ332">
        <v>1</v>
      </c>
      <c r="BA332">
        <v>1</v>
      </c>
      <c r="BB332">
        <v>0.4</v>
      </c>
      <c r="BC332">
        <v>0</v>
      </c>
      <c r="BD332">
        <v>0.571428571</v>
      </c>
      <c r="BE332">
        <v>0.33333333300000001</v>
      </c>
      <c r="BF332">
        <v>0.125</v>
      </c>
      <c r="BG332">
        <v>0</v>
      </c>
      <c r="BH332">
        <v>0.5</v>
      </c>
      <c r="BI332">
        <v>0.4</v>
      </c>
      <c r="BJ332">
        <v>0.27272727299999999</v>
      </c>
      <c r="BK332">
        <v>0</v>
      </c>
      <c r="BL332">
        <v>0.75</v>
      </c>
      <c r="BM332">
        <v>1</v>
      </c>
      <c r="BN332">
        <v>1</v>
      </c>
      <c r="BO332">
        <v>0</v>
      </c>
      <c r="BP332">
        <v>11</v>
      </c>
      <c r="BQ332">
        <v>8</v>
      </c>
      <c r="BR332">
        <v>6.2</v>
      </c>
      <c r="BS332">
        <v>8.8000000000000007</v>
      </c>
      <c r="BT332">
        <v>8.6</v>
      </c>
      <c r="BU332">
        <v>8.1</v>
      </c>
      <c r="BV332">
        <v>9</v>
      </c>
      <c r="BW332">
        <v>8</v>
      </c>
      <c r="BX332">
        <v>7.5</v>
      </c>
      <c r="BY332">
        <v>8.1999999999999993</v>
      </c>
      <c r="BZ332">
        <v>6.2</v>
      </c>
      <c r="CA332">
        <v>7.6</v>
      </c>
      <c r="CB332">
        <v>7.9</v>
      </c>
      <c r="CC332">
        <v>8.1999999999999993</v>
      </c>
      <c r="CD332">
        <v>7.6</v>
      </c>
      <c r="CE332">
        <v>7.8</v>
      </c>
      <c r="CF332">
        <v>254.99583870000001</v>
      </c>
      <c r="CG332">
        <f>IF(CJ332&lt;$CH$1,CJ332,)</f>
        <v>0</v>
      </c>
      <c r="CH332">
        <v>1</v>
      </c>
      <c r="CI332">
        <v>332</v>
      </c>
      <c r="CJ332">
        <v>14999.99958</v>
      </c>
      <c r="CK332">
        <f t="shared" si="16"/>
        <v>509.99167740000001</v>
      </c>
      <c r="CL332">
        <f t="shared" si="17"/>
        <v>0</v>
      </c>
    </row>
    <row r="333" spans="1:90" x14ac:dyDescent="0.25">
      <c r="A333" s="5" t="s">
        <v>333</v>
      </c>
      <c r="B333" s="2" t="s">
        <v>335</v>
      </c>
      <c r="C333" s="10">
        <v>43435</v>
      </c>
      <c r="D333" s="10">
        <v>43586</v>
      </c>
      <c r="E333" s="14">
        <f t="shared" si="15"/>
        <v>5</v>
      </c>
      <c r="F333" s="3" t="s">
        <v>450</v>
      </c>
      <c r="G333" s="3" t="s">
        <v>430</v>
      </c>
      <c r="H333">
        <v>249</v>
      </c>
      <c r="I333">
        <v>73.400000000000006</v>
      </c>
      <c r="J333">
        <v>155.19999999999999</v>
      </c>
      <c r="K333">
        <v>8</v>
      </c>
      <c r="L333">
        <v>160</v>
      </c>
      <c r="M333">
        <v>83</v>
      </c>
      <c r="N333" t="s">
        <v>76</v>
      </c>
      <c r="O333">
        <v>415</v>
      </c>
      <c r="P333">
        <v>1080</v>
      </c>
      <c r="Q333">
        <v>2340</v>
      </c>
      <c r="R333" s="1" t="s">
        <v>77</v>
      </c>
      <c r="S333" s="1" t="s">
        <v>77</v>
      </c>
      <c r="T333" t="s">
        <v>74</v>
      </c>
      <c r="U333">
        <v>8</v>
      </c>
      <c r="V333">
        <v>159.66900000000001</v>
      </c>
      <c r="W333">
        <v>2.2000000000000002</v>
      </c>
      <c r="X333">
        <v>3</v>
      </c>
      <c r="Y333">
        <v>64</v>
      </c>
      <c r="Z333" t="s">
        <v>107</v>
      </c>
      <c r="AA333">
        <v>3400</v>
      </c>
      <c r="AB333">
        <v>88</v>
      </c>
      <c r="AC333">
        <v>24.75</v>
      </c>
      <c r="AD333">
        <v>10.1</v>
      </c>
      <c r="AE333">
        <v>11.18</v>
      </c>
      <c r="AF333" t="s">
        <v>74</v>
      </c>
      <c r="AG333">
        <v>13</v>
      </c>
      <c r="AH333">
        <v>1.8</v>
      </c>
      <c r="AI333">
        <v>8</v>
      </c>
      <c r="AJ333">
        <v>2</v>
      </c>
      <c r="AK333" t="s">
        <v>78</v>
      </c>
      <c r="AL333" t="s">
        <v>78</v>
      </c>
      <c r="AM333" t="s">
        <v>78</v>
      </c>
      <c r="AN333" t="s">
        <v>78</v>
      </c>
      <c r="AO333" t="s">
        <v>78</v>
      </c>
      <c r="AP333" t="s">
        <v>74</v>
      </c>
      <c r="AQ333" t="s">
        <v>74</v>
      </c>
      <c r="AR333" t="s">
        <v>78</v>
      </c>
      <c r="AS333" t="s">
        <v>78</v>
      </c>
      <c r="AT333" t="s">
        <v>78</v>
      </c>
      <c r="AU333" t="s">
        <v>78</v>
      </c>
      <c r="AV333" t="s">
        <v>78</v>
      </c>
      <c r="AW333" t="s">
        <v>78</v>
      </c>
      <c r="AX333" t="s">
        <v>78</v>
      </c>
      <c r="AY333">
        <v>4.2</v>
      </c>
      <c r="AZ333">
        <v>1</v>
      </c>
      <c r="BA333">
        <v>1</v>
      </c>
      <c r="BB333">
        <v>0.8</v>
      </c>
      <c r="BC333">
        <v>0</v>
      </c>
      <c r="BD333">
        <v>0.428571429</v>
      </c>
      <c r="BE333">
        <v>0.66666666699999999</v>
      </c>
      <c r="BF333">
        <v>6.25E-2</v>
      </c>
      <c r="BG333">
        <v>0</v>
      </c>
      <c r="BH333">
        <v>0</v>
      </c>
      <c r="BI333">
        <v>0.4</v>
      </c>
      <c r="BJ333">
        <v>0.27272727299999999</v>
      </c>
      <c r="BK333">
        <v>0</v>
      </c>
      <c r="BL333">
        <v>0.5</v>
      </c>
      <c r="BM333">
        <v>0.5</v>
      </c>
      <c r="BN333">
        <v>0.33333333300000001</v>
      </c>
      <c r="BO333">
        <v>0</v>
      </c>
      <c r="BP333">
        <v>107</v>
      </c>
      <c r="BQ333">
        <v>8.9</v>
      </c>
      <c r="BR333">
        <v>7</v>
      </c>
      <c r="BS333">
        <v>9.3000000000000007</v>
      </c>
      <c r="BT333">
        <v>9.1999999999999993</v>
      </c>
      <c r="BU333">
        <v>8.1999999999999993</v>
      </c>
      <c r="BV333">
        <v>7.6</v>
      </c>
      <c r="BW333">
        <v>8.9</v>
      </c>
      <c r="BX333">
        <v>8.3000000000000007</v>
      </c>
      <c r="BY333">
        <v>8.8000000000000007</v>
      </c>
      <c r="BZ333">
        <v>7.4</v>
      </c>
      <c r="CA333">
        <v>8.3000000000000007</v>
      </c>
      <c r="CB333">
        <v>7.9</v>
      </c>
      <c r="CC333">
        <v>9</v>
      </c>
      <c r="CD333">
        <v>8.6999999999999993</v>
      </c>
      <c r="CE333">
        <v>8.9</v>
      </c>
      <c r="CF333">
        <v>405.84387040000001</v>
      </c>
      <c r="CG333">
        <f>IF(CJ333&lt;$CH$1,CJ333,)</f>
        <v>1053.058597</v>
      </c>
      <c r="CH333">
        <v>1</v>
      </c>
      <c r="CI333">
        <v>333</v>
      </c>
      <c r="CJ333">
        <v>1053.058597</v>
      </c>
      <c r="CK333">
        <f t="shared" si="16"/>
        <v>811.68774080000003</v>
      </c>
      <c r="CL333">
        <f t="shared" si="17"/>
        <v>576.83285462009292</v>
      </c>
    </row>
    <row r="334" spans="1:90" x14ac:dyDescent="0.25">
      <c r="A334" s="5" t="s">
        <v>333</v>
      </c>
      <c r="B334" s="2" t="s">
        <v>398</v>
      </c>
      <c r="C334" s="10">
        <v>43435</v>
      </c>
      <c r="D334" s="10">
        <v>43770</v>
      </c>
      <c r="E334" s="14">
        <f t="shared" si="15"/>
        <v>11</v>
      </c>
      <c r="F334" s="3" t="s">
        <v>451</v>
      </c>
      <c r="G334" s="3" t="s">
        <v>397</v>
      </c>
      <c r="H334">
        <v>549</v>
      </c>
      <c r="I334">
        <v>75.400000000000006</v>
      </c>
      <c r="J334">
        <v>156.9</v>
      </c>
      <c r="K334">
        <v>8.1</v>
      </c>
      <c r="L334">
        <v>180</v>
      </c>
      <c r="M334">
        <v>85</v>
      </c>
      <c r="N334" t="s">
        <v>76</v>
      </c>
      <c r="O334">
        <v>398</v>
      </c>
      <c r="P334">
        <v>1080</v>
      </c>
      <c r="Q334">
        <v>2310</v>
      </c>
      <c r="R334" s="1" t="s">
        <v>77</v>
      </c>
      <c r="S334" s="1" t="s">
        <v>77</v>
      </c>
      <c r="T334" t="s">
        <v>74</v>
      </c>
      <c r="U334">
        <v>8</v>
      </c>
      <c r="V334">
        <v>367.30799999999999</v>
      </c>
      <c r="W334">
        <v>2.6</v>
      </c>
      <c r="X334">
        <v>6</v>
      </c>
      <c r="Y334">
        <v>128</v>
      </c>
      <c r="Z334" t="s">
        <v>77</v>
      </c>
      <c r="AA334">
        <v>4000</v>
      </c>
      <c r="AB334">
        <v>96</v>
      </c>
      <c r="AC334">
        <v>30</v>
      </c>
      <c r="AD334">
        <v>14.8</v>
      </c>
      <c r="AE334">
        <v>15.43</v>
      </c>
      <c r="AF334" t="s">
        <v>74</v>
      </c>
      <c r="AG334">
        <v>48</v>
      </c>
      <c r="AH334">
        <v>1.8</v>
      </c>
      <c r="AI334">
        <v>25</v>
      </c>
      <c r="AJ334">
        <v>2</v>
      </c>
      <c r="AK334" t="s">
        <v>78</v>
      </c>
      <c r="AL334" t="s">
        <v>78</v>
      </c>
      <c r="AM334" t="s">
        <v>78</v>
      </c>
      <c r="AN334" t="s">
        <v>78</v>
      </c>
      <c r="AO334" t="s">
        <v>78</v>
      </c>
      <c r="AP334" t="s">
        <v>78</v>
      </c>
      <c r="AQ334" t="s">
        <v>74</v>
      </c>
      <c r="AR334" t="s">
        <v>78</v>
      </c>
      <c r="AS334" t="s">
        <v>78</v>
      </c>
      <c r="AT334" t="s">
        <v>77</v>
      </c>
      <c r="AU334" t="s">
        <v>78</v>
      </c>
      <c r="AV334" t="s">
        <v>78</v>
      </c>
      <c r="AW334" t="s">
        <v>78</v>
      </c>
      <c r="AX334" t="s">
        <v>78</v>
      </c>
      <c r="AY334">
        <v>5</v>
      </c>
      <c r="AZ334">
        <v>1</v>
      </c>
      <c r="BA334">
        <v>1</v>
      </c>
      <c r="BB334">
        <v>1</v>
      </c>
      <c r="BC334">
        <v>0</v>
      </c>
      <c r="BD334">
        <v>0.571428571</v>
      </c>
      <c r="BE334">
        <v>0.66666666699999999</v>
      </c>
      <c r="BF334">
        <v>0.1875</v>
      </c>
      <c r="BG334">
        <v>0</v>
      </c>
      <c r="BH334">
        <v>0.5</v>
      </c>
      <c r="BI334">
        <v>0.6</v>
      </c>
      <c r="BJ334">
        <v>0.36363636399999999</v>
      </c>
      <c r="BK334">
        <v>0</v>
      </c>
      <c r="BL334">
        <v>0.75</v>
      </c>
      <c r="BM334">
        <v>1</v>
      </c>
      <c r="BN334">
        <v>1</v>
      </c>
      <c r="BO334">
        <v>0</v>
      </c>
      <c r="BP334">
        <v>29</v>
      </c>
      <c r="BQ334">
        <v>9.4</v>
      </c>
      <c r="BR334">
        <v>7.7</v>
      </c>
      <c r="BS334">
        <v>9.1</v>
      </c>
      <c r="BT334">
        <v>9.3000000000000007</v>
      </c>
      <c r="BU334">
        <v>8.6</v>
      </c>
      <c r="BV334">
        <v>8.6</v>
      </c>
      <c r="BW334">
        <v>9.8000000000000007</v>
      </c>
      <c r="BX334">
        <v>9.8000000000000007</v>
      </c>
      <c r="BY334">
        <v>9.5</v>
      </c>
      <c r="BZ334">
        <v>9</v>
      </c>
      <c r="CA334">
        <v>9.1</v>
      </c>
      <c r="CB334">
        <v>9</v>
      </c>
      <c r="CC334">
        <v>9.3000000000000007</v>
      </c>
      <c r="CD334">
        <v>9.5</v>
      </c>
      <c r="CE334">
        <v>9.4</v>
      </c>
      <c r="CF334">
        <v>405.84387040000001</v>
      </c>
      <c r="CG334">
        <f>IF(CJ334&lt;$CH$1,CJ334,)</f>
        <v>0</v>
      </c>
      <c r="CH334">
        <v>1</v>
      </c>
      <c r="CI334">
        <v>334</v>
      </c>
      <c r="CJ334">
        <v>7611.1112430000003</v>
      </c>
      <c r="CK334">
        <f t="shared" si="16"/>
        <v>811.68774080000003</v>
      </c>
      <c r="CL334">
        <f t="shared" si="17"/>
        <v>0</v>
      </c>
    </row>
    <row r="335" spans="1:90" x14ac:dyDescent="0.25">
      <c r="A335" s="5" t="s">
        <v>333</v>
      </c>
      <c r="B335" s="2" t="s">
        <v>452</v>
      </c>
      <c r="C335" s="10">
        <v>43435</v>
      </c>
      <c r="E335" s="14" t="e">
        <f t="shared" si="15"/>
        <v>#NUM!</v>
      </c>
      <c r="H335">
        <v>233</v>
      </c>
      <c r="I335">
        <v>86.2</v>
      </c>
      <c r="J335">
        <v>177.6</v>
      </c>
      <c r="K335">
        <v>8.1</v>
      </c>
      <c r="L335">
        <v>210</v>
      </c>
      <c r="M335">
        <v>83</v>
      </c>
      <c r="N335" t="s">
        <v>76</v>
      </c>
      <c r="O335">
        <v>350</v>
      </c>
      <c r="P335">
        <v>1080</v>
      </c>
      <c r="Q335">
        <v>2244</v>
      </c>
      <c r="R335" s="1" t="s">
        <v>77</v>
      </c>
      <c r="S335" s="1" t="s">
        <v>77</v>
      </c>
      <c r="T335" t="s">
        <v>74</v>
      </c>
      <c r="U335">
        <v>8</v>
      </c>
      <c r="V335">
        <v>143</v>
      </c>
      <c r="W335">
        <v>2.2000000000000002</v>
      </c>
      <c r="X335">
        <v>4</v>
      </c>
      <c r="Y335">
        <v>128</v>
      </c>
      <c r="Z335" t="s">
        <v>104</v>
      </c>
      <c r="AA335">
        <v>5000</v>
      </c>
      <c r="AF335" t="s">
        <v>74</v>
      </c>
      <c r="AG335">
        <v>16</v>
      </c>
      <c r="AH335">
        <v>2.2000000000000002</v>
      </c>
      <c r="AI335">
        <v>8</v>
      </c>
      <c r="AJ335">
        <v>2</v>
      </c>
      <c r="AK335" t="s">
        <v>78</v>
      </c>
      <c r="AL335" t="s">
        <v>78</v>
      </c>
      <c r="AM335" t="s">
        <v>78</v>
      </c>
      <c r="AN335" t="s">
        <v>78</v>
      </c>
      <c r="AO335" t="s">
        <v>78</v>
      </c>
      <c r="AP335" t="s">
        <v>78</v>
      </c>
      <c r="AQ335" t="s">
        <v>74</v>
      </c>
      <c r="AR335" t="s">
        <v>77</v>
      </c>
      <c r="AS335" t="s">
        <v>78</v>
      </c>
      <c r="AT335" t="s">
        <v>78</v>
      </c>
      <c r="AU335" t="s">
        <v>78</v>
      </c>
      <c r="AV335" t="s">
        <v>78</v>
      </c>
      <c r="AW335" t="s">
        <v>78</v>
      </c>
      <c r="AX335" t="s">
        <v>78</v>
      </c>
      <c r="AY335">
        <v>4.2</v>
      </c>
      <c r="AZ335">
        <v>1</v>
      </c>
      <c r="BA335">
        <v>1</v>
      </c>
      <c r="BB335">
        <v>0.8</v>
      </c>
      <c r="BC335">
        <v>0</v>
      </c>
      <c r="BD335">
        <v>0.428571429</v>
      </c>
      <c r="BE335">
        <v>0.33333333300000001</v>
      </c>
      <c r="BF335">
        <v>0.125</v>
      </c>
      <c r="BG335">
        <v>0</v>
      </c>
      <c r="BH335">
        <v>0</v>
      </c>
      <c r="BI335">
        <v>0.4</v>
      </c>
      <c r="BJ335">
        <v>0.27272727299999999</v>
      </c>
      <c r="BK335">
        <v>0</v>
      </c>
      <c r="BL335">
        <v>0.5</v>
      </c>
      <c r="BM335">
        <v>0.5</v>
      </c>
      <c r="BN335">
        <v>0.66666666699999999</v>
      </c>
      <c r="BO335">
        <v>0</v>
      </c>
      <c r="BP335">
        <v>1</v>
      </c>
      <c r="BQ335" t="s">
        <v>74</v>
      </c>
      <c r="BR335" t="s">
        <v>74</v>
      </c>
      <c r="BS335" t="s">
        <v>74</v>
      </c>
      <c r="BT335" t="s">
        <v>74</v>
      </c>
      <c r="BU335" t="s">
        <v>74</v>
      </c>
      <c r="BV335" t="s">
        <v>74</v>
      </c>
      <c r="BW335" t="s">
        <v>74</v>
      </c>
      <c r="BX335" t="s">
        <v>74</v>
      </c>
      <c r="BY335" t="s">
        <v>74</v>
      </c>
      <c r="BZ335" t="s">
        <v>74</v>
      </c>
      <c r="CA335" t="s">
        <v>74</v>
      </c>
      <c r="CB335" t="s">
        <v>74</v>
      </c>
      <c r="CC335" t="s">
        <v>74</v>
      </c>
      <c r="CD335" t="s">
        <v>74</v>
      </c>
      <c r="CE335" t="s">
        <v>74</v>
      </c>
      <c r="CF335">
        <v>405.84387040000001</v>
      </c>
      <c r="CG335">
        <f>IF(CJ335&lt;$CH$1,CJ335,)</f>
        <v>0</v>
      </c>
      <c r="CH335">
        <v>1</v>
      </c>
      <c r="CI335">
        <v>335</v>
      </c>
      <c r="CJ335">
        <v>10538.46147</v>
      </c>
      <c r="CK335">
        <f t="shared" si="16"/>
        <v>811.68774080000003</v>
      </c>
      <c r="CL335">
        <f t="shared" si="17"/>
        <v>0</v>
      </c>
    </row>
    <row r="336" spans="1:90" x14ac:dyDescent="0.25">
      <c r="A336" s="5" t="s">
        <v>333</v>
      </c>
      <c r="B336" s="2" t="s">
        <v>422</v>
      </c>
      <c r="C336" s="10">
        <v>43435</v>
      </c>
      <c r="D336" s="10">
        <v>43525</v>
      </c>
      <c r="E336" s="14">
        <f t="shared" si="15"/>
        <v>3</v>
      </c>
      <c r="F336" s="3" t="s">
        <v>453</v>
      </c>
      <c r="G336" s="3" t="s">
        <v>443</v>
      </c>
      <c r="H336">
        <v>480</v>
      </c>
      <c r="I336">
        <v>75.099999999999994</v>
      </c>
      <c r="J336">
        <v>157</v>
      </c>
      <c r="K336">
        <v>7.8</v>
      </c>
      <c r="L336">
        <v>172</v>
      </c>
      <c r="M336">
        <v>86</v>
      </c>
      <c r="N336" t="s">
        <v>76</v>
      </c>
      <c r="O336">
        <v>398</v>
      </c>
      <c r="P336">
        <v>1080</v>
      </c>
      <c r="Q336">
        <v>2310</v>
      </c>
      <c r="R336" s="1" t="s">
        <v>78</v>
      </c>
      <c r="S336" s="1" t="s">
        <v>77</v>
      </c>
      <c r="T336" t="s">
        <v>74</v>
      </c>
      <c r="U336">
        <v>8</v>
      </c>
      <c r="V336">
        <v>251.29599999999999</v>
      </c>
      <c r="W336">
        <v>2.4</v>
      </c>
      <c r="X336">
        <v>8</v>
      </c>
      <c r="Y336">
        <v>128</v>
      </c>
      <c r="Z336" t="s">
        <v>77</v>
      </c>
      <c r="AA336">
        <v>3750</v>
      </c>
      <c r="AF336" t="s">
        <v>74</v>
      </c>
      <c r="AG336">
        <v>20.100000000000001</v>
      </c>
      <c r="AH336">
        <v>1.8</v>
      </c>
      <c r="AI336">
        <v>24.8</v>
      </c>
      <c r="AJ336">
        <v>2</v>
      </c>
      <c r="AK336" t="s">
        <v>78</v>
      </c>
      <c r="AL336" t="s">
        <v>78</v>
      </c>
      <c r="AM336" t="s">
        <v>78</v>
      </c>
      <c r="AN336" t="s">
        <v>78</v>
      </c>
      <c r="AO336" t="s">
        <v>78</v>
      </c>
      <c r="AP336" t="s">
        <v>78</v>
      </c>
      <c r="AQ336" t="s">
        <v>74</v>
      </c>
      <c r="AR336" t="s">
        <v>77</v>
      </c>
      <c r="AS336" t="s">
        <v>78</v>
      </c>
      <c r="AT336" t="s">
        <v>77</v>
      </c>
      <c r="AU336" t="s">
        <v>78</v>
      </c>
      <c r="AV336" t="s">
        <v>78</v>
      </c>
      <c r="AW336" t="s">
        <v>78</v>
      </c>
      <c r="AX336" t="s">
        <v>78</v>
      </c>
      <c r="AY336">
        <v>4.2</v>
      </c>
      <c r="AZ336">
        <v>1</v>
      </c>
      <c r="BA336">
        <v>1</v>
      </c>
      <c r="BB336">
        <v>0.4</v>
      </c>
      <c r="BC336">
        <v>0</v>
      </c>
      <c r="BD336">
        <v>0.571428571</v>
      </c>
      <c r="BE336">
        <v>1</v>
      </c>
      <c r="BF336">
        <v>0.125</v>
      </c>
      <c r="BG336">
        <v>0</v>
      </c>
      <c r="BH336">
        <v>0.5</v>
      </c>
      <c r="BI336">
        <v>0.4</v>
      </c>
      <c r="BJ336">
        <v>0.36363636399999999</v>
      </c>
      <c r="BK336">
        <v>0</v>
      </c>
      <c r="BL336">
        <v>0.75</v>
      </c>
      <c r="BM336">
        <v>1</v>
      </c>
      <c r="BN336">
        <v>1</v>
      </c>
      <c r="BO336">
        <v>0</v>
      </c>
      <c r="BP336">
        <v>3</v>
      </c>
      <c r="BQ336" t="s">
        <v>74</v>
      </c>
      <c r="BR336" t="s">
        <v>74</v>
      </c>
      <c r="BS336" t="s">
        <v>74</v>
      </c>
      <c r="BT336" t="s">
        <v>74</v>
      </c>
      <c r="BU336" t="s">
        <v>74</v>
      </c>
      <c r="BV336" t="s">
        <v>74</v>
      </c>
      <c r="BW336" t="s">
        <v>74</v>
      </c>
      <c r="BX336" t="s">
        <v>74</v>
      </c>
      <c r="BY336" t="s">
        <v>74</v>
      </c>
      <c r="BZ336" t="s">
        <v>74</v>
      </c>
      <c r="CA336" t="s">
        <v>74</v>
      </c>
      <c r="CB336" t="s">
        <v>74</v>
      </c>
      <c r="CC336" t="s">
        <v>74</v>
      </c>
      <c r="CD336" t="s">
        <v>74</v>
      </c>
      <c r="CE336" t="s">
        <v>74</v>
      </c>
      <c r="CF336">
        <v>405.84387040000001</v>
      </c>
      <c r="CG336">
        <f>IF(CJ336&lt;$CH$1,CJ336,)</f>
        <v>0</v>
      </c>
      <c r="CH336">
        <v>1</v>
      </c>
      <c r="CI336">
        <v>336</v>
      </c>
      <c r="CJ336">
        <v>14999.999589999999</v>
      </c>
      <c r="CK336">
        <f t="shared" si="16"/>
        <v>811.68774080000003</v>
      </c>
      <c r="CL336">
        <f t="shared" si="17"/>
        <v>0</v>
      </c>
    </row>
    <row r="337" spans="1:90" x14ac:dyDescent="0.25">
      <c r="A337" s="5" t="s">
        <v>333</v>
      </c>
      <c r="B337" s="2" t="s">
        <v>454</v>
      </c>
      <c r="C337" s="10">
        <v>43435</v>
      </c>
      <c r="E337" s="14" t="e">
        <f t="shared" si="15"/>
        <v>#NUM!</v>
      </c>
      <c r="F337" s="3" t="s">
        <v>441</v>
      </c>
      <c r="H337">
        <v>170</v>
      </c>
      <c r="I337">
        <v>76.900000000000006</v>
      </c>
      <c r="J337">
        <v>158.9</v>
      </c>
      <c r="K337">
        <v>8.1</v>
      </c>
      <c r="L337">
        <v>173</v>
      </c>
      <c r="M337">
        <v>80</v>
      </c>
      <c r="N337" t="s">
        <v>76</v>
      </c>
      <c r="O337">
        <v>269</v>
      </c>
      <c r="P337">
        <v>720</v>
      </c>
      <c r="Q337">
        <v>1520</v>
      </c>
      <c r="R337" s="1" t="s">
        <v>77</v>
      </c>
      <c r="S337" s="1" t="s">
        <v>77</v>
      </c>
      <c r="T337" t="s">
        <v>74</v>
      </c>
      <c r="U337">
        <v>8</v>
      </c>
      <c r="V337">
        <v>57</v>
      </c>
      <c r="W337">
        <v>1.8</v>
      </c>
      <c r="X337">
        <v>3</v>
      </c>
      <c r="Y337">
        <v>32</v>
      </c>
      <c r="Z337" t="s">
        <v>104</v>
      </c>
      <c r="AA337">
        <v>4000</v>
      </c>
      <c r="AF337" t="s">
        <v>74</v>
      </c>
      <c r="AG337">
        <v>13</v>
      </c>
      <c r="AH337">
        <v>1.8</v>
      </c>
      <c r="AI337">
        <v>8</v>
      </c>
      <c r="AJ337">
        <v>2</v>
      </c>
      <c r="AK337" t="s">
        <v>77</v>
      </c>
      <c r="AL337" t="s">
        <v>78</v>
      </c>
      <c r="AM337" t="s">
        <v>78</v>
      </c>
      <c r="AN337" t="s">
        <v>78</v>
      </c>
      <c r="AO337" t="s">
        <v>78</v>
      </c>
      <c r="AP337" t="s">
        <v>74</v>
      </c>
      <c r="AQ337" t="s">
        <v>74</v>
      </c>
      <c r="AR337" t="s">
        <v>77</v>
      </c>
      <c r="AS337" t="s">
        <v>78</v>
      </c>
      <c r="AT337" t="s">
        <v>78</v>
      </c>
      <c r="AU337" t="s">
        <v>78</v>
      </c>
      <c r="AV337" t="s">
        <v>78</v>
      </c>
      <c r="AW337" t="s">
        <v>78</v>
      </c>
      <c r="AX337" t="s">
        <v>78</v>
      </c>
      <c r="AY337">
        <v>4.2</v>
      </c>
      <c r="AZ337">
        <v>1</v>
      </c>
      <c r="BA337">
        <v>1</v>
      </c>
      <c r="BB337">
        <v>0.4</v>
      </c>
      <c r="BC337">
        <v>0</v>
      </c>
      <c r="BD337">
        <v>0.571428571</v>
      </c>
      <c r="BE337">
        <v>0.33333333300000001</v>
      </c>
      <c r="BF337">
        <v>0.125</v>
      </c>
      <c r="BG337">
        <v>0</v>
      </c>
      <c r="BH337">
        <v>0.5</v>
      </c>
      <c r="BI337">
        <v>0.4</v>
      </c>
      <c r="BJ337">
        <v>0.36363636399999999</v>
      </c>
      <c r="BK337">
        <v>0</v>
      </c>
      <c r="BL337">
        <v>0.75</v>
      </c>
      <c r="BM337">
        <v>1</v>
      </c>
      <c r="BN337">
        <v>1</v>
      </c>
      <c r="BO337">
        <v>0</v>
      </c>
      <c r="BP337">
        <v>1</v>
      </c>
      <c r="BQ337" t="s">
        <v>74</v>
      </c>
      <c r="BR337" t="s">
        <v>74</v>
      </c>
      <c r="BS337" t="s">
        <v>74</v>
      </c>
      <c r="BT337" t="s">
        <v>74</v>
      </c>
      <c r="BU337" t="s">
        <v>74</v>
      </c>
      <c r="BV337" t="s">
        <v>74</v>
      </c>
      <c r="BW337" t="s">
        <v>74</v>
      </c>
      <c r="BX337" t="s">
        <v>74</v>
      </c>
      <c r="BY337" t="s">
        <v>74</v>
      </c>
      <c r="BZ337" t="s">
        <v>74</v>
      </c>
      <c r="CA337" t="s">
        <v>74</v>
      </c>
      <c r="CB337" t="s">
        <v>74</v>
      </c>
      <c r="CC337" t="s">
        <v>74</v>
      </c>
      <c r="CD337" t="s">
        <v>74</v>
      </c>
      <c r="CE337" t="s">
        <v>74</v>
      </c>
      <c r="CF337">
        <v>405.84387040000001</v>
      </c>
      <c r="CG337">
        <f>IF(CJ337&lt;$CH$1,CJ337,)</f>
        <v>0</v>
      </c>
      <c r="CH337">
        <v>1</v>
      </c>
      <c r="CI337">
        <v>337</v>
      </c>
      <c r="CJ337">
        <v>14999.999980000001</v>
      </c>
      <c r="CK337">
        <f t="shared" si="16"/>
        <v>811.68774080000003</v>
      </c>
      <c r="CL337">
        <f t="shared" si="17"/>
        <v>0</v>
      </c>
    </row>
    <row r="338" spans="1:90" x14ac:dyDescent="0.25">
      <c r="A338" s="5" t="s">
        <v>333</v>
      </c>
      <c r="B338" s="2" t="s">
        <v>432</v>
      </c>
      <c r="C338" s="10">
        <v>43405</v>
      </c>
      <c r="D338" s="10">
        <v>43586</v>
      </c>
      <c r="E338" s="14">
        <f t="shared" si="15"/>
        <v>6</v>
      </c>
      <c r="F338" s="3" t="s">
        <v>383</v>
      </c>
      <c r="G338" s="3" t="s">
        <v>431</v>
      </c>
      <c r="H338">
        <v>229</v>
      </c>
      <c r="I338">
        <v>73.599999999999994</v>
      </c>
      <c r="J338">
        <v>154.80000000000001</v>
      </c>
      <c r="K338">
        <v>8</v>
      </c>
      <c r="L338">
        <v>162</v>
      </c>
      <c r="M338">
        <v>83</v>
      </c>
      <c r="N338" t="s">
        <v>76</v>
      </c>
      <c r="O338">
        <v>415</v>
      </c>
      <c r="P338">
        <v>1080</v>
      </c>
      <c r="Q338">
        <v>2340</v>
      </c>
      <c r="R338" s="1" t="s">
        <v>77</v>
      </c>
      <c r="S338" s="1" t="s">
        <v>77</v>
      </c>
      <c r="T338" t="s">
        <v>74</v>
      </c>
      <c r="U338">
        <v>8</v>
      </c>
      <c r="V338">
        <v>151.589</v>
      </c>
      <c r="W338">
        <v>2.2000000000000002</v>
      </c>
      <c r="X338">
        <v>4</v>
      </c>
      <c r="Y338">
        <v>64</v>
      </c>
      <c r="Z338" t="s">
        <v>107</v>
      </c>
      <c r="AA338">
        <v>3400</v>
      </c>
      <c r="AB338">
        <v>89</v>
      </c>
      <c r="AC338">
        <v>28.27</v>
      </c>
      <c r="AD338">
        <v>10.62</v>
      </c>
      <c r="AE338">
        <v>11.25</v>
      </c>
      <c r="AF338" t="s">
        <v>74</v>
      </c>
      <c r="AG338">
        <v>13</v>
      </c>
      <c r="AH338">
        <v>1.8</v>
      </c>
      <c r="AI338">
        <v>24</v>
      </c>
      <c r="AJ338">
        <v>2</v>
      </c>
      <c r="AK338" t="s">
        <v>78</v>
      </c>
      <c r="AL338" t="s">
        <v>78</v>
      </c>
      <c r="AM338" t="s">
        <v>78</v>
      </c>
      <c r="AN338" t="s">
        <v>78</v>
      </c>
      <c r="AO338" t="s">
        <v>78</v>
      </c>
      <c r="AP338" t="s">
        <v>78</v>
      </c>
      <c r="AQ338" t="s">
        <v>74</v>
      </c>
      <c r="AR338" t="s">
        <v>77</v>
      </c>
      <c r="AS338" t="s">
        <v>78</v>
      </c>
      <c r="AT338" t="s">
        <v>78</v>
      </c>
      <c r="AU338" t="s">
        <v>78</v>
      </c>
      <c r="AV338" t="s">
        <v>78</v>
      </c>
      <c r="AW338" t="s">
        <v>78</v>
      </c>
      <c r="AX338" t="s">
        <v>78</v>
      </c>
      <c r="AY338">
        <v>4.2</v>
      </c>
      <c r="AZ338">
        <v>1</v>
      </c>
      <c r="BA338">
        <v>1</v>
      </c>
      <c r="BB338">
        <v>0.4</v>
      </c>
      <c r="BC338">
        <v>0</v>
      </c>
      <c r="BD338">
        <v>0.571428571</v>
      </c>
      <c r="BE338">
        <v>0.33333333300000001</v>
      </c>
      <c r="BF338">
        <v>0.125</v>
      </c>
      <c r="BG338">
        <v>0</v>
      </c>
      <c r="BH338">
        <v>0.5</v>
      </c>
      <c r="BI338">
        <v>0.4</v>
      </c>
      <c r="BJ338">
        <v>0.36363636399999999</v>
      </c>
      <c r="BK338">
        <v>0</v>
      </c>
      <c r="BL338">
        <v>0.75</v>
      </c>
      <c r="BM338">
        <v>1</v>
      </c>
      <c r="BN338">
        <v>1</v>
      </c>
      <c r="BO338">
        <v>0</v>
      </c>
      <c r="BP338">
        <v>28</v>
      </c>
      <c r="BQ338">
        <v>8.6999999999999993</v>
      </c>
      <c r="BR338">
        <v>7.7</v>
      </c>
      <c r="BS338">
        <v>9.5</v>
      </c>
      <c r="BT338">
        <v>9.4</v>
      </c>
      <c r="BU338">
        <v>8.3000000000000007</v>
      </c>
      <c r="BV338">
        <v>7.8</v>
      </c>
      <c r="BW338">
        <v>8.5</v>
      </c>
      <c r="BX338">
        <v>8.5</v>
      </c>
      <c r="BY338">
        <v>8.6999999999999993</v>
      </c>
      <c r="BZ338">
        <v>7.6</v>
      </c>
      <c r="CA338">
        <v>8.8000000000000007</v>
      </c>
      <c r="CB338">
        <v>8</v>
      </c>
      <c r="CC338">
        <v>9.3000000000000007</v>
      </c>
      <c r="CD338">
        <v>9.1</v>
      </c>
      <c r="CE338">
        <v>8.6</v>
      </c>
      <c r="CF338">
        <v>498.6402951</v>
      </c>
      <c r="CG338">
        <f>IF(CJ338&lt;$CH$1,CJ338,)</f>
        <v>0</v>
      </c>
      <c r="CH338">
        <v>1</v>
      </c>
      <c r="CI338">
        <v>338</v>
      </c>
      <c r="CJ338">
        <v>11060.01086</v>
      </c>
      <c r="CK338">
        <f t="shared" si="16"/>
        <v>997.28059020000001</v>
      </c>
      <c r="CL338">
        <f t="shared" si="17"/>
        <v>0</v>
      </c>
    </row>
    <row r="339" spans="1:90" x14ac:dyDescent="0.25">
      <c r="A339" s="5" t="s">
        <v>333</v>
      </c>
      <c r="B339" s="2" t="s">
        <v>455</v>
      </c>
      <c r="C339" s="10">
        <v>43374</v>
      </c>
      <c r="E339" s="14" t="e">
        <f t="shared" si="15"/>
        <v>#NUM!</v>
      </c>
      <c r="F339" s="3" t="s">
        <v>456</v>
      </c>
      <c r="H339">
        <v>480</v>
      </c>
      <c r="I339">
        <v>75.099999999999994</v>
      </c>
      <c r="J339">
        <v>157.30000000000001</v>
      </c>
      <c r="K339">
        <v>8.3000000000000007</v>
      </c>
      <c r="L339">
        <v>206</v>
      </c>
      <c r="M339">
        <v>84</v>
      </c>
      <c r="N339" t="s">
        <v>114</v>
      </c>
      <c r="O339">
        <v>403</v>
      </c>
      <c r="P339">
        <v>1080</v>
      </c>
      <c r="Q339">
        <v>2340</v>
      </c>
      <c r="R339" s="1" t="s">
        <v>78</v>
      </c>
      <c r="S339" s="1" t="s">
        <v>78</v>
      </c>
      <c r="T339" t="s">
        <v>457</v>
      </c>
      <c r="U339">
        <v>8</v>
      </c>
      <c r="V339">
        <v>375.20699999999999</v>
      </c>
      <c r="W339">
        <v>2.6</v>
      </c>
      <c r="X339">
        <v>6</v>
      </c>
      <c r="Y339">
        <v>128</v>
      </c>
      <c r="Z339" t="s">
        <v>107</v>
      </c>
      <c r="AA339">
        <v>3400</v>
      </c>
      <c r="AB339">
        <v>89</v>
      </c>
      <c r="AC339">
        <v>24.3</v>
      </c>
      <c r="AD339">
        <v>13.75</v>
      </c>
      <c r="AE339">
        <v>15.88</v>
      </c>
      <c r="AF339" t="s">
        <v>74</v>
      </c>
      <c r="AG339">
        <v>16</v>
      </c>
      <c r="AH339">
        <v>1.8</v>
      </c>
      <c r="AI339">
        <v>16</v>
      </c>
      <c r="AJ339" t="s">
        <v>74</v>
      </c>
      <c r="AK339" t="s">
        <v>78</v>
      </c>
      <c r="AL339" t="s">
        <v>78</v>
      </c>
      <c r="AM339" t="s">
        <v>78</v>
      </c>
      <c r="AN339" t="s">
        <v>78</v>
      </c>
      <c r="AO339" t="s">
        <v>78</v>
      </c>
      <c r="AP339" t="s">
        <v>78</v>
      </c>
      <c r="AQ339" t="s">
        <v>74</v>
      </c>
      <c r="AR339" t="s">
        <v>78</v>
      </c>
      <c r="AS339" t="s">
        <v>77</v>
      </c>
      <c r="AT339" t="s">
        <v>77</v>
      </c>
      <c r="AU339" t="s">
        <v>78</v>
      </c>
      <c r="AV339" t="s">
        <v>78</v>
      </c>
      <c r="AW339" t="s">
        <v>78</v>
      </c>
      <c r="AX339" t="s">
        <v>78</v>
      </c>
      <c r="AY339">
        <v>5</v>
      </c>
      <c r="AZ339">
        <v>1</v>
      </c>
      <c r="BA339">
        <v>1</v>
      </c>
      <c r="BB339">
        <v>0.6</v>
      </c>
      <c r="BC339">
        <v>0</v>
      </c>
      <c r="BD339">
        <v>0.571428571</v>
      </c>
      <c r="BE339">
        <v>1</v>
      </c>
      <c r="BF339">
        <v>0.375</v>
      </c>
      <c r="BG339">
        <v>0</v>
      </c>
      <c r="BH339">
        <v>0.5</v>
      </c>
      <c r="BI339">
        <v>0.6</v>
      </c>
      <c r="BJ339">
        <v>0.45454545499999999</v>
      </c>
      <c r="BK339">
        <v>0</v>
      </c>
      <c r="BL339">
        <v>0.75</v>
      </c>
      <c r="BM339">
        <v>1</v>
      </c>
      <c r="BN339">
        <v>1</v>
      </c>
      <c r="BO339">
        <v>0</v>
      </c>
      <c r="BP339">
        <v>5</v>
      </c>
      <c r="BQ339">
        <v>9.6999999999999993</v>
      </c>
      <c r="BR339">
        <v>7</v>
      </c>
      <c r="BS339">
        <v>9.8000000000000007</v>
      </c>
      <c r="BT339">
        <v>9.6</v>
      </c>
      <c r="BU339">
        <v>9.1999999999999993</v>
      </c>
      <c r="BV339">
        <v>9</v>
      </c>
      <c r="BW339">
        <v>10</v>
      </c>
      <c r="BX339">
        <v>9.8000000000000007</v>
      </c>
      <c r="BY339">
        <v>10</v>
      </c>
      <c r="BZ339">
        <v>9.1999999999999993</v>
      </c>
      <c r="CA339">
        <v>9.1999999999999993</v>
      </c>
      <c r="CB339">
        <v>9.6</v>
      </c>
      <c r="CC339">
        <v>9.8000000000000007</v>
      </c>
      <c r="CD339">
        <v>10</v>
      </c>
      <c r="CE339">
        <v>10</v>
      </c>
      <c r="CF339">
        <v>269.26875919999998</v>
      </c>
      <c r="CG339">
        <f>IF(CJ339&lt;$CH$1,CJ339,)</f>
        <v>0</v>
      </c>
      <c r="CH339">
        <v>1</v>
      </c>
      <c r="CI339">
        <v>339</v>
      </c>
      <c r="CJ339">
        <v>11795.918250000001</v>
      </c>
      <c r="CK339">
        <f t="shared" si="16"/>
        <v>538.53751839999995</v>
      </c>
      <c r="CL339">
        <f t="shared" si="17"/>
        <v>0</v>
      </c>
    </row>
    <row r="340" spans="1:90" x14ac:dyDescent="0.25">
      <c r="A340" s="5" t="s">
        <v>333</v>
      </c>
      <c r="B340" s="2" t="s">
        <v>408</v>
      </c>
      <c r="C340" s="10">
        <v>43374</v>
      </c>
      <c r="D340" s="10">
        <v>43709</v>
      </c>
      <c r="E340" s="14">
        <f t="shared" si="15"/>
        <v>11</v>
      </c>
      <c r="F340" s="3" t="s">
        <v>458</v>
      </c>
      <c r="G340" s="3" t="s">
        <v>407</v>
      </c>
      <c r="H340">
        <v>1000</v>
      </c>
      <c r="I340">
        <v>72.3</v>
      </c>
      <c r="J340">
        <v>157.80000000000001</v>
      </c>
      <c r="K340">
        <v>8.6</v>
      </c>
      <c r="L340">
        <v>189</v>
      </c>
      <c r="M340">
        <v>87</v>
      </c>
      <c r="N340" t="s">
        <v>84</v>
      </c>
      <c r="O340">
        <v>538</v>
      </c>
      <c r="P340">
        <v>1440</v>
      </c>
      <c r="Q340">
        <v>3120</v>
      </c>
      <c r="R340" s="1" t="s">
        <v>78</v>
      </c>
      <c r="S340" s="1" t="s">
        <v>78</v>
      </c>
      <c r="T340" t="s">
        <v>81</v>
      </c>
      <c r="U340">
        <v>8</v>
      </c>
      <c r="V340">
        <v>369.37200000000001</v>
      </c>
      <c r="W340">
        <v>2.6</v>
      </c>
      <c r="X340">
        <v>6</v>
      </c>
      <c r="Y340">
        <v>128</v>
      </c>
      <c r="Z340" t="s">
        <v>107</v>
      </c>
      <c r="AA340">
        <v>4200</v>
      </c>
      <c r="AB340">
        <v>85</v>
      </c>
      <c r="AC340">
        <v>28.72</v>
      </c>
      <c r="AD340">
        <v>13.95</v>
      </c>
      <c r="AE340">
        <v>15.37</v>
      </c>
      <c r="AF340">
        <v>112</v>
      </c>
      <c r="AG340">
        <v>40</v>
      </c>
      <c r="AH340">
        <v>1.8</v>
      </c>
      <c r="AI340">
        <v>24</v>
      </c>
      <c r="AJ340">
        <v>2</v>
      </c>
      <c r="AK340" t="s">
        <v>78</v>
      </c>
      <c r="AL340" t="s">
        <v>78</v>
      </c>
      <c r="AM340" t="s">
        <v>78</v>
      </c>
      <c r="AN340" t="s">
        <v>78</v>
      </c>
      <c r="AO340" t="s">
        <v>78</v>
      </c>
      <c r="AP340" t="s">
        <v>78</v>
      </c>
      <c r="AQ340" t="s">
        <v>78</v>
      </c>
      <c r="AR340" t="s">
        <v>78</v>
      </c>
      <c r="AS340" t="s">
        <v>77</v>
      </c>
      <c r="AT340" t="s">
        <v>77</v>
      </c>
      <c r="AU340" t="s">
        <v>78</v>
      </c>
      <c r="AV340" t="s">
        <v>78</v>
      </c>
      <c r="AW340" t="s">
        <v>78</v>
      </c>
      <c r="AX340" t="s">
        <v>78</v>
      </c>
      <c r="AY340">
        <v>5</v>
      </c>
      <c r="AZ340">
        <v>1</v>
      </c>
      <c r="BA340">
        <v>1</v>
      </c>
      <c r="BB340">
        <v>1</v>
      </c>
      <c r="BC340">
        <v>0</v>
      </c>
      <c r="BD340">
        <v>0.571428571</v>
      </c>
      <c r="BE340">
        <v>1</v>
      </c>
      <c r="BF340">
        <v>0.4375</v>
      </c>
      <c r="BG340">
        <v>0</v>
      </c>
      <c r="BH340">
        <v>0.5</v>
      </c>
      <c r="BI340">
        <v>0.6</v>
      </c>
      <c r="BJ340">
        <v>0.63636363600000001</v>
      </c>
      <c r="BK340">
        <v>0</v>
      </c>
      <c r="BL340">
        <v>0.75</v>
      </c>
      <c r="BM340">
        <v>1</v>
      </c>
      <c r="BN340">
        <v>0.83333333300000001</v>
      </c>
      <c r="BO340">
        <v>0</v>
      </c>
      <c r="BP340">
        <v>61</v>
      </c>
      <c r="BQ340">
        <v>9.1999999999999993</v>
      </c>
      <c r="BR340">
        <v>8.1</v>
      </c>
      <c r="BS340">
        <v>9.5</v>
      </c>
      <c r="BT340">
        <v>9.3000000000000007</v>
      </c>
      <c r="BU340">
        <v>9</v>
      </c>
      <c r="BV340">
        <v>7.5</v>
      </c>
      <c r="BW340">
        <v>9.6</v>
      </c>
      <c r="BX340">
        <v>9.3000000000000007</v>
      </c>
      <c r="BY340">
        <v>9.6</v>
      </c>
      <c r="BZ340">
        <v>9.5</v>
      </c>
      <c r="CA340">
        <v>8.5</v>
      </c>
      <c r="CB340">
        <v>8.8000000000000007</v>
      </c>
      <c r="CC340">
        <v>9.6999999999999993</v>
      </c>
      <c r="CD340">
        <v>9.5</v>
      </c>
      <c r="CE340">
        <v>9.3000000000000007</v>
      </c>
      <c r="CF340">
        <v>269.26875919999998</v>
      </c>
      <c r="CG340">
        <f>IF(CJ340&lt;$CH$1,CJ340,)</f>
        <v>0</v>
      </c>
      <c r="CH340">
        <v>1</v>
      </c>
      <c r="CI340">
        <v>340</v>
      </c>
      <c r="CJ340">
        <v>14999.999659999999</v>
      </c>
      <c r="CK340">
        <f t="shared" si="16"/>
        <v>538.53751839999995</v>
      </c>
      <c r="CL340">
        <f t="shared" si="17"/>
        <v>0</v>
      </c>
    </row>
    <row r="341" spans="1:90" x14ac:dyDescent="0.25">
      <c r="A341" s="5" t="s">
        <v>333</v>
      </c>
      <c r="B341" s="2" t="s">
        <v>428</v>
      </c>
      <c r="C341" s="10">
        <v>43374</v>
      </c>
      <c r="D341" s="10">
        <v>43586</v>
      </c>
      <c r="E341" s="14">
        <f t="shared" si="15"/>
        <v>7</v>
      </c>
      <c r="G341" s="3" t="s">
        <v>427</v>
      </c>
      <c r="H341">
        <v>1050</v>
      </c>
      <c r="I341">
        <v>85.4</v>
      </c>
      <c r="J341">
        <v>174.6</v>
      </c>
      <c r="K341">
        <v>8.1999999999999993</v>
      </c>
      <c r="L341">
        <v>232</v>
      </c>
      <c r="M341">
        <v>87</v>
      </c>
      <c r="N341" t="s">
        <v>114</v>
      </c>
      <c r="O341">
        <v>346</v>
      </c>
      <c r="P341">
        <v>1080</v>
      </c>
      <c r="Q341">
        <v>2244</v>
      </c>
      <c r="R341" s="1" t="s">
        <v>78</v>
      </c>
      <c r="S341" s="1" t="s">
        <v>78</v>
      </c>
      <c r="T341" t="s">
        <v>380</v>
      </c>
      <c r="U341">
        <v>8</v>
      </c>
      <c r="V341">
        <v>379.93</v>
      </c>
      <c r="W341">
        <v>2.6</v>
      </c>
      <c r="X341">
        <v>6</v>
      </c>
      <c r="Y341">
        <v>128</v>
      </c>
      <c r="Z341" t="s">
        <v>107</v>
      </c>
      <c r="AA341">
        <v>5000</v>
      </c>
      <c r="AB341">
        <v>108</v>
      </c>
      <c r="AC341">
        <v>28.82</v>
      </c>
      <c r="AD341">
        <v>15.53</v>
      </c>
      <c r="AE341">
        <v>17.93</v>
      </c>
      <c r="AF341">
        <v>111</v>
      </c>
      <c r="AG341">
        <v>40</v>
      </c>
      <c r="AH341">
        <v>1.8</v>
      </c>
      <c r="AI341">
        <v>24</v>
      </c>
      <c r="AJ341">
        <v>2</v>
      </c>
      <c r="AK341" t="s">
        <v>78</v>
      </c>
      <c r="AL341" t="s">
        <v>78</v>
      </c>
      <c r="AM341" t="s">
        <v>78</v>
      </c>
      <c r="AN341" t="s">
        <v>78</v>
      </c>
      <c r="AO341" t="s">
        <v>78</v>
      </c>
      <c r="AP341" t="s">
        <v>78</v>
      </c>
      <c r="AQ341" t="s">
        <v>78</v>
      </c>
      <c r="AR341" t="s">
        <v>78</v>
      </c>
      <c r="AS341" t="s">
        <v>78</v>
      </c>
      <c r="AT341" t="s">
        <v>77</v>
      </c>
      <c r="AU341" t="s">
        <v>78</v>
      </c>
      <c r="AV341" t="s">
        <v>78</v>
      </c>
      <c r="AW341" t="s">
        <v>78</v>
      </c>
      <c r="AX341" t="s">
        <v>78</v>
      </c>
      <c r="AY341">
        <v>5</v>
      </c>
      <c r="AZ341">
        <v>1</v>
      </c>
      <c r="BA341">
        <v>1</v>
      </c>
      <c r="BB341">
        <v>0.8</v>
      </c>
      <c r="BC341">
        <v>0</v>
      </c>
      <c r="BD341">
        <v>0.571428571</v>
      </c>
      <c r="BE341">
        <v>1</v>
      </c>
      <c r="BF341">
        <v>0.4375</v>
      </c>
      <c r="BG341">
        <v>0</v>
      </c>
      <c r="BH341">
        <v>0.5</v>
      </c>
      <c r="BI341">
        <v>0.6</v>
      </c>
      <c r="BJ341">
        <v>0.54545454500000001</v>
      </c>
      <c r="BK341">
        <v>0</v>
      </c>
      <c r="BL341">
        <v>0.75</v>
      </c>
      <c r="BM341">
        <v>1</v>
      </c>
      <c r="BN341">
        <v>0.83333333300000001</v>
      </c>
      <c r="BO341">
        <v>0</v>
      </c>
      <c r="BP341">
        <v>25</v>
      </c>
      <c r="BQ341">
        <v>9.5</v>
      </c>
      <c r="BR341">
        <v>8.6999999999999993</v>
      </c>
      <c r="BS341">
        <v>9.6999999999999993</v>
      </c>
      <c r="BT341">
        <v>8.5</v>
      </c>
      <c r="BU341">
        <v>9.3000000000000007</v>
      </c>
      <c r="BV341">
        <v>9.9</v>
      </c>
      <c r="BW341">
        <v>9.8000000000000007</v>
      </c>
      <c r="BX341">
        <v>9.6</v>
      </c>
      <c r="BY341">
        <v>9.6999999999999993</v>
      </c>
      <c r="BZ341">
        <v>9.1</v>
      </c>
      <c r="CA341">
        <v>9.1</v>
      </c>
      <c r="CB341">
        <v>9.4</v>
      </c>
      <c r="CC341">
        <v>9.6999999999999993</v>
      </c>
      <c r="CD341">
        <v>9.6</v>
      </c>
      <c r="CE341">
        <v>9.8000000000000007</v>
      </c>
      <c r="CF341">
        <v>269.26875919999998</v>
      </c>
      <c r="CG341">
        <f>IF(CJ341&lt;$CH$1,CJ341,)</f>
        <v>0</v>
      </c>
      <c r="CH341">
        <v>1</v>
      </c>
      <c r="CI341">
        <v>341</v>
      </c>
      <c r="CJ341">
        <v>14999.02694</v>
      </c>
      <c r="CK341">
        <f t="shared" si="16"/>
        <v>538.53751839999995</v>
      </c>
      <c r="CL341">
        <f t="shared" si="17"/>
        <v>0</v>
      </c>
    </row>
    <row r="342" spans="1:90" x14ac:dyDescent="0.25">
      <c r="A342" s="5" t="s">
        <v>459</v>
      </c>
      <c r="B342" s="2" t="s">
        <v>460</v>
      </c>
      <c r="C342" s="10">
        <v>43374</v>
      </c>
      <c r="E342" s="14" t="e">
        <f t="shared" si="15"/>
        <v>#NUM!</v>
      </c>
      <c r="H342">
        <v>1695</v>
      </c>
      <c r="I342">
        <v>72.3</v>
      </c>
      <c r="J342">
        <v>157.80000000000001</v>
      </c>
      <c r="K342">
        <v>8.6</v>
      </c>
      <c r="L342">
        <v>189</v>
      </c>
      <c r="M342">
        <v>87</v>
      </c>
      <c r="N342" t="s">
        <v>84</v>
      </c>
      <c r="O342">
        <v>538</v>
      </c>
      <c r="P342">
        <v>1440</v>
      </c>
      <c r="Q342">
        <v>3120</v>
      </c>
      <c r="R342" s="1" t="s">
        <v>78</v>
      </c>
      <c r="S342" s="1" t="s">
        <v>78</v>
      </c>
      <c r="T342" t="s">
        <v>81</v>
      </c>
      <c r="U342">
        <v>8</v>
      </c>
      <c r="V342">
        <v>369.37200000000001</v>
      </c>
      <c r="W342">
        <v>2.6</v>
      </c>
      <c r="X342">
        <v>8</v>
      </c>
      <c r="Y342">
        <v>512</v>
      </c>
      <c r="Z342" t="s">
        <v>107</v>
      </c>
      <c r="AA342">
        <v>4200</v>
      </c>
      <c r="AF342" t="s">
        <v>74</v>
      </c>
      <c r="AG342">
        <v>40</v>
      </c>
      <c r="AH342">
        <v>1.8</v>
      </c>
      <c r="AI342">
        <v>24</v>
      </c>
      <c r="AJ342">
        <v>2</v>
      </c>
      <c r="AK342" t="s">
        <v>78</v>
      </c>
      <c r="AL342" t="s">
        <v>78</v>
      </c>
      <c r="AM342" t="s">
        <v>78</v>
      </c>
      <c r="AN342" t="s">
        <v>78</v>
      </c>
      <c r="AO342" t="s">
        <v>78</v>
      </c>
      <c r="AP342" t="s">
        <v>78</v>
      </c>
      <c r="AQ342" t="s">
        <v>78</v>
      </c>
      <c r="AR342" t="s">
        <v>78</v>
      </c>
      <c r="AS342" t="s">
        <v>77</v>
      </c>
      <c r="AT342" t="s">
        <v>77</v>
      </c>
      <c r="AU342" t="s">
        <v>78</v>
      </c>
      <c r="AV342" t="s">
        <v>78</v>
      </c>
      <c r="AW342" t="s">
        <v>78</v>
      </c>
      <c r="AX342" t="s">
        <v>78</v>
      </c>
      <c r="AY342">
        <v>5</v>
      </c>
      <c r="AZ342">
        <v>1</v>
      </c>
      <c r="BA342">
        <v>1</v>
      </c>
      <c r="BB342">
        <v>1</v>
      </c>
      <c r="BC342">
        <v>0</v>
      </c>
      <c r="BD342">
        <v>0.571428571</v>
      </c>
      <c r="BE342">
        <v>1</v>
      </c>
      <c r="BF342">
        <v>0.4375</v>
      </c>
      <c r="BG342">
        <v>0</v>
      </c>
      <c r="BH342">
        <v>0.5</v>
      </c>
      <c r="BI342">
        <v>0.6</v>
      </c>
      <c r="BJ342">
        <v>0.63636363600000001</v>
      </c>
      <c r="BK342">
        <v>0</v>
      </c>
      <c r="BL342">
        <v>0.75</v>
      </c>
      <c r="BM342">
        <v>1</v>
      </c>
      <c r="BN342">
        <v>0.83333333300000001</v>
      </c>
      <c r="BO342">
        <v>0</v>
      </c>
      <c r="BP342">
        <v>1</v>
      </c>
      <c r="BQ342" t="s">
        <v>74</v>
      </c>
      <c r="BR342" t="s">
        <v>74</v>
      </c>
      <c r="BS342" t="s">
        <v>74</v>
      </c>
      <c r="BT342" t="s">
        <v>74</v>
      </c>
      <c r="BU342" t="s">
        <v>74</v>
      </c>
      <c r="BV342" t="s">
        <v>74</v>
      </c>
      <c r="BW342" t="s">
        <v>74</v>
      </c>
      <c r="BX342" t="s">
        <v>74</v>
      </c>
      <c r="BY342" t="s">
        <v>74</v>
      </c>
      <c r="BZ342" t="s">
        <v>74</v>
      </c>
      <c r="CA342" t="s">
        <v>74</v>
      </c>
      <c r="CB342" t="s">
        <v>74</v>
      </c>
      <c r="CC342" t="s">
        <v>74</v>
      </c>
      <c r="CD342" t="s">
        <v>74</v>
      </c>
      <c r="CE342" t="s">
        <v>74</v>
      </c>
      <c r="CF342">
        <v>269.26875919999998</v>
      </c>
      <c r="CG342">
        <f>IF(CJ342&lt;$CH$1,CJ342,)</f>
        <v>0</v>
      </c>
      <c r="CH342">
        <v>1</v>
      </c>
      <c r="CI342">
        <v>342</v>
      </c>
      <c r="CJ342">
        <v>14999.99994</v>
      </c>
      <c r="CK342">
        <f t="shared" si="16"/>
        <v>538.53751839999995</v>
      </c>
      <c r="CL342">
        <f t="shared" si="17"/>
        <v>0</v>
      </c>
    </row>
    <row r="343" spans="1:90" x14ac:dyDescent="0.25">
      <c r="A343" s="5" t="s">
        <v>333</v>
      </c>
      <c r="B343" s="2" t="s">
        <v>406</v>
      </c>
      <c r="C343" s="10">
        <v>43374</v>
      </c>
      <c r="D343" s="10">
        <v>43709</v>
      </c>
      <c r="E343" s="14">
        <f t="shared" si="15"/>
        <v>11</v>
      </c>
      <c r="F343" s="3" t="s">
        <v>461</v>
      </c>
      <c r="G343" s="3" t="s">
        <v>405</v>
      </c>
      <c r="H343">
        <v>800</v>
      </c>
      <c r="I343">
        <v>77.2</v>
      </c>
      <c r="J343">
        <v>158.19999999999999</v>
      </c>
      <c r="K343">
        <v>8.3000000000000007</v>
      </c>
      <c r="L343">
        <v>188</v>
      </c>
      <c r="M343">
        <v>88</v>
      </c>
      <c r="N343" t="s">
        <v>76</v>
      </c>
      <c r="O343">
        <v>381</v>
      </c>
      <c r="P343">
        <v>1080</v>
      </c>
      <c r="Q343">
        <v>2244</v>
      </c>
      <c r="R343" s="1" t="s">
        <v>78</v>
      </c>
      <c r="S343" s="1" t="s">
        <v>78</v>
      </c>
      <c r="T343" t="s">
        <v>380</v>
      </c>
      <c r="U343">
        <v>8</v>
      </c>
      <c r="V343">
        <v>359.88900000000001</v>
      </c>
      <c r="W343">
        <v>2.6</v>
      </c>
      <c r="X343">
        <v>4</v>
      </c>
      <c r="Y343">
        <v>128</v>
      </c>
      <c r="Z343" t="s">
        <v>107</v>
      </c>
      <c r="AA343">
        <v>4000</v>
      </c>
      <c r="AB343">
        <v>92</v>
      </c>
      <c r="AC343">
        <v>22.83</v>
      </c>
      <c r="AD343">
        <v>19.7</v>
      </c>
      <c r="AE343">
        <v>14.63</v>
      </c>
      <c r="AF343" t="s">
        <v>74</v>
      </c>
      <c r="AG343">
        <v>12</v>
      </c>
      <c r="AH343">
        <v>1.8</v>
      </c>
      <c r="AI343">
        <v>24</v>
      </c>
      <c r="AJ343">
        <v>2</v>
      </c>
      <c r="AK343" t="s">
        <v>78</v>
      </c>
      <c r="AL343" t="s">
        <v>78</v>
      </c>
      <c r="AM343" t="s">
        <v>78</v>
      </c>
      <c r="AN343" t="s">
        <v>78</v>
      </c>
      <c r="AO343" t="s">
        <v>78</v>
      </c>
      <c r="AP343" t="s">
        <v>78</v>
      </c>
      <c r="AQ343" t="s">
        <v>78</v>
      </c>
      <c r="AR343" t="s">
        <v>78</v>
      </c>
      <c r="AS343" t="s">
        <v>78</v>
      </c>
      <c r="AT343" t="s">
        <v>78</v>
      </c>
      <c r="AU343" t="s">
        <v>78</v>
      </c>
      <c r="AV343" t="s">
        <v>78</v>
      </c>
      <c r="AW343" t="s">
        <v>78</v>
      </c>
      <c r="AX343" t="s">
        <v>78</v>
      </c>
      <c r="AY343">
        <v>5</v>
      </c>
      <c r="AZ343">
        <v>1</v>
      </c>
      <c r="BA343">
        <v>1</v>
      </c>
      <c r="BB343">
        <v>1</v>
      </c>
      <c r="BC343">
        <v>0</v>
      </c>
      <c r="BD343">
        <v>0.428571429</v>
      </c>
      <c r="BE343">
        <v>1</v>
      </c>
      <c r="BF343">
        <v>0.5</v>
      </c>
      <c r="BG343">
        <v>0</v>
      </c>
      <c r="BH343">
        <v>0</v>
      </c>
      <c r="BI343">
        <v>0.6</v>
      </c>
      <c r="BJ343">
        <v>0.72727272700000001</v>
      </c>
      <c r="BK343">
        <v>0</v>
      </c>
      <c r="BL343">
        <v>0.5</v>
      </c>
      <c r="BM343">
        <v>1</v>
      </c>
      <c r="BN343">
        <v>1</v>
      </c>
      <c r="BO343">
        <v>0</v>
      </c>
      <c r="BP343">
        <v>49</v>
      </c>
      <c r="BQ343">
        <v>9.4</v>
      </c>
      <c r="BR343">
        <v>7.9</v>
      </c>
      <c r="BS343">
        <v>9.4</v>
      </c>
      <c r="BT343">
        <v>8.6999999999999993</v>
      </c>
      <c r="BU343">
        <v>9</v>
      </c>
      <c r="BV343">
        <v>8.6</v>
      </c>
      <c r="BW343">
        <v>9.6</v>
      </c>
      <c r="BX343">
        <v>9</v>
      </c>
      <c r="BY343">
        <v>9.4</v>
      </c>
      <c r="BZ343">
        <v>8.9</v>
      </c>
      <c r="CA343">
        <v>8.1999999999999993</v>
      </c>
      <c r="CB343">
        <v>9</v>
      </c>
      <c r="CC343">
        <v>9.4</v>
      </c>
      <c r="CD343">
        <v>9.5</v>
      </c>
      <c r="CE343">
        <v>9.5</v>
      </c>
      <c r="CF343">
        <v>269.26875919999998</v>
      </c>
      <c r="CG343">
        <f>IF(CJ343&lt;$CH$1,CJ343,)</f>
        <v>0</v>
      </c>
      <c r="CH343">
        <v>1</v>
      </c>
      <c r="CI343">
        <v>343</v>
      </c>
      <c r="CJ343">
        <v>14999.99956</v>
      </c>
      <c r="CK343">
        <f t="shared" si="16"/>
        <v>538.53751839999995</v>
      </c>
      <c r="CL343">
        <f t="shared" si="17"/>
        <v>0</v>
      </c>
    </row>
    <row r="344" spans="1:90" x14ac:dyDescent="0.25">
      <c r="A344" s="5" t="s">
        <v>333</v>
      </c>
      <c r="B344" s="2" t="s">
        <v>412</v>
      </c>
      <c r="C344" s="10">
        <v>43374</v>
      </c>
      <c r="D344" s="10">
        <v>43709</v>
      </c>
      <c r="E344" s="14">
        <f t="shared" si="15"/>
        <v>11</v>
      </c>
      <c r="F344" s="3" t="s">
        <v>462</v>
      </c>
      <c r="G344" s="3" t="s">
        <v>411</v>
      </c>
      <c r="H344">
        <v>300</v>
      </c>
      <c r="I344">
        <v>77.099999999999994</v>
      </c>
      <c r="J344">
        <v>162.4</v>
      </c>
      <c r="K344">
        <v>8.1</v>
      </c>
      <c r="L344">
        <v>173</v>
      </c>
      <c r="M344">
        <v>82</v>
      </c>
      <c r="N344" t="s">
        <v>76</v>
      </c>
      <c r="O344">
        <v>396</v>
      </c>
      <c r="P344">
        <v>1080</v>
      </c>
      <c r="Q344">
        <v>2340</v>
      </c>
      <c r="R344" s="1" t="s">
        <v>77</v>
      </c>
      <c r="S344" s="1" t="s">
        <v>77</v>
      </c>
      <c r="T344" t="s">
        <v>74</v>
      </c>
      <c r="U344">
        <v>8</v>
      </c>
      <c r="V344">
        <v>160.96100000000001</v>
      </c>
      <c r="W344">
        <v>2.2000000000000002</v>
      </c>
      <c r="X344">
        <v>4</v>
      </c>
      <c r="Y344">
        <v>64</v>
      </c>
      <c r="Z344" t="s">
        <v>104</v>
      </c>
      <c r="AA344">
        <v>4000</v>
      </c>
      <c r="AF344" t="s">
        <v>74</v>
      </c>
      <c r="AG344">
        <v>13</v>
      </c>
      <c r="AH344">
        <v>1.8</v>
      </c>
      <c r="AI344">
        <v>15.9</v>
      </c>
      <c r="AJ344">
        <v>2</v>
      </c>
      <c r="AK344" t="s">
        <v>78</v>
      </c>
      <c r="AL344" t="s">
        <v>78</v>
      </c>
      <c r="AM344" t="s">
        <v>78</v>
      </c>
      <c r="AN344" t="s">
        <v>78</v>
      </c>
      <c r="AO344" t="s">
        <v>78</v>
      </c>
      <c r="AP344" t="s">
        <v>78</v>
      </c>
      <c r="AQ344" t="s">
        <v>74</v>
      </c>
      <c r="AR344" t="s">
        <v>77</v>
      </c>
      <c r="AS344" t="s">
        <v>78</v>
      </c>
      <c r="AT344" t="s">
        <v>78</v>
      </c>
      <c r="AU344" t="s">
        <v>78</v>
      </c>
      <c r="AV344" t="s">
        <v>78</v>
      </c>
      <c r="AW344" t="s">
        <v>78</v>
      </c>
      <c r="AX344" t="s">
        <v>78</v>
      </c>
      <c r="AY344">
        <v>4.2</v>
      </c>
      <c r="AZ344">
        <v>1</v>
      </c>
      <c r="BA344">
        <v>1</v>
      </c>
      <c r="BB344">
        <v>0.4</v>
      </c>
      <c r="BC344">
        <v>0</v>
      </c>
      <c r="BD344">
        <v>0.571428571</v>
      </c>
      <c r="BE344">
        <v>0.66666666699999999</v>
      </c>
      <c r="BF344">
        <v>0.125</v>
      </c>
      <c r="BG344">
        <v>0</v>
      </c>
      <c r="BH344">
        <v>0.5</v>
      </c>
      <c r="BI344">
        <v>0.4</v>
      </c>
      <c r="BJ344">
        <v>0.45454545499999999</v>
      </c>
      <c r="BK344">
        <v>0</v>
      </c>
      <c r="BL344">
        <v>0.75</v>
      </c>
      <c r="BM344">
        <v>1</v>
      </c>
      <c r="BN344">
        <v>1</v>
      </c>
      <c r="BO344">
        <v>0</v>
      </c>
      <c r="BP344">
        <v>4</v>
      </c>
      <c r="BQ344" t="s">
        <v>74</v>
      </c>
      <c r="BR344" t="s">
        <v>74</v>
      </c>
      <c r="BS344" t="s">
        <v>74</v>
      </c>
      <c r="BT344" t="s">
        <v>74</v>
      </c>
      <c r="BU344" t="s">
        <v>74</v>
      </c>
      <c r="BV344" t="s">
        <v>74</v>
      </c>
      <c r="BW344" t="s">
        <v>74</v>
      </c>
      <c r="BX344" t="s">
        <v>74</v>
      </c>
      <c r="BY344" t="s">
        <v>74</v>
      </c>
      <c r="BZ344" t="s">
        <v>74</v>
      </c>
      <c r="CA344" t="s">
        <v>74</v>
      </c>
      <c r="CB344" t="s">
        <v>74</v>
      </c>
      <c r="CC344" t="s">
        <v>74</v>
      </c>
      <c r="CD344" t="s">
        <v>74</v>
      </c>
      <c r="CE344" t="s">
        <v>74</v>
      </c>
      <c r="CF344">
        <v>269.26875919999998</v>
      </c>
      <c r="CG344">
        <f>IF(CJ344&lt;$CH$1,CJ344,)</f>
        <v>0</v>
      </c>
      <c r="CH344">
        <v>1</v>
      </c>
      <c r="CI344">
        <v>344</v>
      </c>
      <c r="CJ344">
        <v>14999.999980000001</v>
      </c>
      <c r="CK344">
        <f t="shared" si="16"/>
        <v>538.53751839999995</v>
      </c>
      <c r="CL344">
        <f t="shared" si="17"/>
        <v>0</v>
      </c>
    </row>
    <row r="345" spans="1:90" x14ac:dyDescent="0.25">
      <c r="A345" s="5" t="s">
        <v>333</v>
      </c>
      <c r="B345" s="2" t="s">
        <v>463</v>
      </c>
      <c r="C345" s="10">
        <v>43374</v>
      </c>
      <c r="E345" s="14" t="e">
        <f t="shared" si="15"/>
        <v>#NUM!</v>
      </c>
      <c r="H345">
        <v>188</v>
      </c>
      <c r="I345">
        <v>86.2</v>
      </c>
      <c r="J345">
        <v>177.6</v>
      </c>
      <c r="K345">
        <v>8.1</v>
      </c>
      <c r="L345">
        <v>210</v>
      </c>
      <c r="M345">
        <v>83</v>
      </c>
      <c r="N345" t="s">
        <v>76</v>
      </c>
      <c r="O345">
        <v>350</v>
      </c>
      <c r="P345">
        <v>1080</v>
      </c>
      <c r="Q345">
        <v>2244</v>
      </c>
      <c r="R345" s="1" t="s">
        <v>77</v>
      </c>
      <c r="S345" s="1" t="s">
        <v>77</v>
      </c>
      <c r="T345" t="s">
        <v>74</v>
      </c>
      <c r="U345">
        <v>8</v>
      </c>
      <c r="V345">
        <v>143</v>
      </c>
      <c r="W345">
        <v>2.2000000000000002</v>
      </c>
      <c r="X345">
        <v>4</v>
      </c>
      <c r="Y345">
        <v>128</v>
      </c>
      <c r="Z345" t="s">
        <v>104</v>
      </c>
      <c r="AA345">
        <v>5000</v>
      </c>
      <c r="AF345" t="s">
        <v>74</v>
      </c>
      <c r="AG345">
        <v>16</v>
      </c>
      <c r="AH345">
        <v>2.2000000000000002</v>
      </c>
      <c r="AI345">
        <v>8</v>
      </c>
      <c r="AJ345">
        <v>2</v>
      </c>
      <c r="AK345" t="s">
        <v>78</v>
      </c>
      <c r="AL345" t="s">
        <v>78</v>
      </c>
      <c r="AM345" t="s">
        <v>78</v>
      </c>
      <c r="AN345" t="s">
        <v>78</v>
      </c>
      <c r="AO345" t="s">
        <v>78</v>
      </c>
      <c r="AP345" t="s">
        <v>78</v>
      </c>
      <c r="AQ345" t="s">
        <v>74</v>
      </c>
      <c r="AR345" t="s">
        <v>77</v>
      </c>
      <c r="AS345" t="s">
        <v>78</v>
      </c>
      <c r="AT345" t="s">
        <v>78</v>
      </c>
      <c r="AU345" t="s">
        <v>78</v>
      </c>
      <c r="AV345" t="s">
        <v>78</v>
      </c>
      <c r="AW345" t="s">
        <v>78</v>
      </c>
      <c r="AX345" t="s">
        <v>78</v>
      </c>
      <c r="AY345">
        <v>4.2</v>
      </c>
      <c r="AZ345">
        <v>1</v>
      </c>
      <c r="BA345">
        <v>1</v>
      </c>
      <c r="BB345">
        <v>0.4</v>
      </c>
      <c r="BC345">
        <v>0</v>
      </c>
      <c r="BD345">
        <v>0.428571429</v>
      </c>
      <c r="BE345">
        <v>0.33333333300000001</v>
      </c>
      <c r="BF345">
        <v>0.125</v>
      </c>
      <c r="BG345">
        <v>0</v>
      </c>
      <c r="BH345">
        <v>0.5</v>
      </c>
      <c r="BI345">
        <v>0.4</v>
      </c>
      <c r="BJ345">
        <v>0.36363636399999999</v>
      </c>
      <c r="BK345">
        <v>0</v>
      </c>
      <c r="BL345">
        <v>0.75</v>
      </c>
      <c r="BM345">
        <v>0.5</v>
      </c>
      <c r="BN345">
        <v>1</v>
      </c>
      <c r="BO345">
        <v>0</v>
      </c>
      <c r="BP345">
        <v>3</v>
      </c>
      <c r="BQ345" t="s">
        <v>74</v>
      </c>
      <c r="BR345" t="s">
        <v>74</v>
      </c>
      <c r="BS345" t="s">
        <v>74</v>
      </c>
      <c r="BT345" t="s">
        <v>74</v>
      </c>
      <c r="BU345" t="s">
        <v>74</v>
      </c>
      <c r="BV345" t="s">
        <v>74</v>
      </c>
      <c r="BW345" t="s">
        <v>74</v>
      </c>
      <c r="BX345" t="s">
        <v>74</v>
      </c>
      <c r="BY345" t="s">
        <v>74</v>
      </c>
      <c r="BZ345" t="s">
        <v>74</v>
      </c>
      <c r="CA345" t="s">
        <v>74</v>
      </c>
      <c r="CB345" t="s">
        <v>74</v>
      </c>
      <c r="CC345" t="s">
        <v>74</v>
      </c>
      <c r="CD345" t="s">
        <v>74</v>
      </c>
      <c r="CE345" t="s">
        <v>74</v>
      </c>
      <c r="CF345">
        <v>269.26875919999998</v>
      </c>
      <c r="CG345">
        <f>IF(CJ345&lt;$CH$1,CJ345,)</f>
        <v>0</v>
      </c>
      <c r="CH345">
        <v>1</v>
      </c>
      <c r="CI345">
        <v>345</v>
      </c>
      <c r="CJ345">
        <v>14999.99994</v>
      </c>
      <c r="CK345">
        <f t="shared" si="16"/>
        <v>538.53751839999995</v>
      </c>
      <c r="CL345">
        <f t="shared" si="17"/>
        <v>0</v>
      </c>
    </row>
    <row r="346" spans="1:90" x14ac:dyDescent="0.25">
      <c r="A346" s="5" t="s">
        <v>333</v>
      </c>
      <c r="B346" s="2" t="s">
        <v>356</v>
      </c>
      <c r="C346" s="10">
        <v>43374</v>
      </c>
      <c r="D346" s="10">
        <v>43556</v>
      </c>
      <c r="E346" s="14">
        <f t="shared" si="15"/>
        <v>6</v>
      </c>
      <c r="F346" s="3" t="s">
        <v>464</v>
      </c>
      <c r="G346" s="3" t="s">
        <v>352</v>
      </c>
      <c r="H346">
        <v>164</v>
      </c>
      <c r="I346">
        <v>75.900000000000006</v>
      </c>
      <c r="J346">
        <v>158.69999999999999</v>
      </c>
      <c r="K346">
        <v>8</v>
      </c>
      <c r="L346">
        <v>167</v>
      </c>
      <c r="M346">
        <v>81</v>
      </c>
      <c r="N346" t="s">
        <v>76</v>
      </c>
      <c r="O346">
        <v>268</v>
      </c>
      <c r="P346">
        <v>720</v>
      </c>
      <c r="Q346">
        <v>1520</v>
      </c>
      <c r="R346" s="1" t="s">
        <v>77</v>
      </c>
      <c r="S346" s="1" t="s">
        <v>77</v>
      </c>
      <c r="T346" t="s">
        <v>74</v>
      </c>
      <c r="U346">
        <v>8</v>
      </c>
      <c r="V346">
        <v>104.21299999999999</v>
      </c>
      <c r="W346">
        <v>1.8</v>
      </c>
      <c r="X346">
        <v>4</v>
      </c>
      <c r="Y346">
        <v>32</v>
      </c>
      <c r="Z346" t="s">
        <v>104</v>
      </c>
      <c r="AA346">
        <v>4000</v>
      </c>
      <c r="AF346" t="s">
        <v>74</v>
      </c>
      <c r="AG346">
        <v>13</v>
      </c>
      <c r="AH346">
        <v>1.8</v>
      </c>
      <c r="AI346">
        <v>8</v>
      </c>
      <c r="AJ346">
        <v>2</v>
      </c>
      <c r="AK346" t="s">
        <v>78</v>
      </c>
      <c r="AL346" t="s">
        <v>78</v>
      </c>
      <c r="AM346" t="s">
        <v>78</v>
      </c>
      <c r="AN346" t="s">
        <v>78</v>
      </c>
      <c r="AO346" t="s">
        <v>78</v>
      </c>
      <c r="AP346" t="s">
        <v>74</v>
      </c>
      <c r="AQ346" t="s">
        <v>74</v>
      </c>
      <c r="AR346" t="s">
        <v>77</v>
      </c>
      <c r="AS346" t="s">
        <v>78</v>
      </c>
      <c r="AT346" t="s">
        <v>78</v>
      </c>
      <c r="AU346" t="s">
        <v>78</v>
      </c>
      <c r="AV346" t="s">
        <v>78</v>
      </c>
      <c r="AW346" t="s">
        <v>78</v>
      </c>
      <c r="AX346" t="s">
        <v>78</v>
      </c>
      <c r="AY346">
        <v>4.2</v>
      </c>
      <c r="AZ346">
        <v>1</v>
      </c>
      <c r="BA346">
        <v>0.5</v>
      </c>
      <c r="BB346">
        <v>0.4</v>
      </c>
      <c r="BC346">
        <v>0</v>
      </c>
      <c r="BD346">
        <v>0.428571429</v>
      </c>
      <c r="BE346">
        <v>0.33333333300000001</v>
      </c>
      <c r="BF346">
        <v>0.125</v>
      </c>
      <c r="BG346">
        <v>0</v>
      </c>
      <c r="BH346">
        <v>0.5</v>
      </c>
      <c r="BI346">
        <v>0.2</v>
      </c>
      <c r="BJ346">
        <v>0.36363636399999999</v>
      </c>
      <c r="BK346">
        <v>0</v>
      </c>
      <c r="BL346">
        <v>0.75</v>
      </c>
      <c r="BM346">
        <v>0.75</v>
      </c>
      <c r="BN346">
        <v>1</v>
      </c>
      <c r="BO346">
        <v>0</v>
      </c>
      <c r="BP346">
        <v>4</v>
      </c>
      <c r="BQ346" t="s">
        <v>74</v>
      </c>
      <c r="BR346" t="s">
        <v>74</v>
      </c>
      <c r="BS346" t="s">
        <v>74</v>
      </c>
      <c r="BT346" t="s">
        <v>74</v>
      </c>
      <c r="BU346" t="s">
        <v>74</v>
      </c>
      <c r="BV346" t="s">
        <v>74</v>
      </c>
      <c r="BW346" t="s">
        <v>74</v>
      </c>
      <c r="BX346" t="s">
        <v>74</v>
      </c>
      <c r="BY346" t="s">
        <v>74</v>
      </c>
      <c r="BZ346" t="s">
        <v>74</v>
      </c>
      <c r="CA346" t="s">
        <v>74</v>
      </c>
      <c r="CB346" t="s">
        <v>74</v>
      </c>
      <c r="CC346" t="s">
        <v>74</v>
      </c>
      <c r="CD346" t="s">
        <v>74</v>
      </c>
      <c r="CE346" t="s">
        <v>74</v>
      </c>
      <c r="CF346">
        <v>269.26875919999998</v>
      </c>
      <c r="CG346">
        <f>IF(CJ346&lt;$CH$1,CJ346,)</f>
        <v>0</v>
      </c>
      <c r="CH346">
        <v>1</v>
      </c>
      <c r="CI346">
        <v>346</v>
      </c>
      <c r="CJ346">
        <v>14732.926520000001</v>
      </c>
      <c r="CK346">
        <f t="shared" si="16"/>
        <v>538.53751839999995</v>
      </c>
      <c r="CL346">
        <f t="shared" si="17"/>
        <v>0</v>
      </c>
    </row>
    <row r="347" spans="1:90" x14ac:dyDescent="0.25">
      <c r="A347" s="5" t="s">
        <v>333</v>
      </c>
      <c r="B347" s="2" t="s">
        <v>401</v>
      </c>
      <c r="C347" s="10">
        <v>43374</v>
      </c>
      <c r="D347" s="10">
        <v>43800</v>
      </c>
      <c r="E347" s="14">
        <f t="shared" si="15"/>
        <v>14</v>
      </c>
      <c r="F347" s="3" t="s">
        <v>465</v>
      </c>
      <c r="G347" s="3" t="s">
        <v>400</v>
      </c>
      <c r="H347">
        <v>300</v>
      </c>
      <c r="I347">
        <v>77.099999999999994</v>
      </c>
      <c r="J347">
        <v>162.4</v>
      </c>
      <c r="K347">
        <v>8.1</v>
      </c>
      <c r="L347">
        <v>173</v>
      </c>
      <c r="M347">
        <v>82</v>
      </c>
      <c r="N347" t="s">
        <v>76</v>
      </c>
      <c r="O347">
        <v>396</v>
      </c>
      <c r="P347">
        <v>1080</v>
      </c>
      <c r="Q347">
        <v>2340</v>
      </c>
      <c r="R347" s="1" t="s">
        <v>77</v>
      </c>
      <c r="S347" s="1" t="s">
        <v>77</v>
      </c>
      <c r="T347" t="s">
        <v>74</v>
      </c>
      <c r="U347">
        <v>8</v>
      </c>
      <c r="V347">
        <v>152.43799999999999</v>
      </c>
      <c r="W347">
        <v>2.2000000000000002</v>
      </c>
      <c r="X347">
        <v>4</v>
      </c>
      <c r="Y347">
        <v>64</v>
      </c>
      <c r="Z347" t="s">
        <v>104</v>
      </c>
      <c r="AA347">
        <v>4000</v>
      </c>
      <c r="AF347" t="s">
        <v>74</v>
      </c>
      <c r="AG347">
        <v>13</v>
      </c>
      <c r="AH347" t="s">
        <v>74</v>
      </c>
      <c r="AI347">
        <v>16</v>
      </c>
      <c r="AJ347">
        <v>2</v>
      </c>
      <c r="AK347" t="s">
        <v>78</v>
      </c>
      <c r="AL347" t="s">
        <v>78</v>
      </c>
      <c r="AM347" t="s">
        <v>78</v>
      </c>
      <c r="AN347" t="s">
        <v>78</v>
      </c>
      <c r="AO347" t="s">
        <v>78</v>
      </c>
      <c r="AP347" t="s">
        <v>78</v>
      </c>
      <c r="AQ347" t="s">
        <v>74</v>
      </c>
      <c r="AR347" t="s">
        <v>77</v>
      </c>
      <c r="AS347" t="s">
        <v>78</v>
      </c>
      <c r="AT347" t="s">
        <v>78</v>
      </c>
      <c r="AU347" t="s">
        <v>78</v>
      </c>
      <c r="AV347" t="s">
        <v>78</v>
      </c>
      <c r="AW347" t="s">
        <v>78</v>
      </c>
      <c r="AX347" t="s">
        <v>78</v>
      </c>
      <c r="AY347">
        <v>4.2</v>
      </c>
      <c r="AZ347">
        <v>1</v>
      </c>
      <c r="BA347">
        <v>1</v>
      </c>
      <c r="BB347">
        <v>0.8</v>
      </c>
      <c r="BC347">
        <v>0</v>
      </c>
      <c r="BD347">
        <v>0.428571429</v>
      </c>
      <c r="BE347">
        <v>0.66666666699999999</v>
      </c>
      <c r="BF347">
        <v>0.125</v>
      </c>
      <c r="BG347">
        <v>0</v>
      </c>
      <c r="BH347">
        <v>0</v>
      </c>
      <c r="BI347">
        <v>0.4</v>
      </c>
      <c r="BJ347">
        <v>0.27272727299999999</v>
      </c>
      <c r="BK347">
        <v>0</v>
      </c>
      <c r="BL347">
        <v>0.5</v>
      </c>
      <c r="BM347">
        <v>0.5</v>
      </c>
      <c r="BN347">
        <v>0.5</v>
      </c>
      <c r="BO347">
        <v>0</v>
      </c>
      <c r="BP347">
        <v>114</v>
      </c>
      <c r="BQ347">
        <v>8.8000000000000007</v>
      </c>
      <c r="BR347">
        <v>7.8</v>
      </c>
      <c r="BS347">
        <v>9.3000000000000007</v>
      </c>
      <c r="BT347">
        <v>8.8000000000000007</v>
      </c>
      <c r="BU347">
        <v>8.5</v>
      </c>
      <c r="BV347">
        <v>8.1999999999999993</v>
      </c>
      <c r="BW347">
        <v>8.9</v>
      </c>
      <c r="BX347">
        <v>8.5</v>
      </c>
      <c r="BY347">
        <v>8.6</v>
      </c>
      <c r="BZ347">
        <v>7.1</v>
      </c>
      <c r="CA347">
        <v>8.3000000000000007</v>
      </c>
      <c r="CB347">
        <v>8.1</v>
      </c>
      <c r="CC347">
        <v>9</v>
      </c>
      <c r="CD347">
        <v>9.1</v>
      </c>
      <c r="CE347">
        <v>9.1999999999999993</v>
      </c>
      <c r="CF347">
        <v>269.26875919999998</v>
      </c>
      <c r="CG347">
        <f>IF(CJ347&lt;$CH$1,CJ347,)</f>
        <v>3620.688165</v>
      </c>
      <c r="CH347">
        <v>1</v>
      </c>
      <c r="CI347">
        <v>347</v>
      </c>
      <c r="CJ347">
        <v>3620.688165</v>
      </c>
      <c r="CK347">
        <f t="shared" si="16"/>
        <v>538.53751839999995</v>
      </c>
      <c r="CL347">
        <f t="shared" si="17"/>
        <v>1983.3007354538847</v>
      </c>
    </row>
    <row r="348" spans="1:90" x14ac:dyDescent="0.25">
      <c r="A348" s="5" t="s">
        <v>333</v>
      </c>
      <c r="B348" s="2" t="s">
        <v>425</v>
      </c>
      <c r="C348" s="10">
        <v>43344</v>
      </c>
      <c r="D348" s="10">
        <v>43617</v>
      </c>
      <c r="E348" s="14">
        <f t="shared" si="15"/>
        <v>9</v>
      </c>
      <c r="G348" s="3" t="s">
        <v>424</v>
      </c>
      <c r="H348">
        <v>310</v>
      </c>
      <c r="I348">
        <v>75.3</v>
      </c>
      <c r="J348">
        <v>158.30000000000001</v>
      </c>
      <c r="K348">
        <v>7.6</v>
      </c>
      <c r="L348">
        <v>172</v>
      </c>
      <c r="M348">
        <v>81</v>
      </c>
      <c r="N348" t="s">
        <v>76</v>
      </c>
      <c r="O348">
        <v>409</v>
      </c>
      <c r="P348">
        <v>1080</v>
      </c>
      <c r="Q348">
        <v>2340</v>
      </c>
      <c r="R348" s="1" t="s">
        <v>77</v>
      </c>
      <c r="S348" s="1" t="s">
        <v>77</v>
      </c>
      <c r="T348" t="s">
        <v>74</v>
      </c>
      <c r="U348">
        <v>8</v>
      </c>
      <c r="V348">
        <v>138</v>
      </c>
      <c r="W348">
        <v>2.2000000000000002</v>
      </c>
      <c r="X348">
        <v>6</v>
      </c>
      <c r="Y348">
        <v>64</v>
      </c>
      <c r="Z348" t="s">
        <v>107</v>
      </c>
      <c r="AA348">
        <v>3750</v>
      </c>
      <c r="AF348" t="s">
        <v>74</v>
      </c>
      <c r="AG348">
        <v>20</v>
      </c>
      <c r="AH348">
        <v>1.8</v>
      </c>
      <c r="AI348">
        <v>24</v>
      </c>
      <c r="AJ348">
        <v>2</v>
      </c>
      <c r="AK348" t="s">
        <v>78</v>
      </c>
      <c r="AL348" t="s">
        <v>78</v>
      </c>
      <c r="AM348" t="s">
        <v>78</v>
      </c>
      <c r="AN348" t="s">
        <v>78</v>
      </c>
      <c r="AO348" t="s">
        <v>78</v>
      </c>
      <c r="AP348" t="s">
        <v>78</v>
      </c>
      <c r="AQ348" t="s">
        <v>74</v>
      </c>
      <c r="AR348" t="s">
        <v>77</v>
      </c>
      <c r="AS348" t="s">
        <v>78</v>
      </c>
      <c r="AT348" t="s">
        <v>78</v>
      </c>
      <c r="AU348" t="s">
        <v>78</v>
      </c>
      <c r="AV348" t="s">
        <v>78</v>
      </c>
      <c r="AW348" t="s">
        <v>78</v>
      </c>
      <c r="AX348" t="s">
        <v>78</v>
      </c>
      <c r="AY348">
        <v>4.2</v>
      </c>
      <c r="AZ348">
        <v>1</v>
      </c>
      <c r="BA348">
        <v>1</v>
      </c>
      <c r="BB348">
        <v>0.4</v>
      </c>
      <c r="BC348">
        <v>0</v>
      </c>
      <c r="BD348">
        <v>0.571428571</v>
      </c>
      <c r="BE348">
        <v>0.33333333300000001</v>
      </c>
      <c r="BF348">
        <v>0.125</v>
      </c>
      <c r="BG348">
        <v>0</v>
      </c>
      <c r="BH348">
        <v>0.5</v>
      </c>
      <c r="BI348">
        <v>0.4</v>
      </c>
      <c r="BJ348">
        <v>0.36363636399999999</v>
      </c>
      <c r="BK348">
        <v>0</v>
      </c>
      <c r="BL348">
        <v>0.75</v>
      </c>
      <c r="BM348">
        <v>1</v>
      </c>
      <c r="BN348">
        <v>1</v>
      </c>
      <c r="BO348">
        <v>0</v>
      </c>
      <c r="BP348">
        <v>0</v>
      </c>
      <c r="BQ348" t="s">
        <v>74</v>
      </c>
      <c r="BR348" t="s">
        <v>74</v>
      </c>
      <c r="BS348" t="s">
        <v>74</v>
      </c>
      <c r="BT348" t="s">
        <v>74</v>
      </c>
      <c r="BU348" t="s">
        <v>74</v>
      </c>
      <c r="BV348" t="s">
        <v>74</v>
      </c>
      <c r="BW348" t="s">
        <v>74</v>
      </c>
      <c r="BX348" t="s">
        <v>74</v>
      </c>
      <c r="BY348" t="s">
        <v>74</v>
      </c>
      <c r="BZ348" t="s">
        <v>74</v>
      </c>
      <c r="CA348" t="s">
        <v>74</v>
      </c>
      <c r="CB348" t="s">
        <v>74</v>
      </c>
      <c r="CC348" t="s">
        <v>74</v>
      </c>
      <c r="CD348" t="s">
        <v>74</v>
      </c>
      <c r="CE348" t="s">
        <v>74</v>
      </c>
      <c r="CF348">
        <v>462.2117025</v>
      </c>
      <c r="CG348">
        <f>IF(CJ348&lt;$CH$1,CJ348,)</f>
        <v>0</v>
      </c>
      <c r="CH348">
        <v>1</v>
      </c>
      <c r="CI348">
        <v>348</v>
      </c>
      <c r="CJ348">
        <v>14999.999980000001</v>
      </c>
      <c r="CK348">
        <f t="shared" si="16"/>
        <v>924.423405</v>
      </c>
      <c r="CL348">
        <f t="shared" si="17"/>
        <v>0</v>
      </c>
    </row>
    <row r="349" spans="1:90" x14ac:dyDescent="0.25">
      <c r="A349" s="5" t="s">
        <v>333</v>
      </c>
      <c r="B349" s="2" t="s">
        <v>413</v>
      </c>
      <c r="C349" s="10">
        <v>43344</v>
      </c>
      <c r="D349" s="10">
        <v>43647</v>
      </c>
      <c r="E349" s="14">
        <f t="shared" si="15"/>
        <v>10</v>
      </c>
      <c r="F349" s="3" t="s">
        <v>466</v>
      </c>
      <c r="G349" s="3" t="s">
        <v>342</v>
      </c>
      <c r="H349">
        <v>188</v>
      </c>
      <c r="I349">
        <v>76.599999999999994</v>
      </c>
      <c r="J349">
        <v>160.4</v>
      </c>
      <c r="K349">
        <v>7.8</v>
      </c>
      <c r="L349">
        <v>175</v>
      </c>
      <c r="M349">
        <v>84</v>
      </c>
      <c r="N349" t="s">
        <v>76</v>
      </c>
      <c r="O349">
        <v>396</v>
      </c>
      <c r="P349">
        <v>1080</v>
      </c>
      <c r="Q349">
        <v>2340</v>
      </c>
      <c r="R349" s="1" t="s">
        <v>77</v>
      </c>
      <c r="S349" s="1" t="s">
        <v>77</v>
      </c>
      <c r="T349" t="s">
        <v>74</v>
      </c>
      <c r="U349">
        <v>8</v>
      </c>
      <c r="V349">
        <v>173.113</v>
      </c>
      <c r="W349">
        <v>2.2000000000000002</v>
      </c>
      <c r="X349">
        <v>4</v>
      </c>
      <c r="Y349">
        <v>64</v>
      </c>
      <c r="Z349" t="s">
        <v>104</v>
      </c>
      <c r="AA349">
        <v>3750</v>
      </c>
      <c r="AB349">
        <v>96</v>
      </c>
      <c r="AC349">
        <v>32.35</v>
      </c>
      <c r="AD349">
        <v>11.4</v>
      </c>
      <c r="AE349">
        <v>12.22</v>
      </c>
      <c r="AF349" t="s">
        <v>74</v>
      </c>
      <c r="AG349">
        <v>20</v>
      </c>
      <c r="AH349">
        <v>1.8</v>
      </c>
      <c r="AI349">
        <v>16</v>
      </c>
      <c r="AJ349">
        <v>2</v>
      </c>
      <c r="AK349" t="s">
        <v>78</v>
      </c>
      <c r="AL349" t="s">
        <v>78</v>
      </c>
      <c r="AM349" t="s">
        <v>78</v>
      </c>
      <c r="AN349" t="s">
        <v>78</v>
      </c>
      <c r="AO349" t="s">
        <v>78</v>
      </c>
      <c r="AP349" t="s">
        <v>78</v>
      </c>
      <c r="AQ349" t="s">
        <v>74</v>
      </c>
      <c r="AR349" t="s">
        <v>78</v>
      </c>
      <c r="AS349" t="s">
        <v>78</v>
      </c>
      <c r="AT349" t="s">
        <v>78</v>
      </c>
      <c r="AU349" t="s">
        <v>78</v>
      </c>
      <c r="AV349" t="s">
        <v>78</v>
      </c>
      <c r="AW349" t="s">
        <v>78</v>
      </c>
      <c r="AX349" t="s">
        <v>78</v>
      </c>
      <c r="AY349">
        <v>4.2</v>
      </c>
      <c r="AZ349">
        <v>1</v>
      </c>
      <c r="BA349">
        <v>1</v>
      </c>
      <c r="BB349">
        <v>0.8</v>
      </c>
      <c r="BC349">
        <v>0</v>
      </c>
      <c r="BD349">
        <v>0.428571429</v>
      </c>
      <c r="BE349">
        <v>0.33333333300000001</v>
      </c>
      <c r="BF349">
        <v>0.125</v>
      </c>
      <c r="BG349">
        <v>0</v>
      </c>
      <c r="BH349">
        <v>0.5</v>
      </c>
      <c r="BI349">
        <v>0.4</v>
      </c>
      <c r="BJ349">
        <v>0.36363636399999999</v>
      </c>
      <c r="BK349">
        <v>0</v>
      </c>
      <c r="BL349">
        <v>0.75</v>
      </c>
      <c r="BM349">
        <v>1</v>
      </c>
      <c r="BN349">
        <v>1</v>
      </c>
      <c r="BO349">
        <v>0</v>
      </c>
      <c r="BP349">
        <v>105</v>
      </c>
      <c r="BQ349">
        <v>8.9</v>
      </c>
      <c r="BR349">
        <v>7.5</v>
      </c>
      <c r="BS349">
        <v>9.5</v>
      </c>
      <c r="BT349">
        <v>9</v>
      </c>
      <c r="BU349">
        <v>8.4</v>
      </c>
      <c r="BV349">
        <v>8.1</v>
      </c>
      <c r="BW349">
        <v>9</v>
      </c>
      <c r="BX349">
        <v>8.5</v>
      </c>
      <c r="BY349">
        <v>8.8000000000000007</v>
      </c>
      <c r="BZ349">
        <v>7.3</v>
      </c>
      <c r="CA349">
        <v>8.1</v>
      </c>
      <c r="CB349">
        <v>7.6</v>
      </c>
      <c r="CC349">
        <v>8.9</v>
      </c>
      <c r="CD349">
        <v>9.1</v>
      </c>
      <c r="CE349">
        <v>9.1</v>
      </c>
      <c r="CF349">
        <v>462.2117025</v>
      </c>
      <c r="CG349">
        <f>IF(CJ349&lt;$CH$1,CJ349,)</f>
        <v>0</v>
      </c>
      <c r="CH349">
        <v>1</v>
      </c>
      <c r="CI349">
        <v>349</v>
      </c>
      <c r="CJ349">
        <v>14999.99994</v>
      </c>
      <c r="CK349">
        <f t="shared" si="16"/>
        <v>924.423405</v>
      </c>
      <c r="CL349">
        <f t="shared" si="17"/>
        <v>0</v>
      </c>
    </row>
    <row r="350" spans="1:90" x14ac:dyDescent="0.25">
      <c r="A350" s="5" t="s">
        <v>333</v>
      </c>
      <c r="B350" s="2" t="s">
        <v>415</v>
      </c>
      <c r="C350" s="10">
        <v>43344</v>
      </c>
      <c r="D350" s="10">
        <v>43647</v>
      </c>
      <c r="E350" s="14">
        <f t="shared" si="15"/>
        <v>10</v>
      </c>
      <c r="G350" s="3" t="s">
        <v>414</v>
      </c>
      <c r="H350">
        <v>249</v>
      </c>
      <c r="I350">
        <v>86.2</v>
      </c>
      <c r="J350">
        <v>177.6</v>
      </c>
      <c r="K350">
        <v>8.1</v>
      </c>
      <c r="L350">
        <v>210</v>
      </c>
      <c r="M350">
        <v>83</v>
      </c>
      <c r="N350" t="s">
        <v>76</v>
      </c>
      <c r="O350">
        <v>350</v>
      </c>
      <c r="P350">
        <v>1080</v>
      </c>
      <c r="Q350">
        <v>2244</v>
      </c>
      <c r="R350" s="1" t="s">
        <v>77</v>
      </c>
      <c r="S350" s="1" t="s">
        <v>77</v>
      </c>
      <c r="T350" t="s">
        <v>74</v>
      </c>
      <c r="U350">
        <v>8</v>
      </c>
      <c r="V350">
        <v>115.11199999999999</v>
      </c>
      <c r="W350">
        <v>1.8</v>
      </c>
      <c r="X350">
        <v>4</v>
      </c>
      <c r="Y350">
        <v>64</v>
      </c>
      <c r="Z350" t="s">
        <v>104</v>
      </c>
      <c r="AA350">
        <v>5000</v>
      </c>
      <c r="AF350" t="s">
        <v>74</v>
      </c>
      <c r="AG350">
        <v>16</v>
      </c>
      <c r="AH350">
        <v>2.2000000000000002</v>
      </c>
      <c r="AI350">
        <v>8</v>
      </c>
      <c r="AJ350">
        <v>2</v>
      </c>
      <c r="AK350" t="s">
        <v>78</v>
      </c>
      <c r="AL350" t="s">
        <v>78</v>
      </c>
      <c r="AM350" t="s">
        <v>78</v>
      </c>
      <c r="AN350" t="s">
        <v>78</v>
      </c>
      <c r="AO350" t="s">
        <v>78</v>
      </c>
      <c r="AP350" t="s">
        <v>78</v>
      </c>
      <c r="AQ350" t="s">
        <v>74</v>
      </c>
      <c r="AR350" t="s">
        <v>77</v>
      </c>
      <c r="AS350" t="s">
        <v>78</v>
      </c>
      <c r="AT350" t="s">
        <v>78</v>
      </c>
      <c r="AU350" t="s">
        <v>78</v>
      </c>
      <c r="AV350" t="s">
        <v>78</v>
      </c>
      <c r="AW350" t="s">
        <v>78</v>
      </c>
      <c r="AX350" t="s">
        <v>78</v>
      </c>
      <c r="AY350">
        <v>4.2</v>
      </c>
      <c r="AZ350">
        <v>1</v>
      </c>
      <c r="BA350">
        <v>1</v>
      </c>
      <c r="BB350">
        <v>0.4</v>
      </c>
      <c r="BC350">
        <v>0</v>
      </c>
      <c r="BD350">
        <v>0.428571429</v>
      </c>
      <c r="BE350">
        <v>0.33333333300000001</v>
      </c>
      <c r="BF350">
        <v>0.125</v>
      </c>
      <c r="BG350">
        <v>0</v>
      </c>
      <c r="BH350">
        <v>0.5</v>
      </c>
      <c r="BI350">
        <v>0.4</v>
      </c>
      <c r="BJ350">
        <v>0.36363636399999999</v>
      </c>
      <c r="BK350">
        <v>0</v>
      </c>
      <c r="BL350">
        <v>0.75</v>
      </c>
      <c r="BM350">
        <v>0.5</v>
      </c>
      <c r="BN350">
        <v>1</v>
      </c>
      <c r="BO350">
        <v>0</v>
      </c>
      <c r="BP350">
        <v>12</v>
      </c>
      <c r="BQ350">
        <v>9</v>
      </c>
      <c r="BR350">
        <v>7.7</v>
      </c>
      <c r="BS350">
        <v>9.4</v>
      </c>
      <c r="BT350">
        <v>8.9</v>
      </c>
      <c r="BU350">
        <v>8.6</v>
      </c>
      <c r="BV350">
        <v>9.5</v>
      </c>
      <c r="BW350">
        <v>9.3000000000000007</v>
      </c>
      <c r="BX350">
        <v>8.8000000000000007</v>
      </c>
      <c r="BY350">
        <v>8.8000000000000007</v>
      </c>
      <c r="BZ350">
        <v>7.4</v>
      </c>
      <c r="CA350">
        <v>8.4</v>
      </c>
      <c r="CB350">
        <v>8.3000000000000007</v>
      </c>
      <c r="CC350">
        <v>8.6999999999999993</v>
      </c>
      <c r="CD350">
        <v>9.3000000000000007</v>
      </c>
      <c r="CE350">
        <v>9.3000000000000007</v>
      </c>
      <c r="CF350">
        <v>462.2117025</v>
      </c>
      <c r="CG350">
        <f>IF(CJ350&lt;$CH$1,CJ350,)</f>
        <v>0</v>
      </c>
      <c r="CH350">
        <v>1</v>
      </c>
      <c r="CI350">
        <v>350</v>
      </c>
      <c r="CJ350">
        <v>14999.302</v>
      </c>
      <c r="CK350">
        <f t="shared" si="16"/>
        <v>924.423405</v>
      </c>
      <c r="CL350">
        <f t="shared" si="17"/>
        <v>0</v>
      </c>
    </row>
    <row r="351" spans="1:90" x14ac:dyDescent="0.25">
      <c r="A351" s="5" t="s">
        <v>333</v>
      </c>
      <c r="B351" s="2" t="s">
        <v>467</v>
      </c>
      <c r="C351" s="10">
        <v>43313</v>
      </c>
      <c r="E351" s="14" t="e">
        <f t="shared" si="15"/>
        <v>#NUM!</v>
      </c>
      <c r="F351" s="3" t="s">
        <v>440</v>
      </c>
      <c r="H351">
        <v>90</v>
      </c>
      <c r="I351">
        <v>70.900000000000006</v>
      </c>
      <c r="J351">
        <v>146.5</v>
      </c>
      <c r="K351">
        <v>8.3000000000000007</v>
      </c>
      <c r="L351">
        <v>142</v>
      </c>
      <c r="M351">
        <v>73</v>
      </c>
      <c r="N351" t="s">
        <v>76</v>
      </c>
      <c r="O351">
        <v>295</v>
      </c>
      <c r="P351">
        <v>720</v>
      </c>
      <c r="Q351">
        <v>1440</v>
      </c>
      <c r="R351" s="1" t="s">
        <v>77</v>
      </c>
      <c r="S351" s="1" t="s">
        <v>77</v>
      </c>
      <c r="T351" t="s">
        <v>74</v>
      </c>
      <c r="U351">
        <v>4</v>
      </c>
      <c r="V351">
        <v>35</v>
      </c>
      <c r="W351">
        <v>1.3</v>
      </c>
      <c r="X351">
        <v>2</v>
      </c>
      <c r="Y351">
        <v>32</v>
      </c>
      <c r="Z351" t="s">
        <v>104</v>
      </c>
      <c r="AA351">
        <v>3020</v>
      </c>
      <c r="AF351" t="s">
        <v>74</v>
      </c>
      <c r="AG351">
        <v>13</v>
      </c>
      <c r="AH351">
        <v>2.2000000000000002</v>
      </c>
      <c r="AI351">
        <v>5</v>
      </c>
      <c r="AJ351">
        <v>2.2000000000000002</v>
      </c>
      <c r="AK351" t="s">
        <v>77</v>
      </c>
      <c r="AL351" t="s">
        <v>78</v>
      </c>
      <c r="AM351" t="s">
        <v>78</v>
      </c>
      <c r="AN351" t="s">
        <v>78</v>
      </c>
      <c r="AO351" t="s">
        <v>74</v>
      </c>
      <c r="AP351" t="s">
        <v>74</v>
      </c>
      <c r="AQ351" t="s">
        <v>74</v>
      </c>
      <c r="AR351" t="s">
        <v>77</v>
      </c>
      <c r="AS351" t="s">
        <v>78</v>
      </c>
      <c r="AT351" t="s">
        <v>78</v>
      </c>
      <c r="AU351" t="s">
        <v>78</v>
      </c>
      <c r="AV351" t="s">
        <v>78</v>
      </c>
      <c r="AW351" t="s">
        <v>78</v>
      </c>
      <c r="AX351" t="s">
        <v>78</v>
      </c>
      <c r="AY351">
        <v>4.2</v>
      </c>
      <c r="AZ351">
        <v>1</v>
      </c>
      <c r="BA351">
        <v>1</v>
      </c>
      <c r="BB351">
        <v>0.8</v>
      </c>
      <c r="BC351">
        <v>0</v>
      </c>
      <c r="BD351">
        <v>0.571428571</v>
      </c>
      <c r="BE351">
        <v>0</v>
      </c>
      <c r="BF351">
        <v>0.1875</v>
      </c>
      <c r="BG351">
        <v>0</v>
      </c>
      <c r="BH351">
        <v>0.5</v>
      </c>
      <c r="BI351">
        <v>0.4</v>
      </c>
      <c r="BJ351">
        <v>0.36363636399999999</v>
      </c>
      <c r="BK351">
        <v>0</v>
      </c>
      <c r="BL351">
        <v>0.75</v>
      </c>
      <c r="BM351">
        <v>1</v>
      </c>
      <c r="BN351">
        <v>1</v>
      </c>
      <c r="BO351">
        <v>0</v>
      </c>
      <c r="BP351">
        <v>0</v>
      </c>
      <c r="BQ351" t="s">
        <v>74</v>
      </c>
      <c r="BR351" t="s">
        <v>74</v>
      </c>
      <c r="BS351" t="s">
        <v>74</v>
      </c>
      <c r="BT351" t="s">
        <v>74</v>
      </c>
      <c r="BU351" t="s">
        <v>74</v>
      </c>
      <c r="BV351" t="s">
        <v>74</v>
      </c>
      <c r="BW351" t="s">
        <v>74</v>
      </c>
      <c r="BX351" t="s">
        <v>74</v>
      </c>
      <c r="BY351" t="s">
        <v>74</v>
      </c>
      <c r="BZ351" t="s">
        <v>74</v>
      </c>
      <c r="CA351" t="s">
        <v>74</v>
      </c>
      <c r="CB351" t="s">
        <v>74</v>
      </c>
      <c r="CC351" t="s">
        <v>74</v>
      </c>
      <c r="CD351" t="s">
        <v>74</v>
      </c>
      <c r="CE351" t="s">
        <v>74</v>
      </c>
      <c r="CF351">
        <v>128.8034389</v>
      </c>
      <c r="CG351">
        <f>IF(CJ351&lt;$CH$1,CJ351,)</f>
        <v>0</v>
      </c>
      <c r="CH351">
        <v>1</v>
      </c>
      <c r="CI351">
        <v>351</v>
      </c>
      <c r="CJ351">
        <v>14999.99958</v>
      </c>
      <c r="CK351">
        <f t="shared" si="16"/>
        <v>257.60687780000001</v>
      </c>
      <c r="CL351">
        <f t="shared" si="17"/>
        <v>0</v>
      </c>
    </row>
    <row r="352" spans="1:90" x14ac:dyDescent="0.25">
      <c r="A352" s="5" t="s">
        <v>333</v>
      </c>
      <c r="B352" s="2" t="s">
        <v>417</v>
      </c>
      <c r="C352" s="10">
        <v>43313</v>
      </c>
      <c r="D352" s="10">
        <v>43647</v>
      </c>
      <c r="E352" s="14">
        <f t="shared" si="15"/>
        <v>11</v>
      </c>
      <c r="F352" s="3" t="s">
        <v>468</v>
      </c>
      <c r="G352" s="3" t="s">
        <v>416</v>
      </c>
      <c r="H352">
        <v>299</v>
      </c>
      <c r="I352">
        <v>75.3</v>
      </c>
      <c r="J352">
        <v>158.30000000000001</v>
      </c>
      <c r="K352">
        <v>7.6</v>
      </c>
      <c r="L352">
        <v>172</v>
      </c>
      <c r="M352">
        <v>81</v>
      </c>
      <c r="N352" t="s">
        <v>76</v>
      </c>
      <c r="O352">
        <v>409</v>
      </c>
      <c r="P352">
        <v>1080</v>
      </c>
      <c r="Q352">
        <v>2340</v>
      </c>
      <c r="R352" s="1" t="s">
        <v>77</v>
      </c>
      <c r="S352" s="1" t="s">
        <v>77</v>
      </c>
      <c r="T352" t="s">
        <v>74</v>
      </c>
      <c r="U352">
        <v>8</v>
      </c>
      <c r="V352">
        <v>138</v>
      </c>
      <c r="W352">
        <v>2.2000000000000002</v>
      </c>
      <c r="X352">
        <v>4</v>
      </c>
      <c r="Y352">
        <v>64</v>
      </c>
      <c r="Z352" t="s">
        <v>107</v>
      </c>
      <c r="AA352">
        <v>3750</v>
      </c>
      <c r="AB352">
        <v>97</v>
      </c>
      <c r="AC352">
        <v>24.2</v>
      </c>
      <c r="AD352">
        <v>13.6</v>
      </c>
      <c r="AE352">
        <v>12.8</v>
      </c>
      <c r="AF352" t="s">
        <v>74</v>
      </c>
      <c r="AG352">
        <v>20</v>
      </c>
      <c r="AH352">
        <v>1.8</v>
      </c>
      <c r="AI352">
        <v>24</v>
      </c>
      <c r="AJ352">
        <v>2</v>
      </c>
      <c r="AK352" t="s">
        <v>78</v>
      </c>
      <c r="AL352" t="s">
        <v>78</v>
      </c>
      <c r="AM352" t="s">
        <v>78</v>
      </c>
      <c r="AN352" t="s">
        <v>78</v>
      </c>
      <c r="AO352" t="s">
        <v>74</v>
      </c>
      <c r="AP352" t="s">
        <v>78</v>
      </c>
      <c r="AQ352" t="s">
        <v>74</v>
      </c>
      <c r="AR352" t="s">
        <v>78</v>
      </c>
      <c r="AS352" t="s">
        <v>78</v>
      </c>
      <c r="AT352" t="s">
        <v>78</v>
      </c>
      <c r="AU352" t="s">
        <v>78</v>
      </c>
      <c r="AV352" t="s">
        <v>78</v>
      </c>
      <c r="AW352" t="s">
        <v>78</v>
      </c>
      <c r="AX352" t="s">
        <v>78</v>
      </c>
      <c r="AY352">
        <v>4.2</v>
      </c>
      <c r="AZ352">
        <v>1</v>
      </c>
      <c r="BA352">
        <v>1</v>
      </c>
      <c r="BB352">
        <v>0.8</v>
      </c>
      <c r="BC352">
        <v>0</v>
      </c>
      <c r="BD352">
        <v>0.428571429</v>
      </c>
      <c r="BE352">
        <v>1</v>
      </c>
      <c r="BF352">
        <v>6.25E-2</v>
      </c>
      <c r="BG352">
        <v>0</v>
      </c>
      <c r="BH352">
        <v>0</v>
      </c>
      <c r="BI352">
        <v>0.4</v>
      </c>
      <c r="BJ352">
        <v>0.27272727299999999</v>
      </c>
      <c r="BK352">
        <v>0</v>
      </c>
      <c r="BL352">
        <v>0.5</v>
      </c>
      <c r="BM352">
        <v>0.5</v>
      </c>
      <c r="BN352">
        <v>0.33333333300000001</v>
      </c>
      <c r="BO352">
        <v>0</v>
      </c>
      <c r="BP352">
        <v>130</v>
      </c>
      <c r="BQ352">
        <v>9.1</v>
      </c>
      <c r="BR352">
        <v>7.5</v>
      </c>
      <c r="BS352">
        <v>9.3000000000000007</v>
      </c>
      <c r="BT352">
        <v>9</v>
      </c>
      <c r="BU352">
        <v>8.1999999999999993</v>
      </c>
      <c r="BV352">
        <v>7.6</v>
      </c>
      <c r="BW352">
        <v>9.1</v>
      </c>
      <c r="BX352">
        <v>8.8000000000000007</v>
      </c>
      <c r="BY352">
        <v>9.1</v>
      </c>
      <c r="BZ352">
        <v>7.6</v>
      </c>
      <c r="CA352">
        <v>8.6999999999999993</v>
      </c>
      <c r="CB352">
        <v>8.1</v>
      </c>
      <c r="CC352">
        <v>9.3000000000000007</v>
      </c>
      <c r="CD352">
        <v>9.1999999999999993</v>
      </c>
      <c r="CE352">
        <v>9.1999999999999993</v>
      </c>
      <c r="CF352">
        <v>128.8034389</v>
      </c>
      <c r="CG352">
        <f>IF(CJ352&lt;$CH$1,CJ352,)</f>
        <v>0</v>
      </c>
      <c r="CH352">
        <v>1</v>
      </c>
      <c r="CI352">
        <v>352</v>
      </c>
      <c r="CJ352">
        <v>14999.278399999999</v>
      </c>
      <c r="CK352">
        <f t="shared" si="16"/>
        <v>257.60687780000001</v>
      </c>
      <c r="CL352">
        <f t="shared" si="17"/>
        <v>0</v>
      </c>
    </row>
    <row r="353" spans="1:90" x14ac:dyDescent="0.25">
      <c r="A353" s="5" t="s">
        <v>333</v>
      </c>
      <c r="B353" s="2" t="s">
        <v>444</v>
      </c>
      <c r="C353" s="10">
        <v>43282</v>
      </c>
      <c r="D353" s="10">
        <v>43525</v>
      </c>
      <c r="E353" s="14">
        <f t="shared" si="15"/>
        <v>8</v>
      </c>
      <c r="F353" s="3" t="s">
        <v>450</v>
      </c>
      <c r="G353" s="3" t="s">
        <v>394</v>
      </c>
      <c r="H353">
        <v>299</v>
      </c>
      <c r="I353">
        <v>75.2</v>
      </c>
      <c r="J353">
        <v>157.6</v>
      </c>
      <c r="K353">
        <v>7.6</v>
      </c>
      <c r="L353">
        <v>169</v>
      </c>
      <c r="M353">
        <v>82</v>
      </c>
      <c r="N353" t="s">
        <v>76</v>
      </c>
      <c r="O353">
        <v>409</v>
      </c>
      <c r="P353">
        <v>1080</v>
      </c>
      <c r="Q353">
        <v>2340</v>
      </c>
      <c r="R353" s="1" t="s">
        <v>77</v>
      </c>
      <c r="S353" s="1" t="s">
        <v>77</v>
      </c>
      <c r="T353" t="s">
        <v>74</v>
      </c>
      <c r="U353">
        <v>8</v>
      </c>
      <c r="V353">
        <v>138.583</v>
      </c>
      <c r="W353">
        <v>2.2000000000000002</v>
      </c>
      <c r="X353">
        <v>4</v>
      </c>
      <c r="Y353">
        <v>64</v>
      </c>
      <c r="Z353" t="s">
        <v>107</v>
      </c>
      <c r="AA353">
        <v>3340</v>
      </c>
      <c r="AF353" t="s">
        <v>74</v>
      </c>
      <c r="AG353">
        <v>16</v>
      </c>
      <c r="AH353">
        <v>2.2000000000000002</v>
      </c>
      <c r="AI353">
        <v>24</v>
      </c>
      <c r="AJ353">
        <v>2</v>
      </c>
      <c r="AK353" t="s">
        <v>78</v>
      </c>
      <c r="AL353" t="s">
        <v>78</v>
      </c>
      <c r="AM353" t="s">
        <v>78</v>
      </c>
      <c r="AN353" t="s">
        <v>78</v>
      </c>
      <c r="AO353" t="s">
        <v>78</v>
      </c>
      <c r="AP353" t="s">
        <v>78</v>
      </c>
      <c r="AQ353" t="s">
        <v>74</v>
      </c>
      <c r="AR353" t="s">
        <v>77</v>
      </c>
      <c r="AS353" t="s">
        <v>78</v>
      </c>
      <c r="AT353" t="s">
        <v>78</v>
      </c>
      <c r="AU353" t="s">
        <v>78</v>
      </c>
      <c r="AV353" t="s">
        <v>78</v>
      </c>
      <c r="AW353" t="s">
        <v>78</v>
      </c>
      <c r="AX353" t="s">
        <v>78</v>
      </c>
      <c r="AY353">
        <v>4.2</v>
      </c>
      <c r="AZ353">
        <v>1</v>
      </c>
      <c r="BA353">
        <v>1</v>
      </c>
      <c r="BB353">
        <v>0.8</v>
      </c>
      <c r="BC353">
        <v>0</v>
      </c>
      <c r="BD353">
        <v>0.428571429</v>
      </c>
      <c r="BE353">
        <v>0.33333333300000001</v>
      </c>
      <c r="BF353">
        <v>0.125</v>
      </c>
      <c r="BG353">
        <v>0</v>
      </c>
      <c r="BH353">
        <v>0</v>
      </c>
      <c r="BI353">
        <v>0.4</v>
      </c>
      <c r="BJ353">
        <v>0.27272727299999999</v>
      </c>
      <c r="BK353">
        <v>0</v>
      </c>
      <c r="BL353">
        <v>0.5</v>
      </c>
      <c r="BM353">
        <v>0.5</v>
      </c>
      <c r="BN353">
        <v>0.5</v>
      </c>
      <c r="BO353">
        <v>0</v>
      </c>
      <c r="BP353">
        <v>12</v>
      </c>
      <c r="BQ353">
        <v>7.7</v>
      </c>
      <c r="BR353">
        <v>6.3</v>
      </c>
      <c r="BS353">
        <v>9.1999999999999993</v>
      </c>
      <c r="BT353">
        <v>8.3000000000000007</v>
      </c>
      <c r="BU353">
        <v>7.8</v>
      </c>
      <c r="BV353">
        <v>7.2</v>
      </c>
      <c r="BW353">
        <v>8</v>
      </c>
      <c r="BX353">
        <v>7.4</v>
      </c>
      <c r="BY353">
        <v>8.3000000000000007</v>
      </c>
      <c r="BZ353">
        <v>6.6</v>
      </c>
      <c r="CA353">
        <v>7.9</v>
      </c>
      <c r="CB353">
        <v>8.1999999999999993</v>
      </c>
      <c r="CC353">
        <v>8.9</v>
      </c>
      <c r="CD353">
        <v>8</v>
      </c>
      <c r="CE353">
        <v>8.1999999999999993</v>
      </c>
      <c r="CF353">
        <v>119.0275779</v>
      </c>
      <c r="CG353">
        <f>IF(CJ353&lt;$CH$1,CJ353,)</f>
        <v>0</v>
      </c>
      <c r="CH353">
        <v>1</v>
      </c>
      <c r="CI353">
        <v>353</v>
      </c>
      <c r="CJ353">
        <v>11618.45386</v>
      </c>
      <c r="CK353">
        <f t="shared" si="16"/>
        <v>238.05515579999999</v>
      </c>
      <c r="CL353">
        <f t="shared" si="17"/>
        <v>0</v>
      </c>
    </row>
    <row r="354" spans="1:90" x14ac:dyDescent="0.25">
      <c r="A354" s="5" t="s">
        <v>333</v>
      </c>
      <c r="B354" s="2" t="s">
        <v>469</v>
      </c>
      <c r="C354" s="10">
        <v>43282</v>
      </c>
      <c r="E354" s="14" t="e">
        <f t="shared" si="15"/>
        <v>#NUM!</v>
      </c>
      <c r="H354">
        <v>600</v>
      </c>
      <c r="I354">
        <v>85</v>
      </c>
      <c r="J354">
        <v>177</v>
      </c>
      <c r="K354">
        <v>7.7</v>
      </c>
      <c r="L354">
        <v>230</v>
      </c>
      <c r="M354">
        <v>81</v>
      </c>
      <c r="N354" t="s">
        <v>114</v>
      </c>
      <c r="O354">
        <v>355</v>
      </c>
      <c r="P354">
        <v>1080</v>
      </c>
      <c r="Q354">
        <v>2220</v>
      </c>
      <c r="R354" s="1" t="s">
        <v>78</v>
      </c>
      <c r="S354" s="1" t="s">
        <v>78</v>
      </c>
      <c r="T354" t="s">
        <v>74</v>
      </c>
      <c r="U354">
        <v>8</v>
      </c>
      <c r="V354">
        <v>251.297</v>
      </c>
      <c r="W354">
        <v>2.4</v>
      </c>
      <c r="X354">
        <v>6</v>
      </c>
      <c r="Y354">
        <v>64</v>
      </c>
      <c r="Z354" t="s">
        <v>107</v>
      </c>
      <c r="AA354">
        <v>4900</v>
      </c>
      <c r="AF354" t="s">
        <v>74</v>
      </c>
      <c r="AG354">
        <v>16</v>
      </c>
      <c r="AH354">
        <v>1.8</v>
      </c>
      <c r="AI354">
        <v>13</v>
      </c>
      <c r="AJ354" t="s">
        <v>74</v>
      </c>
      <c r="AK354" t="s">
        <v>78</v>
      </c>
      <c r="AL354" t="s">
        <v>78</v>
      </c>
      <c r="AM354" t="s">
        <v>78</v>
      </c>
      <c r="AN354" t="s">
        <v>78</v>
      </c>
      <c r="AO354" t="s">
        <v>78</v>
      </c>
      <c r="AP354" t="s">
        <v>78</v>
      </c>
      <c r="AQ354" t="s">
        <v>74</v>
      </c>
      <c r="AR354" t="s">
        <v>78</v>
      </c>
      <c r="AS354" t="s">
        <v>77</v>
      </c>
      <c r="AT354" t="s">
        <v>77</v>
      </c>
      <c r="AU354" t="s">
        <v>78</v>
      </c>
      <c r="AV354" t="s">
        <v>78</v>
      </c>
      <c r="AW354" t="s">
        <v>78</v>
      </c>
      <c r="AX354" t="s">
        <v>78</v>
      </c>
      <c r="AY354">
        <v>4.2</v>
      </c>
      <c r="AZ354">
        <v>1</v>
      </c>
      <c r="BA354">
        <v>1</v>
      </c>
      <c r="BB354">
        <v>0.6</v>
      </c>
      <c r="BC354">
        <v>0</v>
      </c>
      <c r="BD354">
        <v>0.571428571</v>
      </c>
      <c r="BE354">
        <v>0.66666666699999999</v>
      </c>
      <c r="BF354">
        <v>0.125</v>
      </c>
      <c r="BG354">
        <v>0</v>
      </c>
      <c r="BH354">
        <v>0.5</v>
      </c>
      <c r="BI354">
        <v>0.4</v>
      </c>
      <c r="BJ354">
        <v>0.36363636399999999</v>
      </c>
      <c r="BK354">
        <v>0</v>
      </c>
      <c r="BL354">
        <v>0.75</v>
      </c>
      <c r="BM354">
        <v>1</v>
      </c>
      <c r="BN354">
        <v>1</v>
      </c>
      <c r="BO354">
        <v>0</v>
      </c>
      <c r="BP354">
        <v>12</v>
      </c>
      <c r="BQ354">
        <v>8.8000000000000007</v>
      </c>
      <c r="BR354" t="s">
        <v>74</v>
      </c>
      <c r="BS354" t="s">
        <v>74</v>
      </c>
      <c r="BT354" t="s">
        <v>74</v>
      </c>
      <c r="BU354" t="s">
        <v>74</v>
      </c>
      <c r="BV354" t="s">
        <v>74</v>
      </c>
      <c r="BW354" t="s">
        <v>74</v>
      </c>
      <c r="BX354" t="s">
        <v>74</v>
      </c>
      <c r="BY354">
        <v>9.4</v>
      </c>
      <c r="BZ354">
        <v>8.1999999999999993</v>
      </c>
      <c r="CA354">
        <v>8.5</v>
      </c>
      <c r="CB354">
        <v>8.6</v>
      </c>
      <c r="CC354" t="s">
        <v>74</v>
      </c>
      <c r="CD354" t="s">
        <v>74</v>
      </c>
      <c r="CE354" t="s">
        <v>74</v>
      </c>
      <c r="CF354">
        <v>107.3071892</v>
      </c>
      <c r="CG354">
        <f>IF(CJ354&lt;$CH$1,CJ354,)</f>
        <v>0</v>
      </c>
      <c r="CH354">
        <v>1</v>
      </c>
      <c r="CI354">
        <v>354</v>
      </c>
      <c r="CJ354">
        <v>14386.222690000001</v>
      </c>
      <c r="CK354">
        <f t="shared" si="16"/>
        <v>214.61437839999999</v>
      </c>
      <c r="CL354">
        <f t="shared" si="17"/>
        <v>0</v>
      </c>
    </row>
    <row r="355" spans="1:90" x14ac:dyDescent="0.25">
      <c r="A355" s="5" t="s">
        <v>333</v>
      </c>
      <c r="B355" s="2" t="s">
        <v>470</v>
      </c>
      <c r="C355" s="10">
        <v>43282</v>
      </c>
      <c r="E355" s="14" t="e">
        <f t="shared" si="15"/>
        <v>#NUM!</v>
      </c>
      <c r="F355" s="3" t="s">
        <v>471</v>
      </c>
      <c r="H355">
        <v>220</v>
      </c>
      <c r="I355">
        <v>71.8</v>
      </c>
      <c r="J355">
        <v>149.19999999999999</v>
      </c>
      <c r="K355">
        <v>7.7</v>
      </c>
      <c r="L355">
        <v>152</v>
      </c>
      <c r="M355">
        <v>79</v>
      </c>
      <c r="N355" t="s">
        <v>76</v>
      </c>
      <c r="O355">
        <v>432</v>
      </c>
      <c r="P355">
        <v>1080</v>
      </c>
      <c r="Q355">
        <v>2280</v>
      </c>
      <c r="R355" s="1" t="s">
        <v>77</v>
      </c>
      <c r="S355" s="1" t="s">
        <v>77</v>
      </c>
      <c r="T355" t="s">
        <v>74</v>
      </c>
      <c r="U355">
        <v>8</v>
      </c>
      <c r="V355">
        <v>75.400000000000006</v>
      </c>
      <c r="W355">
        <v>2.36</v>
      </c>
      <c r="X355">
        <v>4</v>
      </c>
      <c r="Y355">
        <v>64</v>
      </c>
      <c r="Z355" t="s">
        <v>107</v>
      </c>
      <c r="AA355">
        <v>3000</v>
      </c>
      <c r="AF355" t="s">
        <v>74</v>
      </c>
      <c r="AG355">
        <v>13</v>
      </c>
      <c r="AH355">
        <v>2.2000000000000002</v>
      </c>
      <c r="AI355">
        <v>16</v>
      </c>
      <c r="AJ355">
        <v>2</v>
      </c>
      <c r="AK355" t="s">
        <v>78</v>
      </c>
      <c r="AL355" t="s">
        <v>78</v>
      </c>
      <c r="AM355" t="s">
        <v>78</v>
      </c>
      <c r="AN355" t="s">
        <v>78</v>
      </c>
      <c r="AO355" t="s">
        <v>78</v>
      </c>
      <c r="AP355" t="s">
        <v>74</v>
      </c>
      <c r="AQ355" t="s">
        <v>74</v>
      </c>
      <c r="AR355" t="s">
        <v>77</v>
      </c>
      <c r="AS355" t="s">
        <v>78</v>
      </c>
      <c r="AT355" t="s">
        <v>78</v>
      </c>
      <c r="AU355" t="s">
        <v>78</v>
      </c>
      <c r="AV355" t="s">
        <v>78</v>
      </c>
      <c r="AW355" t="s">
        <v>78</v>
      </c>
      <c r="AX355" t="s">
        <v>78</v>
      </c>
      <c r="AY355">
        <v>4.2</v>
      </c>
      <c r="AZ355">
        <v>1</v>
      </c>
      <c r="BA355">
        <v>1</v>
      </c>
      <c r="BB355">
        <v>0.4</v>
      </c>
      <c r="BC355">
        <v>0</v>
      </c>
      <c r="BD355">
        <v>0.428571429</v>
      </c>
      <c r="BE355">
        <v>0.66666666699999999</v>
      </c>
      <c r="BF355">
        <v>6.25E-2</v>
      </c>
      <c r="BG355">
        <v>0</v>
      </c>
      <c r="BH355">
        <v>0</v>
      </c>
      <c r="BI355">
        <v>0.4</v>
      </c>
      <c r="BJ355">
        <v>0.27272727299999999</v>
      </c>
      <c r="BK355">
        <v>0</v>
      </c>
      <c r="BL355">
        <v>0.5</v>
      </c>
      <c r="BM355">
        <v>0.5</v>
      </c>
      <c r="BN355">
        <v>0.66666666699999999</v>
      </c>
      <c r="BO355">
        <v>0</v>
      </c>
      <c r="BP355">
        <v>2</v>
      </c>
      <c r="BQ355" t="s">
        <v>74</v>
      </c>
      <c r="BR355" t="s">
        <v>74</v>
      </c>
      <c r="BS355" t="s">
        <v>74</v>
      </c>
      <c r="BT355" t="s">
        <v>74</v>
      </c>
      <c r="BU355" t="s">
        <v>74</v>
      </c>
      <c r="BV355" t="s">
        <v>74</v>
      </c>
      <c r="BW355" t="s">
        <v>74</v>
      </c>
      <c r="BX355" t="s">
        <v>74</v>
      </c>
      <c r="BY355" t="s">
        <v>74</v>
      </c>
      <c r="BZ355" t="s">
        <v>74</v>
      </c>
      <c r="CA355" t="s">
        <v>74</v>
      </c>
      <c r="CB355" t="s">
        <v>74</v>
      </c>
      <c r="CC355" t="s">
        <v>74</v>
      </c>
      <c r="CD355" t="s">
        <v>74</v>
      </c>
      <c r="CE355" t="s">
        <v>74</v>
      </c>
      <c r="CF355">
        <v>107.3071892</v>
      </c>
      <c r="CG355">
        <f>IF(CJ355&lt;$CH$1,CJ355,)</f>
        <v>0</v>
      </c>
      <c r="CH355">
        <v>1</v>
      </c>
      <c r="CI355">
        <v>355</v>
      </c>
      <c r="CJ355">
        <v>14999.999949999999</v>
      </c>
      <c r="CK355">
        <f t="shared" si="16"/>
        <v>214.61437839999999</v>
      </c>
      <c r="CL355">
        <f t="shared" si="17"/>
        <v>0</v>
      </c>
    </row>
    <row r="356" spans="1:90" x14ac:dyDescent="0.25">
      <c r="A356" s="5" t="s">
        <v>333</v>
      </c>
      <c r="B356" s="2" t="s">
        <v>472</v>
      </c>
      <c r="C356" s="10">
        <v>43282</v>
      </c>
      <c r="E356" s="14" t="e">
        <f t="shared" si="15"/>
        <v>#NUM!</v>
      </c>
      <c r="F356" s="3" t="s">
        <v>473</v>
      </c>
      <c r="H356">
        <v>305</v>
      </c>
      <c r="I356">
        <v>75.2</v>
      </c>
      <c r="J356">
        <v>157.6</v>
      </c>
      <c r="K356">
        <v>7.6</v>
      </c>
      <c r="L356">
        <v>169</v>
      </c>
      <c r="M356">
        <v>82</v>
      </c>
      <c r="N356" t="s">
        <v>76</v>
      </c>
      <c r="O356">
        <v>409</v>
      </c>
      <c r="P356">
        <v>1080</v>
      </c>
      <c r="Q356">
        <v>2340</v>
      </c>
      <c r="R356" s="1" t="s">
        <v>77</v>
      </c>
      <c r="S356" s="1" t="s">
        <v>77</v>
      </c>
      <c r="T356" t="s">
        <v>74</v>
      </c>
      <c r="U356">
        <v>8</v>
      </c>
      <c r="V356">
        <v>138.583</v>
      </c>
      <c r="W356">
        <v>2.2000000000000002</v>
      </c>
      <c r="X356">
        <v>4</v>
      </c>
      <c r="Y356">
        <v>128</v>
      </c>
      <c r="Z356" t="s">
        <v>107</v>
      </c>
      <c r="AA356">
        <v>3340</v>
      </c>
      <c r="AF356" t="s">
        <v>74</v>
      </c>
      <c r="AG356">
        <v>16</v>
      </c>
      <c r="AH356">
        <v>2.2000000000000002</v>
      </c>
      <c r="AI356">
        <v>24</v>
      </c>
      <c r="AJ356">
        <v>2</v>
      </c>
      <c r="AK356" t="s">
        <v>78</v>
      </c>
      <c r="AL356" t="s">
        <v>78</v>
      </c>
      <c r="AM356" t="s">
        <v>78</v>
      </c>
      <c r="AN356" t="s">
        <v>78</v>
      </c>
      <c r="AO356" t="s">
        <v>78</v>
      </c>
      <c r="AP356" t="s">
        <v>78</v>
      </c>
      <c r="AQ356" t="s">
        <v>74</v>
      </c>
      <c r="AR356" t="s">
        <v>77</v>
      </c>
      <c r="AS356" t="s">
        <v>78</v>
      </c>
      <c r="AT356" t="s">
        <v>77</v>
      </c>
      <c r="AU356" t="s">
        <v>78</v>
      </c>
      <c r="AV356" t="s">
        <v>78</v>
      </c>
      <c r="AW356" t="s">
        <v>78</v>
      </c>
      <c r="AX356" t="s">
        <v>78</v>
      </c>
      <c r="AY356">
        <v>4.2</v>
      </c>
      <c r="AZ356">
        <v>1</v>
      </c>
      <c r="BA356">
        <v>1</v>
      </c>
      <c r="BB356">
        <v>0.8</v>
      </c>
      <c r="BC356">
        <v>0</v>
      </c>
      <c r="BD356">
        <v>0.428571429</v>
      </c>
      <c r="BE356">
        <v>0.33333333300000001</v>
      </c>
      <c r="BF356">
        <v>0.125</v>
      </c>
      <c r="BG356">
        <v>0</v>
      </c>
      <c r="BH356">
        <v>0</v>
      </c>
      <c r="BI356">
        <v>0.4</v>
      </c>
      <c r="BJ356">
        <v>0.45454545499999999</v>
      </c>
      <c r="BK356">
        <v>0</v>
      </c>
      <c r="BL356">
        <v>0.5</v>
      </c>
      <c r="BM356">
        <v>0.5</v>
      </c>
      <c r="BN356">
        <v>0.83333333300000001</v>
      </c>
      <c r="BO356">
        <v>0</v>
      </c>
      <c r="BP356">
        <v>11</v>
      </c>
      <c r="BQ356">
        <v>8.8000000000000007</v>
      </c>
      <c r="BR356">
        <v>6.8</v>
      </c>
      <c r="BS356">
        <v>9.1</v>
      </c>
      <c r="BT356">
        <v>9</v>
      </c>
      <c r="BU356">
        <v>8.3000000000000007</v>
      </c>
      <c r="BV356">
        <v>7.1</v>
      </c>
      <c r="BW356">
        <v>9.5</v>
      </c>
      <c r="BX356">
        <v>8.4</v>
      </c>
      <c r="BY356">
        <v>8.6999999999999993</v>
      </c>
      <c r="BZ356">
        <v>6.3</v>
      </c>
      <c r="CA356">
        <v>8.1999999999999993</v>
      </c>
      <c r="CB356">
        <v>8.1</v>
      </c>
      <c r="CC356">
        <v>9</v>
      </c>
      <c r="CD356">
        <v>9</v>
      </c>
      <c r="CE356">
        <v>8.8000000000000007</v>
      </c>
      <c r="CF356">
        <v>107.3071892</v>
      </c>
      <c r="CG356">
        <f>IF(CJ356&lt;$CH$1,CJ356,)</f>
        <v>0</v>
      </c>
      <c r="CH356">
        <v>1</v>
      </c>
      <c r="CI356">
        <v>356</v>
      </c>
      <c r="CJ356">
        <v>14999.999589999999</v>
      </c>
      <c r="CK356">
        <f t="shared" si="16"/>
        <v>214.61437839999999</v>
      </c>
      <c r="CL356">
        <f t="shared" si="17"/>
        <v>0</v>
      </c>
    </row>
    <row r="357" spans="1:90" x14ac:dyDescent="0.25">
      <c r="A357" s="5" t="s">
        <v>333</v>
      </c>
      <c r="B357" s="2" t="s">
        <v>453</v>
      </c>
      <c r="C357" s="10">
        <v>43282</v>
      </c>
      <c r="D357" s="10">
        <v>43435</v>
      </c>
      <c r="E357" s="14">
        <f t="shared" si="15"/>
        <v>5</v>
      </c>
      <c r="F357" s="3" t="s">
        <v>474</v>
      </c>
      <c r="G357" s="3" t="s">
        <v>422</v>
      </c>
      <c r="H357">
        <v>458</v>
      </c>
      <c r="I357">
        <v>73.7</v>
      </c>
      <c r="J357">
        <v>157</v>
      </c>
      <c r="K357">
        <v>7.3</v>
      </c>
      <c r="L357">
        <v>166</v>
      </c>
      <c r="M357">
        <v>84</v>
      </c>
      <c r="N357" t="s">
        <v>76</v>
      </c>
      <c r="O357">
        <v>409</v>
      </c>
      <c r="P357">
        <v>1080</v>
      </c>
      <c r="Q357">
        <v>2340</v>
      </c>
      <c r="R357" s="1" t="s">
        <v>78</v>
      </c>
      <c r="S357" s="1" t="s">
        <v>77</v>
      </c>
      <c r="T357" t="s">
        <v>74</v>
      </c>
      <c r="U357">
        <v>8</v>
      </c>
      <c r="V357">
        <v>213.38</v>
      </c>
      <c r="W357">
        <v>2.4</v>
      </c>
      <c r="X357">
        <v>6</v>
      </c>
      <c r="Y357">
        <v>128</v>
      </c>
      <c r="Z357" t="s">
        <v>107</v>
      </c>
      <c r="AA357">
        <v>3750</v>
      </c>
      <c r="AF357" t="s">
        <v>74</v>
      </c>
      <c r="AG357">
        <v>16</v>
      </c>
      <c r="AH357">
        <v>1.8</v>
      </c>
      <c r="AI357">
        <v>24</v>
      </c>
      <c r="AJ357">
        <v>2</v>
      </c>
      <c r="AK357" t="s">
        <v>78</v>
      </c>
      <c r="AL357" t="s">
        <v>78</v>
      </c>
      <c r="AM357" t="s">
        <v>78</v>
      </c>
      <c r="AN357" t="s">
        <v>78</v>
      </c>
      <c r="AO357" t="s">
        <v>78</v>
      </c>
      <c r="AP357" t="s">
        <v>78</v>
      </c>
      <c r="AQ357" t="s">
        <v>74</v>
      </c>
      <c r="AR357" t="s">
        <v>77</v>
      </c>
      <c r="AS357" t="s">
        <v>78</v>
      </c>
      <c r="AT357" t="s">
        <v>77</v>
      </c>
      <c r="AU357" t="s">
        <v>78</v>
      </c>
      <c r="AV357" t="s">
        <v>78</v>
      </c>
      <c r="AW357" t="s">
        <v>78</v>
      </c>
      <c r="AX357" t="s">
        <v>78</v>
      </c>
      <c r="AY357">
        <v>4.2</v>
      </c>
      <c r="AZ357">
        <v>1</v>
      </c>
      <c r="BA357">
        <v>1</v>
      </c>
      <c r="BB357">
        <v>0.4</v>
      </c>
      <c r="BC357">
        <v>0</v>
      </c>
      <c r="BD357">
        <v>0.571428571</v>
      </c>
      <c r="BE357">
        <v>0.33333333300000001</v>
      </c>
      <c r="BF357">
        <v>0.125</v>
      </c>
      <c r="BG357">
        <v>0</v>
      </c>
      <c r="BH357">
        <v>0.5</v>
      </c>
      <c r="BI357">
        <v>0.4</v>
      </c>
      <c r="BJ357">
        <v>0.36363636399999999</v>
      </c>
      <c r="BK357">
        <v>0</v>
      </c>
      <c r="BL357">
        <v>0.75</v>
      </c>
      <c r="BM357">
        <v>1</v>
      </c>
      <c r="BN357">
        <v>1</v>
      </c>
      <c r="BO357">
        <v>0</v>
      </c>
      <c r="BP357">
        <v>26</v>
      </c>
      <c r="BQ357">
        <v>9.1</v>
      </c>
      <c r="BR357">
        <v>6.5</v>
      </c>
      <c r="BS357">
        <v>9.6999999999999993</v>
      </c>
      <c r="BT357">
        <v>9.6</v>
      </c>
      <c r="BU357">
        <v>8.4</v>
      </c>
      <c r="BV357">
        <v>8.5</v>
      </c>
      <c r="BW357">
        <v>9.6</v>
      </c>
      <c r="BX357">
        <v>9.1</v>
      </c>
      <c r="BY357">
        <v>8.9</v>
      </c>
      <c r="BZ357">
        <v>8.4</v>
      </c>
      <c r="CA357">
        <v>9.1</v>
      </c>
      <c r="CB357">
        <v>8.6</v>
      </c>
      <c r="CC357">
        <v>9.8000000000000007</v>
      </c>
      <c r="CD357">
        <v>9.6999999999999993</v>
      </c>
      <c r="CE357">
        <v>9.8000000000000007</v>
      </c>
      <c r="CF357">
        <v>107.3071892</v>
      </c>
      <c r="CG357">
        <f>IF(CJ357&lt;$CH$1,CJ357,)</f>
        <v>0</v>
      </c>
      <c r="CH357">
        <v>1</v>
      </c>
      <c r="CI357">
        <v>357</v>
      </c>
      <c r="CJ357">
        <v>13845.3215</v>
      </c>
      <c r="CK357">
        <f t="shared" si="16"/>
        <v>214.61437839999999</v>
      </c>
      <c r="CL357">
        <f t="shared" si="17"/>
        <v>0</v>
      </c>
    </row>
    <row r="358" spans="1:90" x14ac:dyDescent="0.25">
      <c r="A358" s="5" t="s">
        <v>333</v>
      </c>
      <c r="B358" s="2" t="s">
        <v>471</v>
      </c>
      <c r="C358" s="10">
        <v>43252</v>
      </c>
      <c r="D358" s="10">
        <v>43282</v>
      </c>
      <c r="E358" s="14">
        <f t="shared" si="15"/>
        <v>1</v>
      </c>
      <c r="G358" s="3" t="s">
        <v>470</v>
      </c>
      <c r="H358">
        <v>186</v>
      </c>
      <c r="I358">
        <v>71.8</v>
      </c>
      <c r="J358">
        <v>149.19999999999999</v>
      </c>
      <c r="K358">
        <v>7.7</v>
      </c>
      <c r="L358">
        <v>152</v>
      </c>
      <c r="M358">
        <v>79</v>
      </c>
      <c r="N358" t="s">
        <v>76</v>
      </c>
      <c r="O358">
        <v>432</v>
      </c>
      <c r="P358">
        <v>1080</v>
      </c>
      <c r="Q358">
        <v>2280</v>
      </c>
      <c r="R358" s="1" t="s">
        <v>77</v>
      </c>
      <c r="S358" s="1" t="s">
        <v>77</v>
      </c>
      <c r="T358" t="s">
        <v>74</v>
      </c>
      <c r="U358">
        <v>8</v>
      </c>
      <c r="V358">
        <v>75.400000000000006</v>
      </c>
      <c r="W358">
        <v>2.36</v>
      </c>
      <c r="X358">
        <v>4</v>
      </c>
      <c r="Y358">
        <v>32</v>
      </c>
      <c r="Z358" t="s">
        <v>107</v>
      </c>
      <c r="AA358">
        <v>3000</v>
      </c>
      <c r="AF358" t="s">
        <v>74</v>
      </c>
      <c r="AG358">
        <v>13</v>
      </c>
      <c r="AH358">
        <v>2.2000000000000002</v>
      </c>
      <c r="AI358">
        <v>16</v>
      </c>
      <c r="AJ358">
        <v>2</v>
      </c>
      <c r="AK358" t="s">
        <v>78</v>
      </c>
      <c r="AL358" t="s">
        <v>78</v>
      </c>
      <c r="AM358" t="s">
        <v>78</v>
      </c>
      <c r="AN358" t="s">
        <v>78</v>
      </c>
      <c r="AO358" t="s">
        <v>78</v>
      </c>
      <c r="AP358" t="s">
        <v>74</v>
      </c>
      <c r="AQ358" t="s">
        <v>74</v>
      </c>
      <c r="AR358" t="s">
        <v>77</v>
      </c>
      <c r="AS358" t="s">
        <v>78</v>
      </c>
      <c r="AT358" t="s">
        <v>78</v>
      </c>
      <c r="AU358" t="s">
        <v>78</v>
      </c>
      <c r="AV358" t="s">
        <v>78</v>
      </c>
      <c r="AW358" t="s">
        <v>78</v>
      </c>
      <c r="AX358" t="s">
        <v>78</v>
      </c>
      <c r="AY358">
        <v>4.2</v>
      </c>
      <c r="AZ358">
        <v>1</v>
      </c>
      <c r="BA358">
        <v>1</v>
      </c>
      <c r="BB358">
        <v>0.4</v>
      </c>
      <c r="BC358">
        <v>0</v>
      </c>
      <c r="BD358">
        <v>0.428571429</v>
      </c>
      <c r="BE358">
        <v>0.33333333300000001</v>
      </c>
      <c r="BF358">
        <v>0.125</v>
      </c>
      <c r="BG358">
        <v>0</v>
      </c>
      <c r="BH358">
        <v>0.5</v>
      </c>
      <c r="BI358">
        <v>0.4</v>
      </c>
      <c r="BJ358">
        <v>0.36363636399999999</v>
      </c>
      <c r="BK358">
        <v>0</v>
      </c>
      <c r="BL358">
        <v>0.75</v>
      </c>
      <c r="BM358">
        <v>1</v>
      </c>
      <c r="BN358">
        <v>1</v>
      </c>
      <c r="BO358">
        <v>0</v>
      </c>
      <c r="BP358">
        <v>1</v>
      </c>
      <c r="BQ358" t="s">
        <v>74</v>
      </c>
      <c r="BR358" t="s">
        <v>74</v>
      </c>
      <c r="BS358" t="s">
        <v>74</v>
      </c>
      <c r="BT358" t="s">
        <v>74</v>
      </c>
      <c r="BU358" t="s">
        <v>74</v>
      </c>
      <c r="BV358" t="s">
        <v>74</v>
      </c>
      <c r="BW358" t="s">
        <v>74</v>
      </c>
      <c r="BX358" t="s">
        <v>74</v>
      </c>
      <c r="BY358" t="s">
        <v>74</v>
      </c>
      <c r="BZ358" t="s">
        <v>74</v>
      </c>
      <c r="CA358" t="s">
        <v>74</v>
      </c>
      <c r="CB358" t="s">
        <v>74</v>
      </c>
      <c r="CC358" t="s">
        <v>74</v>
      </c>
      <c r="CD358" t="s">
        <v>74</v>
      </c>
      <c r="CE358" t="s">
        <v>74</v>
      </c>
      <c r="CF358">
        <v>178.56353659999999</v>
      </c>
      <c r="CG358">
        <f>IF(CJ358&lt;$CH$1,CJ358,)</f>
        <v>0</v>
      </c>
      <c r="CH358">
        <v>1</v>
      </c>
      <c r="CI358">
        <v>358</v>
      </c>
      <c r="CJ358">
        <v>14999.99994</v>
      </c>
      <c r="CK358">
        <f t="shared" si="16"/>
        <v>357.12707319999998</v>
      </c>
      <c r="CL358">
        <f t="shared" si="17"/>
        <v>0</v>
      </c>
    </row>
    <row r="359" spans="1:90" x14ac:dyDescent="0.25">
      <c r="A359" s="5" t="s">
        <v>333</v>
      </c>
      <c r="B359" s="2" t="s">
        <v>475</v>
      </c>
      <c r="C359" s="10">
        <v>43252</v>
      </c>
      <c r="E359" s="14" t="e">
        <f t="shared" si="15"/>
        <v>#NUM!</v>
      </c>
      <c r="H359">
        <v>329</v>
      </c>
      <c r="I359">
        <v>74.3</v>
      </c>
      <c r="J359">
        <v>157.9</v>
      </c>
      <c r="K359">
        <v>7.5</v>
      </c>
      <c r="L359">
        <v>176</v>
      </c>
      <c r="M359">
        <v>83</v>
      </c>
      <c r="N359" t="s">
        <v>76</v>
      </c>
      <c r="O359">
        <v>409</v>
      </c>
      <c r="P359">
        <v>1080</v>
      </c>
      <c r="Q359">
        <v>2340</v>
      </c>
      <c r="R359" s="1" t="s">
        <v>78</v>
      </c>
      <c r="S359" s="1" t="s">
        <v>77</v>
      </c>
      <c r="T359" t="s">
        <v>74</v>
      </c>
      <c r="U359">
        <v>8</v>
      </c>
      <c r="V359">
        <v>251.23699999999999</v>
      </c>
      <c r="W359">
        <v>2.4</v>
      </c>
      <c r="X359">
        <v>4</v>
      </c>
      <c r="Y359">
        <v>64</v>
      </c>
      <c r="Z359" t="s">
        <v>107</v>
      </c>
      <c r="AA359">
        <v>3750</v>
      </c>
      <c r="AB359">
        <v>94</v>
      </c>
      <c r="AC359">
        <v>25.1</v>
      </c>
      <c r="AD359">
        <v>13.67</v>
      </c>
      <c r="AE359">
        <v>11.48</v>
      </c>
      <c r="AF359" t="s">
        <v>74</v>
      </c>
      <c r="AG359">
        <v>16</v>
      </c>
      <c r="AH359">
        <v>2.2000000000000002</v>
      </c>
      <c r="AI359">
        <v>16</v>
      </c>
      <c r="AJ359">
        <v>2</v>
      </c>
      <c r="AK359" t="s">
        <v>78</v>
      </c>
      <c r="AL359" t="s">
        <v>78</v>
      </c>
      <c r="AM359" t="s">
        <v>78</v>
      </c>
      <c r="AN359" t="s">
        <v>78</v>
      </c>
      <c r="AO359" t="s">
        <v>78</v>
      </c>
      <c r="AP359" t="s">
        <v>78</v>
      </c>
      <c r="AQ359" t="s">
        <v>74</v>
      </c>
      <c r="AR359" t="s">
        <v>77</v>
      </c>
      <c r="AS359" t="s">
        <v>78</v>
      </c>
      <c r="AT359" t="s">
        <v>77</v>
      </c>
      <c r="AU359" t="s">
        <v>78</v>
      </c>
      <c r="AV359" t="s">
        <v>78</v>
      </c>
      <c r="AW359" t="s">
        <v>78</v>
      </c>
      <c r="AX359" t="s">
        <v>78</v>
      </c>
      <c r="AY359">
        <v>4.2</v>
      </c>
      <c r="AZ359">
        <v>1</v>
      </c>
      <c r="BA359">
        <v>1</v>
      </c>
      <c r="BB359">
        <v>0.4</v>
      </c>
      <c r="BC359">
        <v>0</v>
      </c>
      <c r="BD359">
        <v>0.571428571</v>
      </c>
      <c r="BE359">
        <v>0.33333333300000001</v>
      </c>
      <c r="BF359">
        <v>0.125</v>
      </c>
      <c r="BG359">
        <v>0</v>
      </c>
      <c r="BH359">
        <v>0.5</v>
      </c>
      <c r="BI359">
        <v>0.4</v>
      </c>
      <c r="BJ359">
        <v>0.36363636399999999</v>
      </c>
      <c r="BK359">
        <v>0</v>
      </c>
      <c r="BL359">
        <v>0.75</v>
      </c>
      <c r="BM359">
        <v>1</v>
      </c>
      <c r="BN359">
        <v>1</v>
      </c>
      <c r="BO359">
        <v>0</v>
      </c>
      <c r="BP359">
        <v>39</v>
      </c>
      <c r="BQ359">
        <v>9.1</v>
      </c>
      <c r="BR359">
        <v>8</v>
      </c>
      <c r="BS359">
        <v>9.6</v>
      </c>
      <c r="BT359">
        <v>9.1999999999999993</v>
      </c>
      <c r="BU359">
        <v>8.8000000000000007</v>
      </c>
      <c r="BV359">
        <v>8.5</v>
      </c>
      <c r="BW359">
        <v>9.6999999999999993</v>
      </c>
      <c r="BX359">
        <v>9.3000000000000007</v>
      </c>
      <c r="BY359">
        <v>9</v>
      </c>
      <c r="BZ359">
        <v>6.4</v>
      </c>
      <c r="CA359">
        <v>8.3000000000000007</v>
      </c>
      <c r="CB359">
        <v>8.1999999999999993</v>
      </c>
      <c r="CC359">
        <v>9.1</v>
      </c>
      <c r="CD359">
        <v>9.1999999999999993</v>
      </c>
      <c r="CE359">
        <v>9.5</v>
      </c>
      <c r="CF359">
        <v>178.56353659999999</v>
      </c>
      <c r="CG359">
        <f>IF(CJ359&lt;$CH$1,CJ359,)</f>
        <v>0</v>
      </c>
      <c r="CH359">
        <v>1</v>
      </c>
      <c r="CI359">
        <v>359</v>
      </c>
      <c r="CJ359">
        <v>14999.082839999999</v>
      </c>
      <c r="CK359">
        <f t="shared" si="16"/>
        <v>357.12707319999998</v>
      </c>
      <c r="CL359">
        <f t="shared" si="17"/>
        <v>0</v>
      </c>
    </row>
    <row r="360" spans="1:90" x14ac:dyDescent="0.25">
      <c r="A360" s="5" t="s">
        <v>333</v>
      </c>
      <c r="B360" s="2" t="s">
        <v>476</v>
      </c>
      <c r="C360" s="10">
        <v>43221</v>
      </c>
      <c r="E360" s="14" t="e">
        <f t="shared" si="15"/>
        <v>#NUM!</v>
      </c>
      <c r="H360">
        <v>150</v>
      </c>
      <c r="I360">
        <v>70.900000000000006</v>
      </c>
      <c r="J360">
        <v>146.5</v>
      </c>
      <c r="K360">
        <v>8.3000000000000007</v>
      </c>
      <c r="L360">
        <v>142</v>
      </c>
      <c r="M360">
        <v>73</v>
      </c>
      <c r="N360" t="s">
        <v>76</v>
      </c>
      <c r="O360">
        <v>295</v>
      </c>
      <c r="P360">
        <v>720</v>
      </c>
      <c r="Q360">
        <v>1440</v>
      </c>
      <c r="R360" s="1" t="s">
        <v>77</v>
      </c>
      <c r="S360" s="1" t="s">
        <v>77</v>
      </c>
      <c r="T360" t="s">
        <v>74</v>
      </c>
      <c r="U360">
        <v>4</v>
      </c>
      <c r="V360">
        <v>35</v>
      </c>
      <c r="W360">
        <v>1.3</v>
      </c>
      <c r="X360">
        <v>2</v>
      </c>
      <c r="Y360">
        <v>16</v>
      </c>
      <c r="Z360" t="s">
        <v>104</v>
      </c>
      <c r="AA360">
        <v>3020</v>
      </c>
      <c r="AF360" t="s">
        <v>74</v>
      </c>
      <c r="AG360">
        <v>13</v>
      </c>
      <c r="AH360">
        <v>2.2000000000000002</v>
      </c>
      <c r="AI360">
        <v>5</v>
      </c>
      <c r="AJ360" t="s">
        <v>74</v>
      </c>
      <c r="AK360" t="s">
        <v>77</v>
      </c>
      <c r="AL360" t="s">
        <v>78</v>
      </c>
      <c r="AM360" t="s">
        <v>74</v>
      </c>
      <c r="AN360" t="s">
        <v>78</v>
      </c>
      <c r="AO360" t="s">
        <v>74</v>
      </c>
      <c r="AP360" t="s">
        <v>74</v>
      </c>
      <c r="AQ360" t="s">
        <v>74</v>
      </c>
      <c r="AR360" t="s">
        <v>77</v>
      </c>
      <c r="AS360" t="s">
        <v>78</v>
      </c>
      <c r="AT360" t="s">
        <v>78</v>
      </c>
      <c r="AU360" t="s">
        <v>78</v>
      </c>
      <c r="AV360" t="s">
        <v>78</v>
      </c>
      <c r="AW360" t="s">
        <v>78</v>
      </c>
      <c r="AX360" t="s">
        <v>78</v>
      </c>
      <c r="AY360">
        <v>4.2</v>
      </c>
      <c r="AZ360">
        <v>1</v>
      </c>
      <c r="BA360">
        <v>1</v>
      </c>
      <c r="BB360">
        <v>0.4</v>
      </c>
      <c r="BC360">
        <v>0</v>
      </c>
      <c r="BD360">
        <v>0.571428571</v>
      </c>
      <c r="BE360">
        <v>0.33333333300000001</v>
      </c>
      <c r="BF360">
        <v>0.125</v>
      </c>
      <c r="BG360">
        <v>0</v>
      </c>
      <c r="BH360">
        <v>0.5</v>
      </c>
      <c r="BI360">
        <v>0.4</v>
      </c>
      <c r="BJ360">
        <v>0.36363636399999999</v>
      </c>
      <c r="BK360">
        <v>0</v>
      </c>
      <c r="BL360">
        <v>0.75</v>
      </c>
      <c r="BM360">
        <v>1</v>
      </c>
      <c r="BN360">
        <v>1</v>
      </c>
      <c r="BO360">
        <v>0</v>
      </c>
      <c r="BP360">
        <v>1</v>
      </c>
      <c r="BQ360" t="s">
        <v>74</v>
      </c>
      <c r="BR360" t="s">
        <v>74</v>
      </c>
      <c r="BS360" t="s">
        <v>74</v>
      </c>
      <c r="BT360" t="s">
        <v>74</v>
      </c>
      <c r="BU360" t="s">
        <v>74</v>
      </c>
      <c r="BV360" t="s">
        <v>74</v>
      </c>
      <c r="BW360" t="s">
        <v>74</v>
      </c>
      <c r="BX360" t="s">
        <v>74</v>
      </c>
      <c r="BY360" t="s">
        <v>74</v>
      </c>
      <c r="BZ360" t="s">
        <v>74</v>
      </c>
      <c r="CA360" t="s">
        <v>74</v>
      </c>
      <c r="CB360" t="s">
        <v>74</v>
      </c>
      <c r="CC360" t="s">
        <v>74</v>
      </c>
      <c r="CD360" t="s">
        <v>74</v>
      </c>
      <c r="CE360" t="s">
        <v>74</v>
      </c>
      <c r="CF360">
        <v>522.72437049999996</v>
      </c>
      <c r="CG360">
        <f>IF(CJ360&lt;$CH$1,CJ360,)</f>
        <v>0</v>
      </c>
      <c r="CH360">
        <v>1</v>
      </c>
      <c r="CI360">
        <v>360</v>
      </c>
      <c r="CJ360">
        <v>14999.99994</v>
      </c>
      <c r="CK360">
        <f t="shared" si="16"/>
        <v>1045.4487409999999</v>
      </c>
      <c r="CL360">
        <f t="shared" si="17"/>
        <v>0</v>
      </c>
    </row>
    <row r="361" spans="1:90" x14ac:dyDescent="0.25">
      <c r="A361" s="5" t="s">
        <v>333</v>
      </c>
      <c r="B361" s="2" t="s">
        <v>435</v>
      </c>
      <c r="C361" s="10">
        <v>43221</v>
      </c>
      <c r="D361" s="10">
        <v>43556</v>
      </c>
      <c r="E361" s="14">
        <f t="shared" si="15"/>
        <v>11</v>
      </c>
      <c r="F361" s="3" t="s">
        <v>477</v>
      </c>
      <c r="H361">
        <v>119</v>
      </c>
      <c r="I361">
        <v>70.900000000000006</v>
      </c>
      <c r="J361">
        <v>146.5</v>
      </c>
      <c r="K361">
        <v>8.3000000000000007</v>
      </c>
      <c r="L361">
        <v>145</v>
      </c>
      <c r="M361">
        <v>73</v>
      </c>
      <c r="N361" t="s">
        <v>76</v>
      </c>
      <c r="O361">
        <v>295</v>
      </c>
      <c r="P361">
        <v>720</v>
      </c>
      <c r="Q361">
        <v>1440</v>
      </c>
      <c r="R361" s="1" t="s">
        <v>77</v>
      </c>
      <c r="S361" s="1" t="s">
        <v>77</v>
      </c>
      <c r="T361" t="s">
        <v>74</v>
      </c>
      <c r="U361">
        <v>4</v>
      </c>
      <c r="V361">
        <v>35</v>
      </c>
      <c r="W361">
        <v>1.3</v>
      </c>
      <c r="X361">
        <v>2</v>
      </c>
      <c r="Y361">
        <v>16</v>
      </c>
      <c r="Z361" t="s">
        <v>104</v>
      </c>
      <c r="AA361">
        <v>3020</v>
      </c>
      <c r="AF361" t="s">
        <v>74</v>
      </c>
      <c r="AG361">
        <v>8</v>
      </c>
      <c r="AH361">
        <v>2.2000000000000002</v>
      </c>
      <c r="AI361">
        <v>5</v>
      </c>
      <c r="AJ361" t="s">
        <v>74</v>
      </c>
      <c r="AK361" t="s">
        <v>77</v>
      </c>
      <c r="AL361" t="s">
        <v>78</v>
      </c>
      <c r="AM361" t="s">
        <v>78</v>
      </c>
      <c r="AN361" t="s">
        <v>78</v>
      </c>
      <c r="AO361" t="s">
        <v>74</v>
      </c>
      <c r="AP361" t="s">
        <v>74</v>
      </c>
      <c r="AQ361" t="s">
        <v>74</v>
      </c>
      <c r="AR361" t="s">
        <v>77</v>
      </c>
      <c r="AS361" t="s">
        <v>78</v>
      </c>
      <c r="AT361" t="s">
        <v>78</v>
      </c>
      <c r="AU361" t="s">
        <v>78</v>
      </c>
      <c r="AV361" t="s">
        <v>78</v>
      </c>
      <c r="AW361" t="s">
        <v>78</v>
      </c>
      <c r="AX361" t="s">
        <v>78</v>
      </c>
      <c r="AY361">
        <v>4</v>
      </c>
      <c r="AZ361">
        <v>1</v>
      </c>
      <c r="BA361">
        <v>1</v>
      </c>
      <c r="BB361">
        <v>0.8</v>
      </c>
      <c r="BC361">
        <v>0</v>
      </c>
      <c r="BD361">
        <v>0.428571429</v>
      </c>
      <c r="BE361">
        <v>0.33333333300000001</v>
      </c>
      <c r="BF361">
        <v>0.125</v>
      </c>
      <c r="BG361">
        <v>0</v>
      </c>
      <c r="BH361">
        <v>0</v>
      </c>
      <c r="BI361">
        <v>0.4</v>
      </c>
      <c r="BJ361">
        <v>0.27272727299999999</v>
      </c>
      <c r="BK361">
        <v>0</v>
      </c>
      <c r="BL361">
        <v>0.5</v>
      </c>
      <c r="BM361">
        <v>0.5</v>
      </c>
      <c r="BN361">
        <v>0.66666666699999999</v>
      </c>
      <c r="BO361">
        <v>0</v>
      </c>
      <c r="BP361">
        <v>80</v>
      </c>
      <c r="BQ361">
        <v>3</v>
      </c>
      <c r="BR361">
        <v>5.7</v>
      </c>
      <c r="BS361">
        <v>6.6</v>
      </c>
      <c r="BT361">
        <v>6.7</v>
      </c>
      <c r="BU361">
        <v>4.7</v>
      </c>
      <c r="BV361">
        <v>5.0999999999999996</v>
      </c>
      <c r="BW361">
        <v>2.6</v>
      </c>
      <c r="BX361">
        <v>1.3</v>
      </c>
      <c r="BY361">
        <v>4.7</v>
      </c>
      <c r="BZ361">
        <v>3.4</v>
      </c>
      <c r="CA361">
        <v>4.5999999999999996</v>
      </c>
      <c r="CB361">
        <v>6</v>
      </c>
      <c r="CC361">
        <v>6.8</v>
      </c>
      <c r="CD361">
        <v>5.8</v>
      </c>
      <c r="CE361">
        <v>6.4</v>
      </c>
      <c r="CF361">
        <v>522.72437049999996</v>
      </c>
      <c r="CG361">
        <f>IF(CJ361&lt;$CH$1,CJ361,)</f>
        <v>1360.5512670000001</v>
      </c>
      <c r="CH361">
        <v>1</v>
      </c>
      <c r="CI361">
        <v>361</v>
      </c>
      <c r="CJ361">
        <v>1360.5512670000001</v>
      </c>
      <c r="CK361">
        <f t="shared" si="16"/>
        <v>1045.4487409999999</v>
      </c>
      <c r="CL361">
        <f t="shared" si="17"/>
        <v>745.26780697332299</v>
      </c>
    </row>
    <row r="362" spans="1:90" x14ac:dyDescent="0.25">
      <c r="A362" s="5" t="s">
        <v>333</v>
      </c>
      <c r="B362" s="2" t="s">
        <v>478</v>
      </c>
      <c r="C362" s="10">
        <v>43221</v>
      </c>
      <c r="E362" s="14" t="e">
        <f t="shared" si="15"/>
        <v>#NUM!</v>
      </c>
      <c r="F362" s="3" t="s">
        <v>479</v>
      </c>
      <c r="H362">
        <v>70</v>
      </c>
      <c r="I362">
        <v>73.7</v>
      </c>
      <c r="J362">
        <v>145.1</v>
      </c>
      <c r="K362">
        <v>9.5</v>
      </c>
      <c r="L362">
        <v>180</v>
      </c>
      <c r="M362">
        <v>64</v>
      </c>
      <c r="N362" t="s">
        <v>76</v>
      </c>
      <c r="O362">
        <v>196</v>
      </c>
      <c r="P362">
        <v>480</v>
      </c>
      <c r="Q362">
        <v>854</v>
      </c>
      <c r="R362" s="1" t="s">
        <v>77</v>
      </c>
      <c r="S362" s="1" t="s">
        <v>77</v>
      </c>
      <c r="T362" t="s">
        <v>74</v>
      </c>
      <c r="U362">
        <v>4</v>
      </c>
      <c r="V362">
        <v>25</v>
      </c>
      <c r="W362">
        <v>1.1000000000000001</v>
      </c>
      <c r="X362">
        <v>1</v>
      </c>
      <c r="Y362">
        <v>8</v>
      </c>
      <c r="Z362" t="s">
        <v>104</v>
      </c>
      <c r="AA362">
        <v>2280</v>
      </c>
      <c r="AF362" t="s">
        <v>74</v>
      </c>
      <c r="AG362">
        <v>8</v>
      </c>
      <c r="AH362">
        <v>2.2000000000000002</v>
      </c>
      <c r="AI362">
        <v>1.9</v>
      </c>
      <c r="AJ362" t="s">
        <v>74</v>
      </c>
      <c r="AK362" t="s">
        <v>77</v>
      </c>
      <c r="AL362" t="s">
        <v>78</v>
      </c>
      <c r="AM362" t="s">
        <v>78</v>
      </c>
      <c r="AN362" t="s">
        <v>78</v>
      </c>
      <c r="AO362" t="s">
        <v>74</v>
      </c>
      <c r="AP362" t="s">
        <v>74</v>
      </c>
      <c r="AQ362" t="s">
        <v>74</v>
      </c>
      <c r="AR362" t="s">
        <v>77</v>
      </c>
      <c r="AS362" t="s">
        <v>78</v>
      </c>
      <c r="AT362" t="s">
        <v>78</v>
      </c>
      <c r="AU362" t="s">
        <v>78</v>
      </c>
      <c r="AV362" t="s">
        <v>78</v>
      </c>
      <c r="AW362" t="s">
        <v>74</v>
      </c>
      <c r="AX362" t="s">
        <v>78</v>
      </c>
      <c r="AY362">
        <v>4</v>
      </c>
      <c r="AZ362">
        <v>1</v>
      </c>
      <c r="BA362">
        <v>1</v>
      </c>
      <c r="BB362">
        <v>0.8</v>
      </c>
      <c r="BC362">
        <v>0</v>
      </c>
      <c r="BD362">
        <v>0.428571429</v>
      </c>
      <c r="BE362">
        <v>0</v>
      </c>
      <c r="BF362">
        <v>0.1875</v>
      </c>
      <c r="BG362">
        <v>0</v>
      </c>
      <c r="BH362">
        <v>0</v>
      </c>
      <c r="BI362">
        <v>0.4</v>
      </c>
      <c r="BJ362">
        <v>0.36363636399999999</v>
      </c>
      <c r="BK362">
        <v>0</v>
      </c>
      <c r="BL362">
        <v>0.5</v>
      </c>
      <c r="BM362">
        <v>0.5</v>
      </c>
      <c r="BN362">
        <v>1</v>
      </c>
      <c r="BO362">
        <v>0</v>
      </c>
      <c r="BP362">
        <v>2</v>
      </c>
      <c r="BQ362" t="s">
        <v>74</v>
      </c>
      <c r="BR362" t="s">
        <v>74</v>
      </c>
      <c r="BS362" t="s">
        <v>74</v>
      </c>
      <c r="BT362" t="s">
        <v>74</v>
      </c>
      <c r="BU362" t="s">
        <v>74</v>
      </c>
      <c r="BV362" t="s">
        <v>74</v>
      </c>
      <c r="BW362" t="s">
        <v>74</v>
      </c>
      <c r="BX362" t="s">
        <v>74</v>
      </c>
      <c r="BY362" t="s">
        <v>74</v>
      </c>
      <c r="BZ362" t="s">
        <v>74</v>
      </c>
      <c r="CA362" t="s">
        <v>74</v>
      </c>
      <c r="CB362" t="s">
        <v>74</v>
      </c>
      <c r="CC362" t="s">
        <v>74</v>
      </c>
      <c r="CD362" t="s">
        <v>74</v>
      </c>
      <c r="CE362" t="s">
        <v>74</v>
      </c>
      <c r="CF362">
        <v>522.72437049999996</v>
      </c>
      <c r="CG362">
        <f>IF(CJ362&lt;$CH$1,CJ362,)</f>
        <v>0</v>
      </c>
      <c r="CH362">
        <v>1</v>
      </c>
      <c r="CI362">
        <v>362</v>
      </c>
      <c r="CJ362">
        <v>14377.358550000001</v>
      </c>
      <c r="CK362">
        <f t="shared" si="16"/>
        <v>1045.4487409999999</v>
      </c>
      <c r="CL362">
        <f t="shared" si="17"/>
        <v>0</v>
      </c>
    </row>
    <row r="363" spans="1:90" x14ac:dyDescent="0.25">
      <c r="A363" s="5" t="s">
        <v>333</v>
      </c>
      <c r="B363" s="2" t="s">
        <v>480</v>
      </c>
      <c r="C363" s="10">
        <v>43221</v>
      </c>
      <c r="E363" s="14" t="e">
        <f t="shared" si="15"/>
        <v>#NUM!</v>
      </c>
      <c r="H363">
        <v>100</v>
      </c>
      <c r="I363">
        <v>70.900000000000006</v>
      </c>
      <c r="J363">
        <v>146.5</v>
      </c>
      <c r="K363">
        <v>8.3000000000000007</v>
      </c>
      <c r="L363">
        <v>142</v>
      </c>
      <c r="M363">
        <v>73</v>
      </c>
      <c r="N363" t="s">
        <v>76</v>
      </c>
      <c r="O363">
        <v>295</v>
      </c>
      <c r="P363">
        <v>720</v>
      </c>
      <c r="Q363">
        <v>1440</v>
      </c>
      <c r="R363" s="1" t="s">
        <v>77</v>
      </c>
      <c r="S363" s="1" t="s">
        <v>77</v>
      </c>
      <c r="T363" t="s">
        <v>74</v>
      </c>
      <c r="U363">
        <v>4</v>
      </c>
      <c r="V363">
        <v>35</v>
      </c>
      <c r="W363">
        <v>1.3</v>
      </c>
      <c r="X363">
        <v>2</v>
      </c>
      <c r="Y363">
        <v>16</v>
      </c>
      <c r="Z363" t="s">
        <v>104</v>
      </c>
      <c r="AA363">
        <v>3020</v>
      </c>
      <c r="AF363" t="s">
        <v>74</v>
      </c>
      <c r="AG363">
        <v>13</v>
      </c>
      <c r="AH363">
        <v>2.2000000000000002</v>
      </c>
      <c r="AI363">
        <v>5</v>
      </c>
      <c r="AJ363" t="s">
        <v>74</v>
      </c>
      <c r="AK363" t="s">
        <v>77</v>
      </c>
      <c r="AL363" t="s">
        <v>78</v>
      </c>
      <c r="AM363" t="s">
        <v>78</v>
      </c>
      <c r="AN363" t="s">
        <v>78</v>
      </c>
      <c r="AO363" t="s">
        <v>74</v>
      </c>
      <c r="AP363" t="s">
        <v>74</v>
      </c>
      <c r="AQ363" t="s">
        <v>74</v>
      </c>
      <c r="AR363" t="s">
        <v>77</v>
      </c>
      <c r="AS363" t="s">
        <v>78</v>
      </c>
      <c r="AT363" t="s">
        <v>78</v>
      </c>
      <c r="AU363" t="s">
        <v>78</v>
      </c>
      <c r="AV363" t="s">
        <v>78</v>
      </c>
      <c r="AW363" t="s">
        <v>78</v>
      </c>
      <c r="AX363" t="s">
        <v>78</v>
      </c>
      <c r="AY363">
        <v>4</v>
      </c>
      <c r="AZ363">
        <v>1</v>
      </c>
      <c r="BA363">
        <v>1</v>
      </c>
      <c r="BB363">
        <v>0.4</v>
      </c>
      <c r="BC363">
        <v>0</v>
      </c>
      <c r="BD363">
        <v>0.571428571</v>
      </c>
      <c r="BE363">
        <v>0</v>
      </c>
      <c r="BF363">
        <v>0.125</v>
      </c>
      <c r="BG363">
        <v>0</v>
      </c>
      <c r="BH363">
        <v>0.5</v>
      </c>
      <c r="BI363">
        <v>0.4</v>
      </c>
      <c r="BJ363">
        <v>0.36363636399999999</v>
      </c>
      <c r="BK363">
        <v>0</v>
      </c>
      <c r="BL363">
        <v>0.75</v>
      </c>
      <c r="BM363">
        <v>1</v>
      </c>
      <c r="BN363">
        <v>1</v>
      </c>
      <c r="BO363">
        <v>0</v>
      </c>
      <c r="BP363">
        <v>10</v>
      </c>
      <c r="BQ363">
        <v>7</v>
      </c>
      <c r="BR363">
        <v>8</v>
      </c>
      <c r="BS363">
        <v>7.6</v>
      </c>
      <c r="BT363">
        <v>7.9</v>
      </c>
      <c r="BU363">
        <v>6.6</v>
      </c>
      <c r="BV363">
        <v>7.7</v>
      </c>
      <c r="BW363">
        <v>6.6</v>
      </c>
      <c r="BX363">
        <v>4.7</v>
      </c>
      <c r="BY363">
        <v>7.8</v>
      </c>
      <c r="BZ363">
        <v>5.0999999999999996</v>
      </c>
      <c r="CA363">
        <v>6.6</v>
      </c>
      <c r="CB363">
        <v>8.3000000000000007</v>
      </c>
      <c r="CC363">
        <v>7.6</v>
      </c>
      <c r="CD363">
        <v>8.6999999999999993</v>
      </c>
      <c r="CE363">
        <v>8.8000000000000007</v>
      </c>
      <c r="CF363">
        <v>522.72437049999996</v>
      </c>
      <c r="CG363">
        <f>IF(CJ363&lt;$CH$1,CJ363,)</f>
        <v>0</v>
      </c>
      <c r="CH363">
        <v>1</v>
      </c>
      <c r="CI363">
        <v>363</v>
      </c>
      <c r="CJ363">
        <v>14999.48129</v>
      </c>
      <c r="CK363">
        <f t="shared" si="16"/>
        <v>1045.4487409999999</v>
      </c>
      <c r="CL363">
        <f t="shared" si="17"/>
        <v>0</v>
      </c>
    </row>
    <row r="364" spans="1:90" x14ac:dyDescent="0.25">
      <c r="A364" s="5" t="s">
        <v>333</v>
      </c>
      <c r="B364" s="2" t="s">
        <v>445</v>
      </c>
      <c r="C364" s="10">
        <v>43221</v>
      </c>
      <c r="D364" s="10">
        <v>43525</v>
      </c>
      <c r="E364" s="14">
        <f t="shared" si="15"/>
        <v>10</v>
      </c>
      <c r="F364" s="3" t="s">
        <v>481</v>
      </c>
      <c r="G364" s="3" t="s">
        <v>390</v>
      </c>
      <c r="H364">
        <v>150</v>
      </c>
      <c r="I364">
        <v>73</v>
      </c>
      <c r="J364">
        <v>152.4</v>
      </c>
      <c r="K364">
        <v>7.8</v>
      </c>
      <c r="L364">
        <v>150</v>
      </c>
      <c r="M364">
        <v>75</v>
      </c>
      <c r="N364" t="s">
        <v>76</v>
      </c>
      <c r="O364">
        <v>282</v>
      </c>
      <c r="P364">
        <v>720</v>
      </c>
      <c r="Q364">
        <v>1440</v>
      </c>
      <c r="R364" s="1" t="s">
        <v>77</v>
      </c>
      <c r="S364" s="1" t="s">
        <v>77</v>
      </c>
      <c r="T364" t="s">
        <v>74</v>
      </c>
      <c r="U364">
        <v>4</v>
      </c>
      <c r="V364">
        <v>31</v>
      </c>
      <c r="W364">
        <v>1.4</v>
      </c>
      <c r="X364">
        <v>2</v>
      </c>
      <c r="Y364">
        <v>16</v>
      </c>
      <c r="Z364" t="s">
        <v>104</v>
      </c>
      <c r="AA364">
        <v>3000</v>
      </c>
      <c r="AF364" t="s">
        <v>74</v>
      </c>
      <c r="AG364">
        <v>13</v>
      </c>
      <c r="AH364">
        <v>2.2000000000000002</v>
      </c>
      <c r="AI364">
        <v>5</v>
      </c>
      <c r="AJ364" t="s">
        <v>74</v>
      </c>
      <c r="AK364" t="s">
        <v>77</v>
      </c>
      <c r="AL364" t="s">
        <v>78</v>
      </c>
      <c r="AM364" t="s">
        <v>78</v>
      </c>
      <c r="AN364" t="s">
        <v>78</v>
      </c>
      <c r="AO364" t="s">
        <v>78</v>
      </c>
      <c r="AP364" t="s">
        <v>74</v>
      </c>
      <c r="AQ364" t="s">
        <v>74</v>
      </c>
      <c r="AR364" t="s">
        <v>78</v>
      </c>
      <c r="AS364" t="s">
        <v>78</v>
      </c>
      <c r="AT364" t="s">
        <v>78</v>
      </c>
      <c r="AU364" t="s">
        <v>78</v>
      </c>
      <c r="AV364" t="s">
        <v>78</v>
      </c>
      <c r="AW364" t="s">
        <v>78</v>
      </c>
      <c r="AX364" t="s">
        <v>78</v>
      </c>
      <c r="AY364">
        <v>4.2</v>
      </c>
      <c r="AZ364">
        <v>1</v>
      </c>
      <c r="BA364">
        <v>1</v>
      </c>
      <c r="BB364">
        <v>0.8</v>
      </c>
      <c r="BC364">
        <v>0</v>
      </c>
      <c r="BD364">
        <v>0.428571429</v>
      </c>
      <c r="BE364">
        <v>0.66666666699999999</v>
      </c>
      <c r="BF364">
        <v>0.125</v>
      </c>
      <c r="BG364">
        <v>0</v>
      </c>
      <c r="BH364">
        <v>0</v>
      </c>
      <c r="BI364">
        <v>0.4</v>
      </c>
      <c r="BJ364">
        <v>0.27272727299999999</v>
      </c>
      <c r="BK364">
        <v>0</v>
      </c>
      <c r="BL364">
        <v>0.5</v>
      </c>
      <c r="BM364">
        <v>0.5</v>
      </c>
      <c r="BN364">
        <v>0.5</v>
      </c>
      <c r="BO364">
        <v>0</v>
      </c>
      <c r="BP364">
        <v>30</v>
      </c>
      <c r="BQ364">
        <v>6.3</v>
      </c>
      <c r="BR364">
        <v>7.5</v>
      </c>
      <c r="BS364">
        <v>7.4</v>
      </c>
      <c r="BT364">
        <v>7.6</v>
      </c>
      <c r="BU364">
        <v>4.5</v>
      </c>
      <c r="BV364">
        <v>8.6999999999999993</v>
      </c>
      <c r="BW364">
        <v>5.6</v>
      </c>
      <c r="BX364">
        <v>4.2</v>
      </c>
      <c r="BY364">
        <v>7.8</v>
      </c>
      <c r="BZ364">
        <v>4.5</v>
      </c>
      <c r="CA364">
        <v>5.9</v>
      </c>
      <c r="CB364">
        <v>6.7</v>
      </c>
      <c r="CC364">
        <v>7.8</v>
      </c>
      <c r="CD364">
        <v>7.5</v>
      </c>
      <c r="CE364">
        <v>8.1</v>
      </c>
      <c r="CF364">
        <v>522.72437049999996</v>
      </c>
      <c r="CG364">
        <f>IF(CJ364&lt;$CH$1,CJ364,)</f>
        <v>0</v>
      </c>
      <c r="CH364">
        <v>1</v>
      </c>
      <c r="CI364">
        <v>364</v>
      </c>
      <c r="CJ364">
        <v>14845.53393</v>
      </c>
      <c r="CK364">
        <f t="shared" si="16"/>
        <v>1045.4487409999999</v>
      </c>
      <c r="CL364">
        <f t="shared" si="17"/>
        <v>0</v>
      </c>
    </row>
    <row r="365" spans="1:90" x14ac:dyDescent="0.25">
      <c r="A365" s="5" t="s">
        <v>333</v>
      </c>
      <c r="B365" s="2" t="s">
        <v>426</v>
      </c>
      <c r="C365" s="10">
        <v>43191</v>
      </c>
      <c r="D365" s="10">
        <v>43525</v>
      </c>
      <c r="E365" s="14">
        <f t="shared" si="15"/>
        <v>11</v>
      </c>
      <c r="G365" s="3" t="s">
        <v>442</v>
      </c>
      <c r="H365">
        <v>400</v>
      </c>
      <c r="I365">
        <v>71.2</v>
      </c>
      <c r="J365">
        <v>149.6</v>
      </c>
      <c r="K365">
        <v>7.7</v>
      </c>
      <c r="L365">
        <v>153</v>
      </c>
      <c r="M365">
        <v>80</v>
      </c>
      <c r="N365" t="s">
        <v>76</v>
      </c>
      <c r="O365">
        <v>432</v>
      </c>
      <c r="P365">
        <v>1080</v>
      </c>
      <c r="Q365">
        <v>2280</v>
      </c>
      <c r="R365" s="1" t="s">
        <v>78</v>
      </c>
      <c r="S365" s="1" t="s">
        <v>77</v>
      </c>
      <c r="T365" t="s">
        <v>74</v>
      </c>
      <c r="U365">
        <v>8</v>
      </c>
      <c r="V365">
        <v>251.29400000000001</v>
      </c>
      <c r="W365">
        <v>2.4</v>
      </c>
      <c r="X365">
        <v>6</v>
      </c>
      <c r="Y365">
        <v>64</v>
      </c>
      <c r="Z365" t="s">
        <v>77</v>
      </c>
      <c r="AA365">
        <v>3400</v>
      </c>
      <c r="AB365">
        <v>74</v>
      </c>
      <c r="AC365">
        <v>21.23</v>
      </c>
      <c r="AD365">
        <v>11.83</v>
      </c>
      <c r="AE365">
        <v>11.62</v>
      </c>
      <c r="AF365" t="s">
        <v>74</v>
      </c>
      <c r="AG365">
        <v>16</v>
      </c>
      <c r="AH365">
        <v>1.8</v>
      </c>
      <c r="AI365">
        <v>24</v>
      </c>
      <c r="AJ365">
        <v>2</v>
      </c>
      <c r="AK365" t="s">
        <v>78</v>
      </c>
      <c r="AL365" t="s">
        <v>78</v>
      </c>
      <c r="AM365" t="s">
        <v>78</v>
      </c>
      <c r="AN365" t="s">
        <v>78</v>
      </c>
      <c r="AO365" t="s">
        <v>78</v>
      </c>
      <c r="AP365" t="s">
        <v>78</v>
      </c>
      <c r="AQ365" t="s">
        <v>78</v>
      </c>
      <c r="AR365" t="s">
        <v>78</v>
      </c>
      <c r="AS365" t="s">
        <v>78</v>
      </c>
      <c r="AT365" t="s">
        <v>77</v>
      </c>
      <c r="AU365" t="s">
        <v>78</v>
      </c>
      <c r="AV365" t="s">
        <v>78</v>
      </c>
      <c r="AW365" t="s">
        <v>78</v>
      </c>
      <c r="AX365" t="s">
        <v>78</v>
      </c>
      <c r="AY365">
        <v>4.2</v>
      </c>
      <c r="AZ365">
        <v>1</v>
      </c>
      <c r="BA365">
        <v>1</v>
      </c>
      <c r="BB365">
        <v>0.4</v>
      </c>
      <c r="BC365">
        <v>0</v>
      </c>
      <c r="BD365">
        <v>0.571428571</v>
      </c>
      <c r="BE365">
        <v>0.33333333300000001</v>
      </c>
      <c r="BF365">
        <v>0.125</v>
      </c>
      <c r="BG365">
        <v>0</v>
      </c>
      <c r="BH365">
        <v>0.5</v>
      </c>
      <c r="BI365">
        <v>0.4</v>
      </c>
      <c r="BJ365">
        <v>0.36363636399999999</v>
      </c>
      <c r="BK365">
        <v>0</v>
      </c>
      <c r="BL365">
        <v>0.75</v>
      </c>
      <c r="BM365">
        <v>1</v>
      </c>
      <c r="BN365">
        <v>1</v>
      </c>
      <c r="BO365">
        <v>0</v>
      </c>
      <c r="BP365">
        <v>63</v>
      </c>
      <c r="BQ365">
        <v>8.6999999999999993</v>
      </c>
      <c r="BR365">
        <v>7.3</v>
      </c>
      <c r="BS365">
        <v>9.5</v>
      </c>
      <c r="BT365">
        <v>9.3000000000000007</v>
      </c>
      <c r="BU365">
        <v>8.1</v>
      </c>
      <c r="BV365">
        <v>8</v>
      </c>
      <c r="BW365">
        <v>9.1</v>
      </c>
      <c r="BX365">
        <v>9.6999999999999993</v>
      </c>
      <c r="BY365">
        <v>8.9</v>
      </c>
      <c r="BZ365">
        <v>7.9</v>
      </c>
      <c r="CA365">
        <v>8.3000000000000007</v>
      </c>
      <c r="CB365">
        <v>8.1999999999999993</v>
      </c>
      <c r="CC365">
        <v>9.1</v>
      </c>
      <c r="CD365">
        <v>9</v>
      </c>
      <c r="CE365">
        <v>9.1</v>
      </c>
      <c r="CF365">
        <v>247.0497866</v>
      </c>
      <c r="CG365">
        <f>IF(CJ365&lt;$CH$1,CJ365,)</f>
        <v>1114.906782</v>
      </c>
      <c r="CH365">
        <v>1</v>
      </c>
      <c r="CI365">
        <v>365</v>
      </c>
      <c r="CJ365">
        <v>1114.906782</v>
      </c>
      <c r="CK365">
        <f t="shared" si="16"/>
        <v>494.09957320000001</v>
      </c>
      <c r="CL365">
        <f t="shared" si="17"/>
        <v>610.71137306935793</v>
      </c>
    </row>
    <row r="366" spans="1:90" x14ac:dyDescent="0.25">
      <c r="A366" s="5" t="s">
        <v>333</v>
      </c>
      <c r="B366" s="2" t="s">
        <v>482</v>
      </c>
      <c r="C366" s="10">
        <v>43191</v>
      </c>
      <c r="E366" s="14" t="e">
        <f t="shared" si="15"/>
        <v>#NUM!</v>
      </c>
      <c r="H366">
        <v>1695</v>
      </c>
      <c r="I366">
        <v>72.5</v>
      </c>
      <c r="J366">
        <v>152.9</v>
      </c>
      <c r="K366">
        <v>8.5</v>
      </c>
      <c r="L366">
        <v>183</v>
      </c>
      <c r="M366">
        <v>83</v>
      </c>
      <c r="N366" t="s">
        <v>84</v>
      </c>
      <c r="O366">
        <v>537</v>
      </c>
      <c r="P366">
        <v>1440</v>
      </c>
      <c r="Q366">
        <v>2880</v>
      </c>
      <c r="R366" s="1" t="s">
        <v>78</v>
      </c>
      <c r="S366" s="1" t="s">
        <v>77</v>
      </c>
      <c r="T366" t="s">
        <v>75</v>
      </c>
      <c r="U366">
        <v>8</v>
      </c>
      <c r="V366">
        <v>213</v>
      </c>
      <c r="W366">
        <v>2.4</v>
      </c>
      <c r="X366">
        <v>6</v>
      </c>
      <c r="Y366">
        <v>256</v>
      </c>
      <c r="Z366" t="s">
        <v>77</v>
      </c>
      <c r="AA366">
        <v>4000</v>
      </c>
      <c r="AF366" t="s">
        <v>74</v>
      </c>
      <c r="AG366">
        <v>40</v>
      </c>
      <c r="AH366">
        <v>1.8</v>
      </c>
      <c r="AI366">
        <v>23.8</v>
      </c>
      <c r="AJ366">
        <v>2</v>
      </c>
      <c r="AK366" t="s">
        <v>78</v>
      </c>
      <c r="AL366" t="s">
        <v>78</v>
      </c>
      <c r="AM366" t="s">
        <v>78</v>
      </c>
      <c r="AN366" t="s">
        <v>78</v>
      </c>
      <c r="AO366" t="s">
        <v>78</v>
      </c>
      <c r="AP366" t="s">
        <v>78</v>
      </c>
      <c r="AQ366" t="s">
        <v>78</v>
      </c>
      <c r="AR366" t="s">
        <v>78</v>
      </c>
      <c r="AS366" t="s">
        <v>77</v>
      </c>
      <c r="AT366" t="s">
        <v>77</v>
      </c>
      <c r="AU366" t="s">
        <v>78</v>
      </c>
      <c r="AV366" t="s">
        <v>78</v>
      </c>
      <c r="AW366" t="s">
        <v>78</v>
      </c>
      <c r="AX366" t="s">
        <v>78</v>
      </c>
      <c r="AY366">
        <v>4.2</v>
      </c>
      <c r="AZ366">
        <v>1</v>
      </c>
      <c r="BA366">
        <v>1</v>
      </c>
      <c r="BB366">
        <v>1</v>
      </c>
      <c r="BC366">
        <v>0</v>
      </c>
      <c r="BD366">
        <v>0.571428571</v>
      </c>
      <c r="BE366">
        <v>1</v>
      </c>
      <c r="BF366">
        <v>0.5</v>
      </c>
      <c r="BG366">
        <v>0</v>
      </c>
      <c r="BH366">
        <v>0.5</v>
      </c>
      <c r="BI366">
        <v>0.4</v>
      </c>
      <c r="BJ366">
        <v>0.72727272700000001</v>
      </c>
      <c r="BK366">
        <v>0</v>
      </c>
      <c r="BL366">
        <v>0.75</v>
      </c>
      <c r="BM366">
        <v>1</v>
      </c>
      <c r="BN366">
        <v>1</v>
      </c>
      <c r="BO366">
        <v>0</v>
      </c>
      <c r="BP366">
        <v>0</v>
      </c>
      <c r="BQ366" t="s">
        <v>74</v>
      </c>
      <c r="BR366" t="s">
        <v>74</v>
      </c>
      <c r="BS366" t="s">
        <v>74</v>
      </c>
      <c r="BT366" t="s">
        <v>74</v>
      </c>
      <c r="BU366" t="s">
        <v>74</v>
      </c>
      <c r="BV366" t="s">
        <v>74</v>
      </c>
      <c r="BW366" t="s">
        <v>74</v>
      </c>
      <c r="BX366" t="s">
        <v>74</v>
      </c>
      <c r="BY366" t="s">
        <v>74</v>
      </c>
      <c r="BZ366" t="s">
        <v>74</v>
      </c>
      <c r="CA366" t="s">
        <v>74</v>
      </c>
      <c r="CB366" t="s">
        <v>74</v>
      </c>
      <c r="CC366" t="s">
        <v>74</v>
      </c>
      <c r="CD366" t="s">
        <v>74</v>
      </c>
      <c r="CE366" t="s">
        <v>74</v>
      </c>
      <c r="CF366">
        <v>247.0497866</v>
      </c>
      <c r="CG366">
        <f>IF(CJ366&lt;$CH$1,CJ366,)</f>
        <v>0</v>
      </c>
      <c r="CH366">
        <v>1</v>
      </c>
      <c r="CI366">
        <v>366</v>
      </c>
      <c r="CJ366">
        <v>14999.98659</v>
      </c>
      <c r="CK366">
        <f t="shared" si="16"/>
        <v>494.09957320000001</v>
      </c>
      <c r="CL366">
        <f t="shared" si="17"/>
        <v>0</v>
      </c>
    </row>
    <row r="367" spans="1:90" x14ac:dyDescent="0.25">
      <c r="A367" s="5" t="s">
        <v>333</v>
      </c>
      <c r="B367" s="2" t="s">
        <v>440</v>
      </c>
      <c r="C367" s="10">
        <v>43160</v>
      </c>
      <c r="D367" s="10">
        <v>43313</v>
      </c>
      <c r="E367" s="14">
        <f t="shared" si="15"/>
        <v>5</v>
      </c>
      <c r="G367" s="3" t="s">
        <v>467</v>
      </c>
      <c r="H367">
        <v>150</v>
      </c>
      <c r="I367">
        <v>73</v>
      </c>
      <c r="J367">
        <v>152.4</v>
      </c>
      <c r="K367">
        <v>7.8</v>
      </c>
      <c r="L367">
        <v>150</v>
      </c>
      <c r="M367">
        <v>75</v>
      </c>
      <c r="N367" t="s">
        <v>76</v>
      </c>
      <c r="O367">
        <v>282</v>
      </c>
      <c r="P367">
        <v>720</v>
      </c>
      <c r="Q367">
        <v>1440</v>
      </c>
      <c r="R367" s="1" t="s">
        <v>77</v>
      </c>
      <c r="S367" s="1" t="s">
        <v>77</v>
      </c>
      <c r="T367" t="s">
        <v>74</v>
      </c>
      <c r="U367">
        <v>8</v>
      </c>
      <c r="V367">
        <v>42.122999999999998</v>
      </c>
      <c r="W367">
        <v>1.4</v>
      </c>
      <c r="X367">
        <v>3</v>
      </c>
      <c r="Y367">
        <v>32</v>
      </c>
      <c r="Z367" t="s">
        <v>104</v>
      </c>
      <c r="AA367">
        <v>3000</v>
      </c>
      <c r="AF367" t="s">
        <v>74</v>
      </c>
      <c r="AG367">
        <v>13</v>
      </c>
      <c r="AH367">
        <v>2.2000000000000002</v>
      </c>
      <c r="AI367">
        <v>5</v>
      </c>
      <c r="AJ367" t="s">
        <v>74</v>
      </c>
      <c r="AK367" t="s">
        <v>78</v>
      </c>
      <c r="AL367" t="s">
        <v>78</v>
      </c>
      <c r="AM367" t="s">
        <v>78</v>
      </c>
      <c r="AN367" t="s">
        <v>78</v>
      </c>
      <c r="AO367" t="s">
        <v>78</v>
      </c>
      <c r="AP367" t="s">
        <v>74</v>
      </c>
      <c r="AQ367" t="s">
        <v>74</v>
      </c>
      <c r="AR367" t="s">
        <v>78</v>
      </c>
      <c r="AS367" t="s">
        <v>78</v>
      </c>
      <c r="AT367" t="s">
        <v>78</v>
      </c>
      <c r="AU367" t="s">
        <v>78</v>
      </c>
      <c r="AV367" t="s">
        <v>78</v>
      </c>
      <c r="AW367" t="s">
        <v>78</v>
      </c>
      <c r="AX367" t="s">
        <v>78</v>
      </c>
      <c r="AY367">
        <v>4.2</v>
      </c>
      <c r="AZ367">
        <v>1</v>
      </c>
      <c r="BA367">
        <v>1</v>
      </c>
      <c r="BB367">
        <v>0.4</v>
      </c>
      <c r="BC367">
        <v>0</v>
      </c>
      <c r="BD367">
        <v>0.428571429</v>
      </c>
      <c r="BE367">
        <v>0.33333333300000001</v>
      </c>
      <c r="BF367">
        <v>0.125</v>
      </c>
      <c r="BG367">
        <v>0</v>
      </c>
      <c r="BH367">
        <v>0</v>
      </c>
      <c r="BI367">
        <v>0.4</v>
      </c>
      <c r="BJ367">
        <v>0.36363636399999999</v>
      </c>
      <c r="BK367">
        <v>0</v>
      </c>
      <c r="BL367">
        <v>0.5</v>
      </c>
      <c r="BM367">
        <v>1</v>
      </c>
      <c r="BN367">
        <v>1</v>
      </c>
      <c r="BO367">
        <v>0</v>
      </c>
      <c r="BP367">
        <v>0</v>
      </c>
      <c r="BQ367" t="s">
        <v>74</v>
      </c>
      <c r="BR367" t="s">
        <v>74</v>
      </c>
      <c r="BS367" t="s">
        <v>74</v>
      </c>
      <c r="BT367" t="s">
        <v>74</v>
      </c>
      <c r="BU367" t="s">
        <v>74</v>
      </c>
      <c r="BV367" t="s">
        <v>74</v>
      </c>
      <c r="BW367" t="s">
        <v>74</v>
      </c>
      <c r="BX367" t="s">
        <v>74</v>
      </c>
      <c r="BY367" t="s">
        <v>74</v>
      </c>
      <c r="BZ367" t="s">
        <v>74</v>
      </c>
      <c r="CA367" t="s">
        <v>74</v>
      </c>
      <c r="CB367" t="s">
        <v>74</v>
      </c>
      <c r="CC367" t="s">
        <v>74</v>
      </c>
      <c r="CD367" t="s">
        <v>74</v>
      </c>
      <c r="CE367" t="s">
        <v>74</v>
      </c>
      <c r="CF367">
        <v>409.76709729999999</v>
      </c>
      <c r="CG367">
        <f>IF(CJ367&lt;$CH$1,CJ367,)</f>
        <v>0</v>
      </c>
      <c r="CH367">
        <v>1</v>
      </c>
      <c r="CI367">
        <v>367</v>
      </c>
      <c r="CJ367">
        <v>14999.99958</v>
      </c>
      <c r="CK367">
        <f t="shared" si="16"/>
        <v>819.53419459999998</v>
      </c>
      <c r="CL367">
        <f t="shared" si="17"/>
        <v>0</v>
      </c>
    </row>
    <row r="368" spans="1:90" x14ac:dyDescent="0.25">
      <c r="A368" s="5" t="s">
        <v>333</v>
      </c>
      <c r="B368" s="2" t="s">
        <v>449</v>
      </c>
      <c r="C368" s="10">
        <v>43160</v>
      </c>
      <c r="D368" s="10">
        <v>43466</v>
      </c>
      <c r="E368" s="14">
        <f t="shared" si="15"/>
        <v>10</v>
      </c>
      <c r="F368" s="3" t="s">
        <v>483</v>
      </c>
      <c r="G368" s="3" t="s">
        <v>448</v>
      </c>
      <c r="H368">
        <v>150</v>
      </c>
      <c r="I368">
        <v>76.7</v>
      </c>
      <c r="J368">
        <v>158.30000000000001</v>
      </c>
      <c r="K368">
        <v>7.8</v>
      </c>
      <c r="L368">
        <v>155</v>
      </c>
      <c r="M368">
        <v>76</v>
      </c>
      <c r="N368" t="s">
        <v>76</v>
      </c>
      <c r="O368">
        <v>269</v>
      </c>
      <c r="P368">
        <v>720</v>
      </c>
      <c r="Q368">
        <v>1440</v>
      </c>
      <c r="R368" s="1" t="s">
        <v>77</v>
      </c>
      <c r="S368" s="1" t="s">
        <v>77</v>
      </c>
      <c r="T368" t="s">
        <v>74</v>
      </c>
      <c r="U368">
        <v>8</v>
      </c>
      <c r="V368">
        <v>42.12</v>
      </c>
      <c r="W368">
        <v>1.4</v>
      </c>
      <c r="X368">
        <v>2</v>
      </c>
      <c r="Y368">
        <v>16</v>
      </c>
      <c r="Z368" t="s">
        <v>104</v>
      </c>
      <c r="AA368">
        <v>3000</v>
      </c>
      <c r="AF368" t="s">
        <v>74</v>
      </c>
      <c r="AG368">
        <v>13</v>
      </c>
      <c r="AH368">
        <v>2.2000000000000002</v>
      </c>
      <c r="AI368">
        <v>8</v>
      </c>
      <c r="AJ368" t="s">
        <v>74</v>
      </c>
      <c r="AK368" t="s">
        <v>78</v>
      </c>
      <c r="AL368" t="s">
        <v>78</v>
      </c>
      <c r="AM368" t="s">
        <v>78</v>
      </c>
      <c r="AN368" t="s">
        <v>78</v>
      </c>
      <c r="AO368" t="s">
        <v>78</v>
      </c>
      <c r="AP368" t="s">
        <v>74</v>
      </c>
      <c r="AQ368" t="s">
        <v>74</v>
      </c>
      <c r="AR368" t="s">
        <v>78</v>
      </c>
      <c r="AS368" t="s">
        <v>78</v>
      </c>
      <c r="AT368" t="s">
        <v>78</v>
      </c>
      <c r="AU368" t="s">
        <v>78</v>
      </c>
      <c r="AV368" t="s">
        <v>78</v>
      </c>
      <c r="AW368" t="s">
        <v>78</v>
      </c>
      <c r="AX368" t="s">
        <v>78</v>
      </c>
      <c r="AY368">
        <v>4.2</v>
      </c>
      <c r="AZ368">
        <v>1</v>
      </c>
      <c r="BA368">
        <v>1</v>
      </c>
      <c r="BB368">
        <v>0.6</v>
      </c>
      <c r="BC368">
        <v>0</v>
      </c>
      <c r="BD368">
        <v>0.428571429</v>
      </c>
      <c r="BE368">
        <v>0.33333333300000001</v>
      </c>
      <c r="BF368">
        <v>0.125</v>
      </c>
      <c r="BG368">
        <v>0</v>
      </c>
      <c r="BH368">
        <v>0</v>
      </c>
      <c r="BI368">
        <v>0.4</v>
      </c>
      <c r="BJ368">
        <v>0.36363636399999999</v>
      </c>
      <c r="BK368">
        <v>0</v>
      </c>
      <c r="BL368">
        <v>0.5</v>
      </c>
      <c r="BM368">
        <v>1</v>
      </c>
      <c r="BN368">
        <v>1</v>
      </c>
      <c r="BO368">
        <v>0</v>
      </c>
      <c r="BP368">
        <v>26</v>
      </c>
      <c r="BQ368">
        <v>6.8</v>
      </c>
      <c r="BR368">
        <v>6.2</v>
      </c>
      <c r="BS368">
        <v>8.3000000000000007</v>
      </c>
      <c r="BT368">
        <v>7.7</v>
      </c>
      <c r="BU368">
        <v>6.7</v>
      </c>
      <c r="BV368">
        <v>7</v>
      </c>
      <c r="BW368">
        <v>6.5</v>
      </c>
      <c r="BX368">
        <v>4.7</v>
      </c>
      <c r="BY368">
        <v>7.7</v>
      </c>
      <c r="BZ368">
        <v>5.0999999999999996</v>
      </c>
      <c r="CA368">
        <v>7.6</v>
      </c>
      <c r="CB368">
        <v>6.8</v>
      </c>
      <c r="CC368">
        <v>7.7</v>
      </c>
      <c r="CD368">
        <v>8</v>
      </c>
      <c r="CE368">
        <v>8.1</v>
      </c>
      <c r="CF368">
        <v>409.76709729999999</v>
      </c>
      <c r="CG368">
        <f>IF(CJ368&lt;$CH$1,CJ368,)</f>
        <v>0</v>
      </c>
      <c r="CH368">
        <v>1</v>
      </c>
      <c r="CI368">
        <v>368</v>
      </c>
      <c r="CJ368">
        <v>14999.309010000001</v>
      </c>
      <c r="CK368">
        <f t="shared" si="16"/>
        <v>819.53419459999998</v>
      </c>
      <c r="CL368">
        <f t="shared" si="17"/>
        <v>0</v>
      </c>
    </row>
    <row r="369" spans="1:90" x14ac:dyDescent="0.25">
      <c r="A369" s="5" t="s">
        <v>333</v>
      </c>
      <c r="B369" s="2" t="s">
        <v>371</v>
      </c>
      <c r="C369" s="10">
        <v>43160</v>
      </c>
      <c r="D369" s="10">
        <v>43466</v>
      </c>
      <c r="E369" s="14">
        <f t="shared" si="15"/>
        <v>10</v>
      </c>
      <c r="F369" s="3" t="s">
        <v>484</v>
      </c>
      <c r="G369" s="3" t="s">
        <v>373</v>
      </c>
      <c r="H369">
        <v>140</v>
      </c>
      <c r="I369">
        <v>73.7</v>
      </c>
      <c r="J369">
        <v>152.4</v>
      </c>
      <c r="K369">
        <v>7.8</v>
      </c>
      <c r="L369">
        <v>150</v>
      </c>
      <c r="M369">
        <v>74</v>
      </c>
      <c r="N369" t="s">
        <v>76</v>
      </c>
      <c r="O369">
        <v>282</v>
      </c>
      <c r="P369">
        <v>720</v>
      </c>
      <c r="Q369">
        <v>1440</v>
      </c>
      <c r="R369" s="1" t="s">
        <v>77</v>
      </c>
      <c r="S369" s="1" t="s">
        <v>77</v>
      </c>
      <c r="T369" t="s">
        <v>74</v>
      </c>
      <c r="U369">
        <v>8</v>
      </c>
      <c r="V369">
        <v>41.564999999999998</v>
      </c>
      <c r="W369">
        <v>1.4</v>
      </c>
      <c r="X369">
        <v>2</v>
      </c>
      <c r="Y369">
        <v>32</v>
      </c>
      <c r="Z369" t="s">
        <v>107</v>
      </c>
      <c r="AA369">
        <v>3000</v>
      </c>
      <c r="AF369" t="s">
        <v>74</v>
      </c>
      <c r="AG369">
        <v>13</v>
      </c>
      <c r="AH369" t="s">
        <v>74</v>
      </c>
      <c r="AI369">
        <v>8</v>
      </c>
      <c r="AJ369" t="s">
        <v>74</v>
      </c>
      <c r="AK369" t="s">
        <v>78</v>
      </c>
      <c r="AL369" t="s">
        <v>78</v>
      </c>
      <c r="AM369" t="s">
        <v>78</v>
      </c>
      <c r="AN369" t="s">
        <v>78</v>
      </c>
      <c r="AO369" t="s">
        <v>78</v>
      </c>
      <c r="AP369" t="s">
        <v>74</v>
      </c>
      <c r="AQ369" t="s">
        <v>74</v>
      </c>
      <c r="AR369" t="s">
        <v>77</v>
      </c>
      <c r="AS369" t="s">
        <v>78</v>
      </c>
      <c r="AT369" t="s">
        <v>78</v>
      </c>
      <c r="AU369" t="s">
        <v>78</v>
      </c>
      <c r="AV369" t="s">
        <v>78</v>
      </c>
      <c r="AW369" t="s">
        <v>78</v>
      </c>
      <c r="AX369" t="s">
        <v>78</v>
      </c>
      <c r="AY369">
        <v>4.2</v>
      </c>
      <c r="AZ369">
        <v>1</v>
      </c>
      <c r="BA369">
        <v>1</v>
      </c>
      <c r="BB369">
        <v>0.6</v>
      </c>
      <c r="BC369">
        <v>0</v>
      </c>
      <c r="BD369">
        <v>0.571428571</v>
      </c>
      <c r="BE369">
        <v>0.66666666699999999</v>
      </c>
      <c r="BF369">
        <v>0.125</v>
      </c>
      <c r="BG369">
        <v>0</v>
      </c>
      <c r="BH369">
        <v>0.5</v>
      </c>
      <c r="BI369">
        <v>0.4</v>
      </c>
      <c r="BJ369">
        <v>0.36363636399999999</v>
      </c>
      <c r="BK369">
        <v>0</v>
      </c>
      <c r="BL369">
        <v>0.75</v>
      </c>
      <c r="BM369">
        <v>1</v>
      </c>
      <c r="BN369">
        <v>1</v>
      </c>
      <c r="BO369">
        <v>0</v>
      </c>
      <c r="BP369">
        <v>9</v>
      </c>
      <c r="BQ369">
        <v>8.3000000000000007</v>
      </c>
      <c r="BR369">
        <v>8.1</v>
      </c>
      <c r="BS369">
        <v>8.1999999999999993</v>
      </c>
      <c r="BT369">
        <v>8.9</v>
      </c>
      <c r="BU369">
        <v>8</v>
      </c>
      <c r="BV369">
        <v>8.3000000000000007</v>
      </c>
      <c r="BW369">
        <v>7.8</v>
      </c>
      <c r="BX369">
        <v>7</v>
      </c>
      <c r="BY369">
        <v>8.4</v>
      </c>
      <c r="BZ369">
        <v>7.2</v>
      </c>
      <c r="CA369">
        <v>7.7</v>
      </c>
      <c r="CB369">
        <v>8.1999999999999993</v>
      </c>
      <c r="CC369">
        <v>8.6999999999999993</v>
      </c>
      <c r="CD369">
        <v>8.4</v>
      </c>
      <c r="CE369">
        <v>8.8000000000000007</v>
      </c>
      <c r="CF369">
        <v>409.76709729999999</v>
      </c>
      <c r="CG369">
        <f>IF(CJ369&lt;$CH$1,CJ369,)</f>
        <v>0</v>
      </c>
      <c r="CH369">
        <v>1</v>
      </c>
      <c r="CI369">
        <v>369</v>
      </c>
      <c r="CJ369">
        <v>14999.27492</v>
      </c>
      <c r="CK369">
        <f t="shared" si="16"/>
        <v>819.53419459999998</v>
      </c>
      <c r="CL369">
        <f t="shared" si="17"/>
        <v>0</v>
      </c>
    </row>
    <row r="370" spans="1:90" x14ac:dyDescent="0.25">
      <c r="A370" s="5" t="s">
        <v>333</v>
      </c>
      <c r="B370" s="2" t="s">
        <v>462</v>
      </c>
      <c r="C370" s="10">
        <v>43160</v>
      </c>
      <c r="D370" s="10">
        <v>43374</v>
      </c>
      <c r="E370" s="14">
        <f t="shared" si="15"/>
        <v>7</v>
      </c>
      <c r="G370" s="3" t="s">
        <v>412</v>
      </c>
      <c r="H370">
        <v>220</v>
      </c>
      <c r="I370">
        <v>75.3</v>
      </c>
      <c r="J370">
        <v>157.19999999999999</v>
      </c>
      <c r="K370">
        <v>7.5</v>
      </c>
      <c r="L370">
        <v>170</v>
      </c>
      <c r="M370">
        <v>76</v>
      </c>
      <c r="N370" t="s">
        <v>76</v>
      </c>
      <c r="O370">
        <v>407</v>
      </c>
      <c r="P370">
        <v>1080</v>
      </c>
      <c r="Q370">
        <v>2160</v>
      </c>
      <c r="R370" s="1" t="s">
        <v>77</v>
      </c>
      <c r="S370" s="1" t="s">
        <v>77</v>
      </c>
      <c r="T370" t="s">
        <v>74</v>
      </c>
      <c r="U370">
        <v>8</v>
      </c>
      <c r="V370">
        <v>75.400000000000006</v>
      </c>
      <c r="W370">
        <v>2.36</v>
      </c>
      <c r="X370">
        <v>4</v>
      </c>
      <c r="Y370">
        <v>64</v>
      </c>
      <c r="Z370" t="s">
        <v>104</v>
      </c>
      <c r="AA370">
        <v>4000</v>
      </c>
      <c r="AF370" t="s">
        <v>74</v>
      </c>
      <c r="AG370">
        <v>13</v>
      </c>
      <c r="AH370">
        <v>2.2000000000000002</v>
      </c>
      <c r="AI370">
        <v>16</v>
      </c>
      <c r="AJ370">
        <v>2</v>
      </c>
      <c r="AK370" t="s">
        <v>78</v>
      </c>
      <c r="AL370" t="s">
        <v>78</v>
      </c>
      <c r="AM370" t="s">
        <v>78</v>
      </c>
      <c r="AN370" t="s">
        <v>78</v>
      </c>
      <c r="AO370" t="s">
        <v>78</v>
      </c>
      <c r="AP370" t="s">
        <v>74</v>
      </c>
      <c r="AQ370" t="s">
        <v>74</v>
      </c>
      <c r="AR370" t="s">
        <v>77</v>
      </c>
      <c r="AS370" t="s">
        <v>78</v>
      </c>
      <c r="AT370" t="s">
        <v>78</v>
      </c>
      <c r="AU370" t="s">
        <v>78</v>
      </c>
      <c r="AV370" t="s">
        <v>78</v>
      </c>
      <c r="AW370" t="s">
        <v>78</v>
      </c>
      <c r="AX370" t="s">
        <v>78</v>
      </c>
      <c r="AY370">
        <v>4.2</v>
      </c>
      <c r="AZ370">
        <v>1</v>
      </c>
      <c r="BA370">
        <v>1</v>
      </c>
      <c r="BB370">
        <v>0.8</v>
      </c>
      <c r="BC370">
        <v>0</v>
      </c>
      <c r="BD370">
        <v>0.428571429</v>
      </c>
      <c r="BE370">
        <v>0.66666666699999999</v>
      </c>
      <c r="BF370">
        <v>0.125</v>
      </c>
      <c r="BG370">
        <v>0</v>
      </c>
      <c r="BH370">
        <v>0</v>
      </c>
      <c r="BI370">
        <v>0.4</v>
      </c>
      <c r="BJ370">
        <v>0.36363636399999999</v>
      </c>
      <c r="BK370">
        <v>0</v>
      </c>
      <c r="BL370">
        <v>0.5</v>
      </c>
      <c r="BM370">
        <v>1</v>
      </c>
      <c r="BN370">
        <v>0.83333333300000001</v>
      </c>
      <c r="BO370">
        <v>0</v>
      </c>
      <c r="BP370">
        <v>1</v>
      </c>
      <c r="BQ370" t="s">
        <v>74</v>
      </c>
      <c r="BR370" t="s">
        <v>74</v>
      </c>
      <c r="BS370" t="s">
        <v>74</v>
      </c>
      <c r="BT370" t="s">
        <v>74</v>
      </c>
      <c r="BU370" t="s">
        <v>74</v>
      </c>
      <c r="BV370" t="s">
        <v>74</v>
      </c>
      <c r="BW370" t="s">
        <v>74</v>
      </c>
      <c r="BX370" t="s">
        <v>74</v>
      </c>
      <c r="BY370" t="s">
        <v>74</v>
      </c>
      <c r="BZ370" t="s">
        <v>74</v>
      </c>
      <c r="CA370" t="s">
        <v>74</v>
      </c>
      <c r="CB370" t="s">
        <v>74</v>
      </c>
      <c r="CC370" t="s">
        <v>74</v>
      </c>
      <c r="CD370" t="s">
        <v>74</v>
      </c>
      <c r="CE370" t="s">
        <v>74</v>
      </c>
      <c r="CF370">
        <v>409.76709729999999</v>
      </c>
      <c r="CG370">
        <f>IF(CJ370&lt;$CH$1,CJ370,)</f>
        <v>0</v>
      </c>
      <c r="CH370">
        <v>1</v>
      </c>
      <c r="CI370">
        <v>370</v>
      </c>
      <c r="CJ370">
        <v>14999.99994</v>
      </c>
      <c r="CK370">
        <f t="shared" si="16"/>
        <v>819.53419459999998</v>
      </c>
      <c r="CL370">
        <f t="shared" si="17"/>
        <v>0</v>
      </c>
    </row>
    <row r="371" spans="1:90" x14ac:dyDescent="0.25">
      <c r="A371" s="5" t="s">
        <v>333</v>
      </c>
      <c r="B371" s="2" t="s">
        <v>441</v>
      </c>
      <c r="C371" s="10">
        <v>43160</v>
      </c>
      <c r="D371" s="10">
        <v>43435</v>
      </c>
      <c r="E371" s="14">
        <f t="shared" si="15"/>
        <v>9</v>
      </c>
      <c r="F371" s="3" t="s">
        <v>485</v>
      </c>
      <c r="G371" s="3" t="s">
        <v>454</v>
      </c>
      <c r="H371">
        <v>170</v>
      </c>
      <c r="I371">
        <v>76.7</v>
      </c>
      <c r="J371">
        <v>158.30000000000001</v>
      </c>
      <c r="K371">
        <v>7.8</v>
      </c>
      <c r="L371">
        <v>155</v>
      </c>
      <c r="M371">
        <v>76</v>
      </c>
      <c r="N371" t="s">
        <v>76</v>
      </c>
      <c r="O371">
        <v>269</v>
      </c>
      <c r="P371">
        <v>720</v>
      </c>
      <c r="Q371">
        <v>1440</v>
      </c>
      <c r="R371" s="1" t="s">
        <v>77</v>
      </c>
      <c r="S371" s="1" t="s">
        <v>77</v>
      </c>
      <c r="T371" t="s">
        <v>74</v>
      </c>
      <c r="U371">
        <v>8</v>
      </c>
      <c r="V371">
        <v>42.122999999999998</v>
      </c>
      <c r="W371">
        <v>1.4</v>
      </c>
      <c r="X371">
        <v>3</v>
      </c>
      <c r="Y371">
        <v>32</v>
      </c>
      <c r="Z371" t="s">
        <v>104</v>
      </c>
      <c r="AA371">
        <v>3000</v>
      </c>
      <c r="AF371" t="s">
        <v>74</v>
      </c>
      <c r="AG371">
        <v>13</v>
      </c>
      <c r="AH371">
        <v>2.2000000000000002</v>
      </c>
      <c r="AI371">
        <v>8</v>
      </c>
      <c r="AJ371">
        <v>2</v>
      </c>
      <c r="AK371" t="s">
        <v>78</v>
      </c>
      <c r="AL371" t="s">
        <v>78</v>
      </c>
      <c r="AM371" t="s">
        <v>78</v>
      </c>
      <c r="AN371" t="s">
        <v>78</v>
      </c>
      <c r="AO371" t="s">
        <v>78</v>
      </c>
      <c r="AP371" t="s">
        <v>74</v>
      </c>
      <c r="AQ371" t="s">
        <v>74</v>
      </c>
      <c r="AR371" t="s">
        <v>77</v>
      </c>
      <c r="AS371" t="s">
        <v>78</v>
      </c>
      <c r="AT371" t="s">
        <v>78</v>
      </c>
      <c r="AU371" t="s">
        <v>78</v>
      </c>
      <c r="AV371" t="s">
        <v>78</v>
      </c>
      <c r="AW371" t="s">
        <v>78</v>
      </c>
      <c r="AX371" t="s">
        <v>78</v>
      </c>
      <c r="AY371">
        <v>4.2</v>
      </c>
      <c r="AZ371">
        <v>1</v>
      </c>
      <c r="BA371">
        <v>0.5</v>
      </c>
      <c r="BB371">
        <v>0.4</v>
      </c>
      <c r="BC371">
        <v>0</v>
      </c>
      <c r="BD371">
        <v>0.428571429</v>
      </c>
      <c r="BE371">
        <v>0.33333333300000001</v>
      </c>
      <c r="BF371">
        <v>0.125</v>
      </c>
      <c r="BG371">
        <v>0</v>
      </c>
      <c r="BH371">
        <v>0</v>
      </c>
      <c r="BI371">
        <v>0.2</v>
      </c>
      <c r="BJ371">
        <v>0.36363636399999999</v>
      </c>
      <c r="BK371">
        <v>0</v>
      </c>
      <c r="BL371">
        <v>0.5</v>
      </c>
      <c r="BM371">
        <v>0.75</v>
      </c>
      <c r="BN371">
        <v>1</v>
      </c>
      <c r="BO371">
        <v>0</v>
      </c>
      <c r="BP371">
        <v>0</v>
      </c>
      <c r="BQ371" t="s">
        <v>74</v>
      </c>
      <c r="BR371" t="s">
        <v>74</v>
      </c>
      <c r="BS371" t="s">
        <v>74</v>
      </c>
      <c r="BT371" t="s">
        <v>74</v>
      </c>
      <c r="BU371" t="s">
        <v>74</v>
      </c>
      <c r="BV371" t="s">
        <v>74</v>
      </c>
      <c r="BW371" t="s">
        <v>74</v>
      </c>
      <c r="BX371" t="s">
        <v>74</v>
      </c>
      <c r="BY371" t="s">
        <v>74</v>
      </c>
      <c r="BZ371" t="s">
        <v>74</v>
      </c>
      <c r="CA371" t="s">
        <v>74</v>
      </c>
      <c r="CB371" t="s">
        <v>74</v>
      </c>
      <c r="CC371" t="s">
        <v>74</v>
      </c>
      <c r="CD371" t="s">
        <v>74</v>
      </c>
      <c r="CE371" t="s">
        <v>74</v>
      </c>
      <c r="CF371">
        <v>409.76709729999999</v>
      </c>
      <c r="CG371">
        <f>IF(CJ371&lt;$CH$1,CJ371,)</f>
        <v>0</v>
      </c>
      <c r="CH371">
        <v>1</v>
      </c>
      <c r="CI371">
        <v>371</v>
      </c>
      <c r="CJ371">
        <v>14999.99994</v>
      </c>
      <c r="CK371">
        <f t="shared" si="16"/>
        <v>819.53419459999998</v>
      </c>
      <c r="CL371">
        <f t="shared" si="17"/>
        <v>0</v>
      </c>
    </row>
    <row r="372" spans="1:90" x14ac:dyDescent="0.25">
      <c r="A372" s="5" t="s">
        <v>333</v>
      </c>
      <c r="B372" s="2" t="s">
        <v>421</v>
      </c>
      <c r="C372" s="10">
        <v>43160</v>
      </c>
      <c r="D372" s="10">
        <v>43525</v>
      </c>
      <c r="E372" s="14">
        <f t="shared" si="15"/>
        <v>12</v>
      </c>
      <c r="G372" s="3" t="s">
        <v>346</v>
      </c>
      <c r="H372">
        <v>370</v>
      </c>
      <c r="I372">
        <v>71.2</v>
      </c>
      <c r="J372">
        <v>148.6</v>
      </c>
      <c r="K372">
        <v>7.4</v>
      </c>
      <c r="L372">
        <v>145</v>
      </c>
      <c r="M372">
        <v>80</v>
      </c>
      <c r="N372" t="s">
        <v>76</v>
      </c>
      <c r="O372">
        <v>432</v>
      </c>
      <c r="P372">
        <v>1080</v>
      </c>
      <c r="Q372">
        <v>2280</v>
      </c>
      <c r="R372" s="1" t="s">
        <v>77</v>
      </c>
      <c r="S372" s="1" t="s">
        <v>77</v>
      </c>
      <c r="T372" t="s">
        <v>74</v>
      </c>
      <c r="U372">
        <v>8</v>
      </c>
      <c r="V372">
        <v>87.975999999999999</v>
      </c>
      <c r="W372">
        <v>2.36</v>
      </c>
      <c r="X372">
        <v>4</v>
      </c>
      <c r="Y372">
        <v>64</v>
      </c>
      <c r="Z372" t="s">
        <v>107</v>
      </c>
      <c r="AA372">
        <v>3000</v>
      </c>
      <c r="AB372">
        <v>77</v>
      </c>
      <c r="AC372">
        <v>16.920000000000002</v>
      </c>
      <c r="AD372">
        <v>11.15</v>
      </c>
      <c r="AE372">
        <v>9.73</v>
      </c>
      <c r="AF372" t="s">
        <v>74</v>
      </c>
      <c r="AG372">
        <v>16</v>
      </c>
      <c r="AH372">
        <v>2.2000000000000002</v>
      </c>
      <c r="AI372">
        <v>16</v>
      </c>
      <c r="AJ372" t="s">
        <v>74</v>
      </c>
      <c r="AK372" t="s">
        <v>78</v>
      </c>
      <c r="AL372" t="s">
        <v>78</v>
      </c>
      <c r="AM372" t="s">
        <v>78</v>
      </c>
      <c r="AN372" t="s">
        <v>78</v>
      </c>
      <c r="AO372" t="s">
        <v>78</v>
      </c>
      <c r="AP372" t="s">
        <v>78</v>
      </c>
      <c r="AQ372" t="s">
        <v>74</v>
      </c>
      <c r="AR372" t="s">
        <v>78</v>
      </c>
      <c r="AS372" t="s">
        <v>78</v>
      </c>
      <c r="AT372" t="s">
        <v>78</v>
      </c>
      <c r="AU372" t="s">
        <v>78</v>
      </c>
      <c r="AV372" t="s">
        <v>78</v>
      </c>
      <c r="AW372" t="s">
        <v>78</v>
      </c>
      <c r="AX372" t="s">
        <v>78</v>
      </c>
      <c r="AY372">
        <v>4.2</v>
      </c>
      <c r="AZ372">
        <v>1</v>
      </c>
      <c r="BA372">
        <v>1</v>
      </c>
      <c r="BB372">
        <v>0.8</v>
      </c>
      <c r="BC372">
        <v>0</v>
      </c>
      <c r="BD372">
        <v>0.428571429</v>
      </c>
      <c r="BE372">
        <v>0.66666666699999999</v>
      </c>
      <c r="BF372">
        <v>6.25E-2</v>
      </c>
      <c r="BG372">
        <v>0</v>
      </c>
      <c r="BH372">
        <v>0</v>
      </c>
      <c r="BI372">
        <v>0.4</v>
      </c>
      <c r="BJ372">
        <v>0.27272727299999999</v>
      </c>
      <c r="BK372">
        <v>0</v>
      </c>
      <c r="BL372">
        <v>0.5</v>
      </c>
      <c r="BM372">
        <v>0.5</v>
      </c>
      <c r="BN372">
        <v>0.33333333300000001</v>
      </c>
      <c r="BO372">
        <v>0</v>
      </c>
      <c r="BP372">
        <v>132</v>
      </c>
      <c r="BQ372">
        <v>8.1</v>
      </c>
      <c r="BR372">
        <v>7</v>
      </c>
      <c r="BS372">
        <v>9.1999999999999993</v>
      </c>
      <c r="BT372">
        <v>9</v>
      </c>
      <c r="BU372">
        <v>7.4</v>
      </c>
      <c r="BV372">
        <v>7.7</v>
      </c>
      <c r="BW372">
        <v>8.3000000000000007</v>
      </c>
      <c r="BX372">
        <v>7</v>
      </c>
      <c r="BY372">
        <v>8.6999999999999993</v>
      </c>
      <c r="BZ372">
        <v>6.8</v>
      </c>
      <c r="CA372">
        <v>8.3000000000000007</v>
      </c>
      <c r="CB372">
        <v>7.9</v>
      </c>
      <c r="CC372">
        <v>8.8000000000000007</v>
      </c>
      <c r="CD372">
        <v>8.9</v>
      </c>
      <c r="CE372">
        <v>8.9</v>
      </c>
      <c r="CF372">
        <v>409.76709729999999</v>
      </c>
      <c r="CG372">
        <f>IF(CJ372&lt;$CH$1,CJ372,)</f>
        <v>0</v>
      </c>
      <c r="CH372">
        <v>1</v>
      </c>
      <c r="CI372">
        <v>372</v>
      </c>
      <c r="CJ372">
        <v>13645.38545</v>
      </c>
      <c r="CK372">
        <f t="shared" si="16"/>
        <v>819.53419459999998</v>
      </c>
      <c r="CL372">
        <f t="shared" si="17"/>
        <v>0</v>
      </c>
    </row>
    <row r="373" spans="1:90" x14ac:dyDescent="0.25">
      <c r="A373" s="5" t="s">
        <v>333</v>
      </c>
      <c r="B373" s="2" t="s">
        <v>465</v>
      </c>
      <c r="C373" s="10">
        <v>43160</v>
      </c>
      <c r="D373" s="10">
        <v>43374</v>
      </c>
      <c r="E373" s="14">
        <f t="shared" si="15"/>
        <v>7</v>
      </c>
      <c r="G373" s="3" t="s">
        <v>401</v>
      </c>
      <c r="H373">
        <v>200</v>
      </c>
      <c r="I373">
        <v>75.3</v>
      </c>
      <c r="J373">
        <v>157.19999999999999</v>
      </c>
      <c r="K373">
        <v>7.9</v>
      </c>
      <c r="L373">
        <v>170</v>
      </c>
      <c r="M373">
        <v>76</v>
      </c>
      <c r="N373" t="s">
        <v>76</v>
      </c>
      <c r="O373">
        <v>407</v>
      </c>
      <c r="P373">
        <v>1080</v>
      </c>
      <c r="Q373">
        <v>2160</v>
      </c>
      <c r="R373" s="1" t="s">
        <v>77</v>
      </c>
      <c r="S373" s="1" t="s">
        <v>77</v>
      </c>
      <c r="T373" t="s">
        <v>74</v>
      </c>
      <c r="U373">
        <v>8</v>
      </c>
      <c r="V373">
        <v>75.400000000000006</v>
      </c>
      <c r="W373">
        <v>2.36</v>
      </c>
      <c r="X373">
        <v>3</v>
      </c>
      <c r="Y373">
        <v>32</v>
      </c>
      <c r="Z373" t="s">
        <v>107</v>
      </c>
      <c r="AA373">
        <v>3900</v>
      </c>
      <c r="AF373" t="s">
        <v>74</v>
      </c>
      <c r="AG373">
        <v>13</v>
      </c>
      <c r="AH373">
        <v>2.2000000000000002</v>
      </c>
      <c r="AI373">
        <v>15.9</v>
      </c>
      <c r="AJ373">
        <v>2.2000000000000002</v>
      </c>
      <c r="AK373" t="s">
        <v>78</v>
      </c>
      <c r="AL373" t="s">
        <v>78</v>
      </c>
      <c r="AM373" t="s">
        <v>78</v>
      </c>
      <c r="AN373" t="s">
        <v>78</v>
      </c>
      <c r="AO373" t="s">
        <v>78</v>
      </c>
      <c r="AP373" t="s">
        <v>78</v>
      </c>
      <c r="AQ373" t="s">
        <v>74</v>
      </c>
      <c r="AR373" t="s">
        <v>77</v>
      </c>
      <c r="AS373" t="s">
        <v>78</v>
      </c>
      <c r="AT373" t="s">
        <v>78</v>
      </c>
      <c r="AU373" t="s">
        <v>78</v>
      </c>
      <c r="AV373" t="s">
        <v>78</v>
      </c>
      <c r="AW373" t="s">
        <v>78</v>
      </c>
      <c r="AX373" t="s">
        <v>78</v>
      </c>
      <c r="AY373">
        <v>4.2</v>
      </c>
      <c r="AZ373">
        <v>1</v>
      </c>
      <c r="BA373">
        <v>1</v>
      </c>
      <c r="BB373">
        <v>0.8</v>
      </c>
      <c r="BC373">
        <v>0</v>
      </c>
      <c r="BD373">
        <v>0.428571429</v>
      </c>
      <c r="BE373">
        <v>0</v>
      </c>
      <c r="BF373">
        <v>6.25E-2</v>
      </c>
      <c r="BG373">
        <v>0</v>
      </c>
      <c r="BH373">
        <v>0</v>
      </c>
      <c r="BI373">
        <v>0.4</v>
      </c>
      <c r="BJ373">
        <v>0.27272727299999999</v>
      </c>
      <c r="BK373">
        <v>0</v>
      </c>
      <c r="BL373">
        <v>0.5</v>
      </c>
      <c r="BM373">
        <v>0.5</v>
      </c>
      <c r="BN373">
        <v>0.33333333300000001</v>
      </c>
      <c r="BO373">
        <v>0</v>
      </c>
      <c r="BP373">
        <v>30</v>
      </c>
      <c r="BQ373">
        <v>8.1</v>
      </c>
      <c r="BR373">
        <v>7.6</v>
      </c>
      <c r="BS373">
        <v>8.3000000000000007</v>
      </c>
      <c r="BT373">
        <v>8.5</v>
      </c>
      <c r="BU373">
        <v>7.6</v>
      </c>
      <c r="BV373">
        <v>7.5</v>
      </c>
      <c r="BW373">
        <v>8.1</v>
      </c>
      <c r="BX373">
        <v>6.8</v>
      </c>
      <c r="BY373">
        <v>7.5</v>
      </c>
      <c r="BZ373">
        <v>5.0999999999999996</v>
      </c>
      <c r="CA373">
        <v>6.5</v>
      </c>
      <c r="CB373">
        <v>7.5</v>
      </c>
      <c r="CC373">
        <v>8.9</v>
      </c>
      <c r="CD373">
        <v>8.9</v>
      </c>
      <c r="CE373">
        <v>8.8000000000000007</v>
      </c>
      <c r="CF373">
        <v>409.76709729999999</v>
      </c>
      <c r="CG373">
        <f>IF(CJ373&lt;$CH$1,CJ373,)</f>
        <v>0</v>
      </c>
      <c r="CH373">
        <v>1</v>
      </c>
      <c r="CI373">
        <v>373</v>
      </c>
      <c r="CJ373">
        <v>14845.235650000001</v>
      </c>
      <c r="CK373">
        <f t="shared" si="16"/>
        <v>819.53419459999998</v>
      </c>
      <c r="CL373">
        <f t="shared" si="17"/>
        <v>0</v>
      </c>
    </row>
    <row r="374" spans="1:90" x14ac:dyDescent="0.25">
      <c r="A374" s="5" t="s">
        <v>333</v>
      </c>
      <c r="B374" s="2" t="s">
        <v>439</v>
      </c>
      <c r="C374" s="10">
        <v>43160</v>
      </c>
      <c r="D374" s="10">
        <v>43525</v>
      </c>
      <c r="E374" s="14">
        <f t="shared" si="15"/>
        <v>12</v>
      </c>
      <c r="G374" s="3" t="s">
        <v>377</v>
      </c>
      <c r="H374">
        <v>900</v>
      </c>
      <c r="I374">
        <v>73.900000000000006</v>
      </c>
      <c r="J374">
        <v>155</v>
      </c>
      <c r="K374">
        <v>7.8</v>
      </c>
      <c r="L374">
        <v>180</v>
      </c>
      <c r="M374">
        <v>82</v>
      </c>
      <c r="N374" t="s">
        <v>114</v>
      </c>
      <c r="O374">
        <v>432</v>
      </c>
      <c r="P374">
        <v>1080</v>
      </c>
      <c r="Q374">
        <v>2240</v>
      </c>
      <c r="R374" s="1" t="s">
        <v>77</v>
      </c>
      <c r="S374" s="1" t="s">
        <v>77</v>
      </c>
      <c r="T374" t="s">
        <v>75</v>
      </c>
      <c r="U374">
        <v>8</v>
      </c>
      <c r="V374">
        <v>251.29900000000001</v>
      </c>
      <c r="W374">
        <v>2.4</v>
      </c>
      <c r="X374">
        <v>6</v>
      </c>
      <c r="Y374">
        <v>128</v>
      </c>
      <c r="Z374" t="s">
        <v>77</v>
      </c>
      <c r="AA374">
        <v>4000</v>
      </c>
      <c r="AB374">
        <v>89</v>
      </c>
      <c r="AC374">
        <v>20.93</v>
      </c>
      <c r="AD374">
        <v>14.5</v>
      </c>
      <c r="AE374">
        <v>13.23</v>
      </c>
      <c r="AF374">
        <v>109</v>
      </c>
      <c r="AG374">
        <v>40</v>
      </c>
      <c r="AH374">
        <v>1.8</v>
      </c>
      <c r="AI374">
        <v>24</v>
      </c>
      <c r="AJ374">
        <v>2</v>
      </c>
      <c r="AK374" t="s">
        <v>78</v>
      </c>
      <c r="AL374" t="s">
        <v>78</v>
      </c>
      <c r="AM374" t="s">
        <v>78</v>
      </c>
      <c r="AN374" t="s">
        <v>78</v>
      </c>
      <c r="AO374" t="s">
        <v>78</v>
      </c>
      <c r="AP374" t="s">
        <v>78</v>
      </c>
      <c r="AQ374" t="s">
        <v>78</v>
      </c>
      <c r="AR374" t="s">
        <v>78</v>
      </c>
      <c r="AS374" t="s">
        <v>77</v>
      </c>
      <c r="AT374" t="s">
        <v>77</v>
      </c>
      <c r="AU374" t="s">
        <v>78</v>
      </c>
      <c r="AV374" t="s">
        <v>78</v>
      </c>
      <c r="AW374" t="s">
        <v>78</v>
      </c>
      <c r="AX374" t="s">
        <v>78</v>
      </c>
      <c r="AY374">
        <v>4.2</v>
      </c>
      <c r="AZ374">
        <v>1</v>
      </c>
      <c r="BA374">
        <v>1</v>
      </c>
      <c r="BB374">
        <v>1</v>
      </c>
      <c r="BC374">
        <v>0</v>
      </c>
      <c r="BD374">
        <v>0.428571429</v>
      </c>
      <c r="BE374">
        <v>1</v>
      </c>
      <c r="BF374">
        <v>0.5</v>
      </c>
      <c r="BG374">
        <v>0</v>
      </c>
      <c r="BH374">
        <v>0</v>
      </c>
      <c r="BI374">
        <v>0.8</v>
      </c>
      <c r="BJ374">
        <v>0.72727272700000001</v>
      </c>
      <c r="BK374">
        <v>0</v>
      </c>
      <c r="BL374">
        <v>0.5</v>
      </c>
      <c r="BM374">
        <v>0.5</v>
      </c>
      <c r="BN374">
        <v>1</v>
      </c>
      <c r="BO374">
        <v>0</v>
      </c>
      <c r="BP374">
        <v>65</v>
      </c>
      <c r="BQ374">
        <v>9</v>
      </c>
      <c r="BR374">
        <v>8.3000000000000007</v>
      </c>
      <c r="BS374">
        <v>9.3000000000000007</v>
      </c>
      <c r="BT374">
        <v>9.1999999999999993</v>
      </c>
      <c r="BU374">
        <v>8.9</v>
      </c>
      <c r="BV374">
        <v>9.3000000000000007</v>
      </c>
      <c r="BW374">
        <v>9.1999999999999993</v>
      </c>
      <c r="BX374">
        <v>8.8000000000000007</v>
      </c>
      <c r="BY374">
        <v>9.6</v>
      </c>
      <c r="BZ374">
        <v>9.3000000000000007</v>
      </c>
      <c r="CA374">
        <v>8.6999999999999993</v>
      </c>
      <c r="CB374">
        <v>9.1</v>
      </c>
      <c r="CC374">
        <v>9.3000000000000007</v>
      </c>
      <c r="CD374">
        <v>9.3000000000000007</v>
      </c>
      <c r="CE374">
        <v>9.1999999999999993</v>
      </c>
      <c r="CF374">
        <v>409.76709729999999</v>
      </c>
      <c r="CG374">
        <f>IF(CJ374&lt;$CH$1,CJ374,)</f>
        <v>0</v>
      </c>
      <c r="CH374">
        <v>1</v>
      </c>
      <c r="CI374">
        <v>374</v>
      </c>
      <c r="CJ374">
        <v>14999.999949999999</v>
      </c>
      <c r="CK374">
        <f t="shared" si="16"/>
        <v>819.53419459999998</v>
      </c>
      <c r="CL374">
        <f t="shared" si="17"/>
        <v>0</v>
      </c>
    </row>
    <row r="375" spans="1:90" x14ac:dyDescent="0.25">
      <c r="A375" s="5" t="s">
        <v>333</v>
      </c>
      <c r="B375" s="2" t="s">
        <v>438</v>
      </c>
      <c r="C375" s="10">
        <v>43160</v>
      </c>
      <c r="D375" s="10">
        <v>43313</v>
      </c>
      <c r="E375" s="14">
        <f t="shared" si="15"/>
        <v>5</v>
      </c>
      <c r="G375" s="3" t="s">
        <v>379</v>
      </c>
      <c r="H375">
        <v>680</v>
      </c>
      <c r="I375">
        <v>70.8</v>
      </c>
      <c r="J375">
        <v>149.1</v>
      </c>
      <c r="K375">
        <v>7.7</v>
      </c>
      <c r="L375">
        <v>165</v>
      </c>
      <c r="M375">
        <v>80</v>
      </c>
      <c r="N375" t="s">
        <v>76</v>
      </c>
      <c r="O375">
        <v>428</v>
      </c>
      <c r="P375">
        <v>1080</v>
      </c>
      <c r="Q375">
        <v>2244</v>
      </c>
      <c r="R375" s="1" t="s">
        <v>77</v>
      </c>
      <c r="S375" s="1" t="s">
        <v>78</v>
      </c>
      <c r="T375" t="s">
        <v>74</v>
      </c>
      <c r="U375">
        <v>8</v>
      </c>
      <c r="V375">
        <v>251.44800000000001</v>
      </c>
      <c r="W375">
        <v>2.4</v>
      </c>
      <c r="X375">
        <v>4</v>
      </c>
      <c r="Y375">
        <v>128</v>
      </c>
      <c r="Z375" t="s">
        <v>77</v>
      </c>
      <c r="AA375">
        <v>3400</v>
      </c>
      <c r="AB375">
        <v>75</v>
      </c>
      <c r="AC375">
        <v>16.55</v>
      </c>
      <c r="AD375">
        <v>13.97</v>
      </c>
      <c r="AE375">
        <v>12.22</v>
      </c>
      <c r="AF375" t="s">
        <v>74</v>
      </c>
      <c r="AG375">
        <v>12</v>
      </c>
      <c r="AH375">
        <v>1.8</v>
      </c>
      <c r="AI375">
        <v>24</v>
      </c>
      <c r="AJ375">
        <v>1.6</v>
      </c>
      <c r="AK375" t="s">
        <v>78</v>
      </c>
      <c r="AL375" t="s">
        <v>78</v>
      </c>
      <c r="AM375" t="s">
        <v>78</v>
      </c>
      <c r="AN375" t="s">
        <v>78</v>
      </c>
      <c r="AO375" t="s">
        <v>78</v>
      </c>
      <c r="AP375" t="s">
        <v>78</v>
      </c>
      <c r="AQ375" t="s">
        <v>74</v>
      </c>
      <c r="AR375" t="s">
        <v>78</v>
      </c>
      <c r="AS375" t="s">
        <v>77</v>
      </c>
      <c r="AT375" t="s">
        <v>77</v>
      </c>
      <c r="AU375" t="s">
        <v>78</v>
      </c>
      <c r="AV375" t="s">
        <v>78</v>
      </c>
      <c r="AW375" t="s">
        <v>78</v>
      </c>
      <c r="AX375" t="s">
        <v>78</v>
      </c>
      <c r="AY375">
        <v>4.2</v>
      </c>
      <c r="AZ375">
        <v>1</v>
      </c>
      <c r="BA375">
        <v>1</v>
      </c>
      <c r="BB375">
        <v>1</v>
      </c>
      <c r="BC375">
        <v>0</v>
      </c>
      <c r="BD375">
        <v>0.428571429</v>
      </c>
      <c r="BE375">
        <v>1</v>
      </c>
      <c r="BF375">
        <v>0.375</v>
      </c>
      <c r="BG375">
        <v>0</v>
      </c>
      <c r="BH375">
        <v>0</v>
      </c>
      <c r="BI375">
        <v>0.4</v>
      </c>
      <c r="BJ375">
        <v>0.63636363600000001</v>
      </c>
      <c r="BK375">
        <v>0</v>
      </c>
      <c r="BL375">
        <v>0.5</v>
      </c>
      <c r="BM375">
        <v>1</v>
      </c>
      <c r="BN375">
        <v>0.83333333300000001</v>
      </c>
      <c r="BO375">
        <v>0</v>
      </c>
      <c r="BP375">
        <v>63</v>
      </c>
      <c r="BQ375">
        <v>9.4</v>
      </c>
      <c r="BR375">
        <v>7.7</v>
      </c>
      <c r="BS375">
        <v>9.4</v>
      </c>
      <c r="BT375">
        <v>9.4</v>
      </c>
      <c r="BU375">
        <v>8.8000000000000007</v>
      </c>
      <c r="BV375">
        <v>8.8000000000000007</v>
      </c>
      <c r="BW375">
        <v>9.5</v>
      </c>
      <c r="BX375">
        <v>9.1</v>
      </c>
      <c r="BY375">
        <v>9.6999999999999993</v>
      </c>
      <c r="BZ375">
        <v>9</v>
      </c>
      <c r="CA375">
        <v>9</v>
      </c>
      <c r="CB375">
        <v>9.1</v>
      </c>
      <c r="CC375">
        <v>9.5</v>
      </c>
      <c r="CD375">
        <v>9.5</v>
      </c>
      <c r="CE375">
        <v>9.6</v>
      </c>
      <c r="CF375">
        <v>409.76709729999999</v>
      </c>
      <c r="CG375">
        <f>IF(CJ375&lt;$CH$1,CJ375,)</f>
        <v>0</v>
      </c>
      <c r="CH375">
        <v>1</v>
      </c>
      <c r="CI375">
        <v>375</v>
      </c>
      <c r="CJ375">
        <v>14999.275379999999</v>
      </c>
      <c r="CK375">
        <f t="shared" si="16"/>
        <v>819.53419459999998</v>
      </c>
      <c r="CL375">
        <f t="shared" si="17"/>
        <v>0</v>
      </c>
    </row>
    <row r="376" spans="1:90" x14ac:dyDescent="0.25">
      <c r="A376" s="5" t="s">
        <v>333</v>
      </c>
      <c r="B376" s="2" t="s">
        <v>486</v>
      </c>
      <c r="C376" s="10">
        <v>43160</v>
      </c>
      <c r="E376" s="14" t="e">
        <f t="shared" si="15"/>
        <v>#NUM!</v>
      </c>
      <c r="H376">
        <v>257</v>
      </c>
      <c r="I376">
        <v>71.2</v>
      </c>
      <c r="J376">
        <v>148.6</v>
      </c>
      <c r="K376">
        <v>7.4</v>
      </c>
      <c r="L376">
        <v>145</v>
      </c>
      <c r="M376">
        <v>80</v>
      </c>
      <c r="N376" t="s">
        <v>76</v>
      </c>
      <c r="O376">
        <v>432</v>
      </c>
      <c r="P376">
        <v>1080</v>
      </c>
      <c r="Q376">
        <v>2280</v>
      </c>
      <c r="R376" s="1" t="s">
        <v>77</v>
      </c>
      <c r="S376" s="1" t="s">
        <v>77</v>
      </c>
      <c r="T376" t="s">
        <v>74</v>
      </c>
      <c r="U376">
        <v>8</v>
      </c>
      <c r="V376">
        <v>75.400000000000006</v>
      </c>
      <c r="W376">
        <v>2.36</v>
      </c>
      <c r="X376">
        <v>4</v>
      </c>
      <c r="Y376">
        <v>64</v>
      </c>
      <c r="Z376" t="s">
        <v>107</v>
      </c>
      <c r="AA376">
        <v>3000</v>
      </c>
      <c r="AF376" t="s">
        <v>74</v>
      </c>
      <c r="AG376">
        <v>16</v>
      </c>
      <c r="AH376">
        <v>2.2000000000000002</v>
      </c>
      <c r="AI376">
        <v>24</v>
      </c>
      <c r="AJ376">
        <v>2</v>
      </c>
      <c r="AK376" t="s">
        <v>78</v>
      </c>
      <c r="AL376" t="s">
        <v>78</v>
      </c>
      <c r="AM376" t="s">
        <v>78</v>
      </c>
      <c r="AN376" t="s">
        <v>78</v>
      </c>
      <c r="AO376" t="s">
        <v>78</v>
      </c>
      <c r="AP376" t="s">
        <v>78</v>
      </c>
      <c r="AQ376" t="s">
        <v>74</v>
      </c>
      <c r="AR376" t="s">
        <v>78</v>
      </c>
      <c r="AS376" t="s">
        <v>78</v>
      </c>
      <c r="AT376" t="s">
        <v>78</v>
      </c>
      <c r="AU376" t="s">
        <v>78</v>
      </c>
      <c r="AV376" t="s">
        <v>78</v>
      </c>
      <c r="AW376" t="s">
        <v>78</v>
      </c>
      <c r="AX376" t="s">
        <v>78</v>
      </c>
      <c r="AY376">
        <v>4.2</v>
      </c>
      <c r="AZ376">
        <v>1</v>
      </c>
      <c r="BA376">
        <v>1</v>
      </c>
      <c r="BB376">
        <v>0.4</v>
      </c>
      <c r="BC376">
        <v>0</v>
      </c>
      <c r="BD376">
        <v>0.571428571</v>
      </c>
      <c r="BE376">
        <v>0.33333333300000001</v>
      </c>
      <c r="BF376">
        <v>0.125</v>
      </c>
      <c r="BG376">
        <v>0</v>
      </c>
      <c r="BH376">
        <v>0.5</v>
      </c>
      <c r="BI376">
        <v>0.4</v>
      </c>
      <c r="BJ376">
        <v>0.36363636399999999</v>
      </c>
      <c r="BK376">
        <v>0</v>
      </c>
      <c r="BL376">
        <v>0.75</v>
      </c>
      <c r="BM376">
        <v>1</v>
      </c>
      <c r="BN376">
        <v>1</v>
      </c>
      <c r="BO376">
        <v>0</v>
      </c>
      <c r="BP376">
        <v>2</v>
      </c>
      <c r="BQ376" t="s">
        <v>74</v>
      </c>
      <c r="BR376" t="s">
        <v>74</v>
      </c>
      <c r="BS376" t="s">
        <v>74</v>
      </c>
      <c r="BT376" t="s">
        <v>74</v>
      </c>
      <c r="BU376" t="s">
        <v>74</v>
      </c>
      <c r="BV376" t="s">
        <v>74</v>
      </c>
      <c r="BW376" t="s">
        <v>74</v>
      </c>
      <c r="BX376" t="s">
        <v>74</v>
      </c>
      <c r="BY376" t="s">
        <v>74</v>
      </c>
      <c r="BZ376" t="s">
        <v>74</v>
      </c>
      <c r="CA376" t="s">
        <v>74</v>
      </c>
      <c r="CB376" t="s">
        <v>74</v>
      </c>
      <c r="CC376" t="s">
        <v>74</v>
      </c>
      <c r="CD376" t="s">
        <v>74</v>
      </c>
      <c r="CE376" t="s">
        <v>74</v>
      </c>
      <c r="CF376">
        <v>409.76709729999999</v>
      </c>
      <c r="CG376">
        <f>IF(CJ376&lt;$CH$1,CJ376,)</f>
        <v>0</v>
      </c>
      <c r="CH376">
        <v>1</v>
      </c>
      <c r="CI376">
        <v>376</v>
      </c>
      <c r="CJ376">
        <v>14999.99994</v>
      </c>
      <c r="CK376">
        <f t="shared" si="16"/>
        <v>819.53419459999998</v>
      </c>
      <c r="CL376">
        <f t="shared" si="17"/>
        <v>0</v>
      </c>
    </row>
    <row r="377" spans="1:90" x14ac:dyDescent="0.25">
      <c r="A377" s="5" t="s">
        <v>333</v>
      </c>
      <c r="B377" s="2" t="s">
        <v>487</v>
      </c>
      <c r="C377" s="10">
        <v>43160</v>
      </c>
      <c r="E377" s="14" t="e">
        <f t="shared" si="15"/>
        <v>#NUM!</v>
      </c>
      <c r="F377" s="3" t="s">
        <v>483</v>
      </c>
      <c r="H377">
        <v>150</v>
      </c>
      <c r="I377">
        <v>76.7</v>
      </c>
      <c r="J377">
        <v>158.30000000000001</v>
      </c>
      <c r="K377">
        <v>7.8</v>
      </c>
      <c r="L377">
        <v>155</v>
      </c>
      <c r="M377">
        <v>76</v>
      </c>
      <c r="N377" t="s">
        <v>76</v>
      </c>
      <c r="O377">
        <v>269</v>
      </c>
      <c r="P377">
        <v>720</v>
      </c>
      <c r="Q377">
        <v>1440</v>
      </c>
      <c r="R377" s="1" t="s">
        <v>77</v>
      </c>
      <c r="S377" s="1" t="s">
        <v>77</v>
      </c>
      <c r="T377" t="s">
        <v>74</v>
      </c>
      <c r="U377">
        <v>8</v>
      </c>
      <c r="V377">
        <v>42.1</v>
      </c>
      <c r="W377">
        <v>1.4</v>
      </c>
      <c r="X377">
        <v>3</v>
      </c>
      <c r="Y377">
        <v>32</v>
      </c>
      <c r="Z377" t="s">
        <v>104</v>
      </c>
      <c r="AA377">
        <v>3000</v>
      </c>
      <c r="AF377" t="s">
        <v>74</v>
      </c>
      <c r="AG377">
        <v>13</v>
      </c>
      <c r="AH377">
        <v>2.2000000000000002</v>
      </c>
      <c r="AI377">
        <v>8</v>
      </c>
      <c r="AJ377" t="s">
        <v>74</v>
      </c>
      <c r="AK377" t="s">
        <v>78</v>
      </c>
      <c r="AL377" t="s">
        <v>78</v>
      </c>
      <c r="AM377" t="s">
        <v>78</v>
      </c>
      <c r="AN377" t="s">
        <v>78</v>
      </c>
      <c r="AO377" t="s">
        <v>78</v>
      </c>
      <c r="AP377" t="s">
        <v>74</v>
      </c>
      <c r="AQ377" t="s">
        <v>74</v>
      </c>
      <c r="AR377" t="s">
        <v>77</v>
      </c>
      <c r="AS377" t="s">
        <v>78</v>
      </c>
      <c r="AT377" t="s">
        <v>78</v>
      </c>
      <c r="AU377" t="s">
        <v>78</v>
      </c>
      <c r="AV377" t="s">
        <v>78</v>
      </c>
      <c r="AW377" t="s">
        <v>78</v>
      </c>
      <c r="AX377" t="s">
        <v>78</v>
      </c>
      <c r="AY377">
        <v>4.2</v>
      </c>
      <c r="AZ377">
        <v>1</v>
      </c>
      <c r="BA377">
        <v>0.5</v>
      </c>
      <c r="BB377">
        <v>0.4</v>
      </c>
      <c r="BC377">
        <v>0</v>
      </c>
      <c r="BD377">
        <v>0.428571429</v>
      </c>
      <c r="BE377">
        <v>0.33333333300000001</v>
      </c>
      <c r="BF377">
        <v>0.125</v>
      </c>
      <c r="BG377">
        <v>0</v>
      </c>
      <c r="BH377">
        <v>0</v>
      </c>
      <c r="BI377">
        <v>0.2</v>
      </c>
      <c r="BJ377">
        <v>0.36363636399999999</v>
      </c>
      <c r="BK377">
        <v>0</v>
      </c>
      <c r="BL377">
        <v>0.5</v>
      </c>
      <c r="BM377">
        <v>0.25</v>
      </c>
      <c r="BN377">
        <v>1</v>
      </c>
      <c r="BO377">
        <v>0</v>
      </c>
      <c r="BP377">
        <v>6</v>
      </c>
      <c r="BQ377">
        <v>5</v>
      </c>
      <c r="BR377">
        <v>3.4</v>
      </c>
      <c r="BS377">
        <v>7</v>
      </c>
      <c r="BT377">
        <v>7.8</v>
      </c>
      <c r="BU377">
        <v>5.3</v>
      </c>
      <c r="BV377">
        <v>7.2</v>
      </c>
      <c r="BW377">
        <v>5.8</v>
      </c>
      <c r="BX377">
        <v>3.5</v>
      </c>
      <c r="BY377">
        <v>6.3</v>
      </c>
      <c r="BZ377">
        <v>2.8</v>
      </c>
      <c r="CA377">
        <v>6</v>
      </c>
      <c r="CB377">
        <v>8.4</v>
      </c>
      <c r="CC377">
        <v>8</v>
      </c>
      <c r="CD377">
        <v>8</v>
      </c>
      <c r="CE377">
        <v>7.3</v>
      </c>
      <c r="CF377">
        <v>409.76709729999999</v>
      </c>
      <c r="CG377">
        <f>IF(CJ377&lt;$CH$1,CJ377,)</f>
        <v>0</v>
      </c>
      <c r="CH377">
        <v>1</v>
      </c>
      <c r="CI377">
        <v>377</v>
      </c>
      <c r="CJ377">
        <v>14999.99994</v>
      </c>
      <c r="CK377">
        <f t="shared" si="16"/>
        <v>819.53419459999998</v>
      </c>
      <c r="CL377">
        <f t="shared" si="17"/>
        <v>0</v>
      </c>
    </row>
    <row r="378" spans="1:90" x14ac:dyDescent="0.25">
      <c r="A378" s="5" t="s">
        <v>333</v>
      </c>
      <c r="B378" s="2" t="s">
        <v>488</v>
      </c>
      <c r="C378" s="10">
        <v>43160</v>
      </c>
      <c r="E378" s="14" t="e">
        <f t="shared" si="15"/>
        <v>#NUM!</v>
      </c>
      <c r="F378" s="3" t="s">
        <v>489</v>
      </c>
      <c r="H378">
        <v>200</v>
      </c>
      <c r="I378">
        <v>76.7</v>
      </c>
      <c r="J378">
        <v>158.30000000000001</v>
      </c>
      <c r="K378">
        <v>7.8</v>
      </c>
      <c r="L378">
        <v>155</v>
      </c>
      <c r="M378">
        <v>76</v>
      </c>
      <c r="N378" t="s">
        <v>76</v>
      </c>
      <c r="O378">
        <v>269</v>
      </c>
      <c r="P378">
        <v>720</v>
      </c>
      <c r="Q378">
        <v>1440</v>
      </c>
      <c r="R378" s="1" t="s">
        <v>77</v>
      </c>
      <c r="S378" s="1" t="s">
        <v>77</v>
      </c>
      <c r="T378" t="s">
        <v>74</v>
      </c>
      <c r="U378">
        <v>8</v>
      </c>
      <c r="V378">
        <v>59.631</v>
      </c>
      <c r="W378">
        <v>1.4</v>
      </c>
      <c r="X378">
        <v>3</v>
      </c>
      <c r="Y378">
        <v>32</v>
      </c>
      <c r="Z378" t="s">
        <v>104</v>
      </c>
      <c r="AA378">
        <v>3000</v>
      </c>
      <c r="AF378" t="s">
        <v>74</v>
      </c>
      <c r="AG378">
        <v>13</v>
      </c>
      <c r="AH378">
        <v>2.2000000000000002</v>
      </c>
      <c r="AI378">
        <v>8</v>
      </c>
      <c r="AJ378">
        <v>2</v>
      </c>
      <c r="AK378" t="s">
        <v>78</v>
      </c>
      <c r="AL378" t="s">
        <v>78</v>
      </c>
      <c r="AM378" t="s">
        <v>78</v>
      </c>
      <c r="AN378" t="s">
        <v>78</v>
      </c>
      <c r="AO378" t="s">
        <v>78</v>
      </c>
      <c r="AP378" t="s">
        <v>74</v>
      </c>
      <c r="AQ378" t="s">
        <v>74</v>
      </c>
      <c r="AR378" t="s">
        <v>77</v>
      </c>
      <c r="AS378" t="s">
        <v>78</v>
      </c>
      <c r="AT378" t="s">
        <v>78</v>
      </c>
      <c r="AU378" t="s">
        <v>78</v>
      </c>
      <c r="AV378" t="s">
        <v>78</v>
      </c>
      <c r="AW378" t="s">
        <v>78</v>
      </c>
      <c r="AX378" t="s">
        <v>78</v>
      </c>
      <c r="AY378">
        <v>4.2</v>
      </c>
      <c r="AZ378">
        <v>1</v>
      </c>
      <c r="BA378">
        <v>1</v>
      </c>
      <c r="BB378">
        <v>0.4</v>
      </c>
      <c r="BC378">
        <v>0</v>
      </c>
      <c r="BD378">
        <v>0.428571429</v>
      </c>
      <c r="BE378">
        <v>0.33333333300000001</v>
      </c>
      <c r="BF378">
        <v>0.125</v>
      </c>
      <c r="BG378">
        <v>0</v>
      </c>
      <c r="BH378">
        <v>0</v>
      </c>
      <c r="BI378">
        <v>0.4</v>
      </c>
      <c r="BJ378">
        <v>0.36363636399999999</v>
      </c>
      <c r="BK378">
        <v>0</v>
      </c>
      <c r="BL378">
        <v>0.5</v>
      </c>
      <c r="BM378">
        <v>1</v>
      </c>
      <c r="BN378">
        <v>1</v>
      </c>
      <c r="BO378">
        <v>0</v>
      </c>
      <c r="BP378">
        <v>1</v>
      </c>
      <c r="BQ378" t="s">
        <v>74</v>
      </c>
      <c r="BR378" t="s">
        <v>74</v>
      </c>
      <c r="BS378" t="s">
        <v>74</v>
      </c>
      <c r="BT378" t="s">
        <v>74</v>
      </c>
      <c r="BU378" t="s">
        <v>74</v>
      </c>
      <c r="BV378" t="s">
        <v>74</v>
      </c>
      <c r="BW378" t="s">
        <v>74</v>
      </c>
      <c r="BX378" t="s">
        <v>74</v>
      </c>
      <c r="BY378" t="s">
        <v>74</v>
      </c>
      <c r="BZ378" t="s">
        <v>74</v>
      </c>
      <c r="CA378" t="s">
        <v>74</v>
      </c>
      <c r="CB378" t="s">
        <v>74</v>
      </c>
      <c r="CC378" t="s">
        <v>74</v>
      </c>
      <c r="CD378" t="s">
        <v>74</v>
      </c>
      <c r="CE378" t="s">
        <v>74</v>
      </c>
      <c r="CF378">
        <v>409.76709729999999</v>
      </c>
      <c r="CG378">
        <f>IF(CJ378&lt;$CH$1,CJ378,)</f>
        <v>0</v>
      </c>
      <c r="CH378">
        <v>1</v>
      </c>
      <c r="CI378">
        <v>378</v>
      </c>
      <c r="CJ378">
        <v>14999.959059999999</v>
      </c>
      <c r="CK378">
        <f t="shared" si="16"/>
        <v>819.53419459999998</v>
      </c>
      <c r="CL378">
        <f t="shared" si="17"/>
        <v>0</v>
      </c>
    </row>
    <row r="379" spans="1:90" x14ac:dyDescent="0.25">
      <c r="A379" s="5" t="s">
        <v>333</v>
      </c>
      <c r="B379" s="2" t="s">
        <v>464</v>
      </c>
      <c r="C379" s="10">
        <v>43160</v>
      </c>
      <c r="D379" s="10">
        <v>43374</v>
      </c>
      <c r="E379" s="14">
        <f t="shared" si="15"/>
        <v>7</v>
      </c>
      <c r="F379" s="3" t="s">
        <v>490</v>
      </c>
      <c r="G379" s="3" t="s">
        <v>356</v>
      </c>
      <c r="H379">
        <v>180</v>
      </c>
      <c r="I379">
        <v>76.7</v>
      </c>
      <c r="J379">
        <v>158.30000000000001</v>
      </c>
      <c r="K379">
        <v>7.8</v>
      </c>
      <c r="L379">
        <v>164</v>
      </c>
      <c r="M379">
        <v>76</v>
      </c>
      <c r="N379" t="s">
        <v>76</v>
      </c>
      <c r="O379">
        <v>269</v>
      </c>
      <c r="P379">
        <v>720</v>
      </c>
      <c r="Q379">
        <v>1440</v>
      </c>
      <c r="R379" s="1" t="s">
        <v>77</v>
      </c>
      <c r="S379" s="1" t="s">
        <v>77</v>
      </c>
      <c r="T379" t="s">
        <v>74</v>
      </c>
      <c r="U379">
        <v>8</v>
      </c>
      <c r="V379">
        <v>58</v>
      </c>
      <c r="W379">
        <v>1.8</v>
      </c>
      <c r="X379">
        <v>4</v>
      </c>
      <c r="Y379">
        <v>64</v>
      </c>
      <c r="Z379" t="s">
        <v>104</v>
      </c>
      <c r="AA379">
        <v>3000</v>
      </c>
      <c r="AF379" t="s">
        <v>74</v>
      </c>
      <c r="AG379">
        <v>13</v>
      </c>
      <c r="AH379">
        <v>2.2000000000000002</v>
      </c>
      <c r="AI379">
        <v>8</v>
      </c>
      <c r="AJ379">
        <v>2</v>
      </c>
      <c r="AK379" t="s">
        <v>78</v>
      </c>
      <c r="AL379" t="s">
        <v>78</v>
      </c>
      <c r="AM379" t="s">
        <v>78</v>
      </c>
      <c r="AN379" t="s">
        <v>78</v>
      </c>
      <c r="AO379" t="s">
        <v>78</v>
      </c>
      <c r="AP379" t="s">
        <v>74</v>
      </c>
      <c r="AQ379" t="s">
        <v>74</v>
      </c>
      <c r="AR379" t="s">
        <v>77</v>
      </c>
      <c r="AS379" t="s">
        <v>78</v>
      </c>
      <c r="AT379" t="s">
        <v>78</v>
      </c>
      <c r="AU379" t="s">
        <v>78</v>
      </c>
      <c r="AV379" t="s">
        <v>78</v>
      </c>
      <c r="AW379" t="s">
        <v>78</v>
      </c>
      <c r="AX379" t="s">
        <v>78</v>
      </c>
      <c r="AY379">
        <v>4.2</v>
      </c>
      <c r="AZ379">
        <v>1</v>
      </c>
      <c r="BA379">
        <v>1</v>
      </c>
      <c r="BB379">
        <v>0.4</v>
      </c>
      <c r="BC379">
        <v>0</v>
      </c>
      <c r="BD379">
        <v>0.571428571</v>
      </c>
      <c r="BE379">
        <v>0.33333333300000001</v>
      </c>
      <c r="BF379">
        <v>0.125</v>
      </c>
      <c r="BG379">
        <v>0</v>
      </c>
      <c r="BH379">
        <v>0.5</v>
      </c>
      <c r="BI379">
        <v>0.4</v>
      </c>
      <c r="BJ379">
        <v>0.36363636399999999</v>
      </c>
      <c r="BK379">
        <v>0</v>
      </c>
      <c r="BL379">
        <v>0.75</v>
      </c>
      <c r="BM379">
        <v>1</v>
      </c>
      <c r="BN379">
        <v>1</v>
      </c>
      <c r="BO379">
        <v>0</v>
      </c>
      <c r="BP379">
        <v>4</v>
      </c>
      <c r="BQ379" t="s">
        <v>74</v>
      </c>
      <c r="BR379" t="s">
        <v>74</v>
      </c>
      <c r="BS379" t="s">
        <v>74</v>
      </c>
      <c r="BT379" t="s">
        <v>74</v>
      </c>
      <c r="BU379" t="s">
        <v>74</v>
      </c>
      <c r="BV379" t="s">
        <v>74</v>
      </c>
      <c r="BW379" t="s">
        <v>74</v>
      </c>
      <c r="BX379" t="s">
        <v>74</v>
      </c>
      <c r="BY379" t="s">
        <v>74</v>
      </c>
      <c r="BZ379" t="s">
        <v>74</v>
      </c>
      <c r="CA379" t="s">
        <v>74</v>
      </c>
      <c r="CB379" t="s">
        <v>74</v>
      </c>
      <c r="CC379" t="s">
        <v>74</v>
      </c>
      <c r="CD379" t="s">
        <v>74</v>
      </c>
      <c r="CE379" t="s">
        <v>74</v>
      </c>
      <c r="CF379">
        <v>409.76709729999999</v>
      </c>
      <c r="CG379">
        <f>IF(CJ379&lt;$CH$1,CJ379,)</f>
        <v>0</v>
      </c>
      <c r="CH379">
        <v>1</v>
      </c>
      <c r="CI379">
        <v>379</v>
      </c>
      <c r="CJ379">
        <v>14999.999739999999</v>
      </c>
      <c r="CK379">
        <f t="shared" si="16"/>
        <v>819.53419459999998</v>
      </c>
      <c r="CL379">
        <f t="shared" si="17"/>
        <v>0</v>
      </c>
    </row>
    <row r="380" spans="1:90" x14ac:dyDescent="0.25">
      <c r="A380" s="5" t="s">
        <v>333</v>
      </c>
      <c r="B380" s="2" t="s">
        <v>450</v>
      </c>
      <c r="C380" s="10">
        <v>43132</v>
      </c>
      <c r="D380" s="10">
        <v>43282</v>
      </c>
      <c r="E380" s="14">
        <f t="shared" si="15"/>
        <v>5</v>
      </c>
      <c r="G380" s="3" t="s">
        <v>444</v>
      </c>
      <c r="H380">
        <v>250</v>
      </c>
      <c r="I380">
        <v>72.099999999999994</v>
      </c>
      <c r="J380">
        <v>150.1</v>
      </c>
      <c r="K380">
        <v>7.5</v>
      </c>
      <c r="L380">
        <v>143</v>
      </c>
      <c r="M380">
        <v>76</v>
      </c>
      <c r="N380" t="s">
        <v>76</v>
      </c>
      <c r="O380">
        <v>427</v>
      </c>
      <c r="P380">
        <v>1080</v>
      </c>
      <c r="Q380">
        <v>2160</v>
      </c>
      <c r="R380" s="1" t="s">
        <v>77</v>
      </c>
      <c r="S380" s="1" t="s">
        <v>77</v>
      </c>
      <c r="T380" t="s">
        <v>74</v>
      </c>
      <c r="U380">
        <v>8</v>
      </c>
      <c r="V380">
        <v>87.614999999999995</v>
      </c>
      <c r="W380">
        <v>2.36</v>
      </c>
      <c r="X380">
        <v>3</v>
      </c>
      <c r="Y380">
        <v>32</v>
      </c>
      <c r="Z380" t="s">
        <v>107</v>
      </c>
      <c r="AA380">
        <v>3000</v>
      </c>
      <c r="AB380">
        <v>73</v>
      </c>
      <c r="AC380">
        <v>15.98</v>
      </c>
      <c r="AD380">
        <v>10.33</v>
      </c>
      <c r="AE380">
        <v>9.9499999999999993</v>
      </c>
      <c r="AF380" t="s">
        <v>74</v>
      </c>
      <c r="AG380">
        <v>13</v>
      </c>
      <c r="AH380">
        <v>2.2000000000000002</v>
      </c>
      <c r="AI380">
        <v>8</v>
      </c>
      <c r="AJ380">
        <v>2</v>
      </c>
      <c r="AK380" t="s">
        <v>78</v>
      </c>
      <c r="AL380" t="s">
        <v>78</v>
      </c>
      <c r="AM380" t="s">
        <v>78</v>
      </c>
      <c r="AN380" t="s">
        <v>78</v>
      </c>
      <c r="AO380" t="s">
        <v>78</v>
      </c>
      <c r="AP380" t="s">
        <v>74</v>
      </c>
      <c r="AQ380" t="s">
        <v>74</v>
      </c>
      <c r="AR380" t="s">
        <v>77</v>
      </c>
      <c r="AS380" t="s">
        <v>78</v>
      </c>
      <c r="AT380" t="s">
        <v>78</v>
      </c>
      <c r="AU380" t="s">
        <v>78</v>
      </c>
      <c r="AV380" t="s">
        <v>78</v>
      </c>
      <c r="AW380" t="s">
        <v>78</v>
      </c>
      <c r="AX380" t="s">
        <v>78</v>
      </c>
      <c r="AY380">
        <v>4.2</v>
      </c>
      <c r="AZ380">
        <v>1</v>
      </c>
      <c r="BA380">
        <v>1</v>
      </c>
      <c r="BB380">
        <v>0.8</v>
      </c>
      <c r="BC380">
        <v>0</v>
      </c>
      <c r="BD380">
        <v>0.428571429</v>
      </c>
      <c r="BE380">
        <v>0.66666666699999999</v>
      </c>
      <c r="BF380">
        <v>0.125</v>
      </c>
      <c r="BG380">
        <v>0</v>
      </c>
      <c r="BH380">
        <v>0</v>
      </c>
      <c r="BI380">
        <v>0.4</v>
      </c>
      <c r="BJ380">
        <v>0.36363636399999999</v>
      </c>
      <c r="BK380">
        <v>0</v>
      </c>
      <c r="BL380">
        <v>0.5</v>
      </c>
      <c r="BM380">
        <v>0.5</v>
      </c>
      <c r="BN380">
        <v>0.5</v>
      </c>
      <c r="BO380">
        <v>0</v>
      </c>
      <c r="BP380">
        <v>96</v>
      </c>
      <c r="BQ380">
        <v>8.3000000000000007</v>
      </c>
      <c r="BR380">
        <v>6.7</v>
      </c>
      <c r="BS380">
        <v>8.6</v>
      </c>
      <c r="BT380">
        <v>8.6</v>
      </c>
      <c r="BU380">
        <v>7.3</v>
      </c>
      <c r="BV380">
        <v>8.1</v>
      </c>
      <c r="BW380">
        <v>8.3000000000000007</v>
      </c>
      <c r="BX380">
        <v>7.3</v>
      </c>
      <c r="BY380">
        <v>8.5</v>
      </c>
      <c r="BZ380">
        <v>6.2</v>
      </c>
      <c r="CA380">
        <v>7.7</v>
      </c>
      <c r="CB380">
        <v>7.8</v>
      </c>
      <c r="CC380">
        <v>9</v>
      </c>
      <c r="CD380">
        <v>8.6</v>
      </c>
      <c r="CE380">
        <v>8.9</v>
      </c>
      <c r="CF380">
        <v>331.26651409999999</v>
      </c>
      <c r="CG380">
        <f>IF(CJ380&lt;$CH$1,CJ380,)</f>
        <v>4190.6171549999999</v>
      </c>
      <c r="CH380">
        <v>1</v>
      </c>
      <c r="CI380">
        <v>380</v>
      </c>
      <c r="CJ380">
        <v>4190.6171549999999</v>
      </c>
      <c r="CK380">
        <f t="shared" si="16"/>
        <v>662.53302819999999</v>
      </c>
      <c r="CL380">
        <f t="shared" si="17"/>
        <v>2295.4901683771945</v>
      </c>
    </row>
    <row r="381" spans="1:90" x14ac:dyDescent="0.25">
      <c r="A381" s="5" t="s">
        <v>333</v>
      </c>
      <c r="B381" s="2" t="s">
        <v>491</v>
      </c>
      <c r="C381" s="10">
        <v>43070</v>
      </c>
      <c r="E381" s="14" t="e">
        <f t="shared" si="15"/>
        <v>#NUM!</v>
      </c>
      <c r="H381">
        <v>346</v>
      </c>
      <c r="I381">
        <v>75.099999999999994</v>
      </c>
      <c r="J381">
        <v>156.9</v>
      </c>
      <c r="K381">
        <v>7.5</v>
      </c>
      <c r="L381">
        <v>169</v>
      </c>
      <c r="M381">
        <v>78</v>
      </c>
      <c r="N381" t="s">
        <v>76</v>
      </c>
      <c r="O381">
        <v>402</v>
      </c>
      <c r="P381">
        <v>1080</v>
      </c>
      <c r="Q381">
        <v>2160</v>
      </c>
      <c r="R381" s="1" t="s">
        <v>78</v>
      </c>
      <c r="S381" s="1" t="s">
        <v>77</v>
      </c>
      <c r="T381" t="s">
        <v>74</v>
      </c>
      <c r="U381">
        <v>8</v>
      </c>
      <c r="V381">
        <v>184.86500000000001</v>
      </c>
      <c r="W381">
        <v>2.4</v>
      </c>
      <c r="X381">
        <v>6</v>
      </c>
      <c r="Y381">
        <v>64</v>
      </c>
      <c r="Z381" t="s">
        <v>107</v>
      </c>
      <c r="AA381">
        <v>3340</v>
      </c>
      <c r="AF381" t="s">
        <v>74</v>
      </c>
      <c r="AG381">
        <v>20</v>
      </c>
      <c r="AH381">
        <v>1.8</v>
      </c>
      <c r="AI381">
        <v>20</v>
      </c>
      <c r="AJ381" t="s">
        <v>74</v>
      </c>
      <c r="AK381" t="s">
        <v>78</v>
      </c>
      <c r="AL381" t="s">
        <v>78</v>
      </c>
      <c r="AM381" t="s">
        <v>78</v>
      </c>
      <c r="AN381" t="s">
        <v>78</v>
      </c>
      <c r="AO381" t="s">
        <v>78</v>
      </c>
      <c r="AP381" t="s">
        <v>78</v>
      </c>
      <c r="AQ381" t="s">
        <v>74</v>
      </c>
      <c r="AR381" t="s">
        <v>78</v>
      </c>
      <c r="AS381" t="s">
        <v>78</v>
      </c>
      <c r="AT381" t="s">
        <v>77</v>
      </c>
      <c r="AU381" t="s">
        <v>78</v>
      </c>
      <c r="AV381" t="s">
        <v>78</v>
      </c>
      <c r="AW381" t="s">
        <v>78</v>
      </c>
      <c r="AX381" t="s">
        <v>78</v>
      </c>
      <c r="AY381">
        <v>4.2</v>
      </c>
      <c r="AZ381">
        <v>1</v>
      </c>
      <c r="BA381">
        <v>1</v>
      </c>
      <c r="BB381">
        <v>0.4</v>
      </c>
      <c r="BC381">
        <v>0</v>
      </c>
      <c r="BD381">
        <v>0.571428571</v>
      </c>
      <c r="BE381">
        <v>0.66666666699999999</v>
      </c>
      <c r="BF381">
        <v>0.125</v>
      </c>
      <c r="BG381">
        <v>0</v>
      </c>
      <c r="BH381">
        <v>0.5</v>
      </c>
      <c r="BI381">
        <v>0.4</v>
      </c>
      <c r="BJ381">
        <v>0.36363636399999999</v>
      </c>
      <c r="BK381">
        <v>0</v>
      </c>
      <c r="BL381">
        <v>0.75</v>
      </c>
      <c r="BM381">
        <v>1</v>
      </c>
      <c r="BN381">
        <v>1</v>
      </c>
      <c r="BO381">
        <v>0</v>
      </c>
      <c r="BP381">
        <v>4</v>
      </c>
      <c r="BQ381" t="s">
        <v>74</v>
      </c>
      <c r="BR381" t="s">
        <v>74</v>
      </c>
      <c r="BS381" t="s">
        <v>74</v>
      </c>
      <c r="BT381" t="s">
        <v>74</v>
      </c>
      <c r="BU381" t="s">
        <v>74</v>
      </c>
      <c r="BV381" t="s">
        <v>74</v>
      </c>
      <c r="BW381" t="s">
        <v>74</v>
      </c>
      <c r="BX381" t="s">
        <v>74</v>
      </c>
      <c r="BY381" t="s">
        <v>74</v>
      </c>
      <c r="BZ381" t="s">
        <v>74</v>
      </c>
      <c r="CA381" t="s">
        <v>74</v>
      </c>
      <c r="CB381" t="s">
        <v>74</v>
      </c>
      <c r="CC381" t="s">
        <v>74</v>
      </c>
      <c r="CD381" t="s">
        <v>74</v>
      </c>
      <c r="CE381" t="s">
        <v>74</v>
      </c>
      <c r="CF381">
        <v>344.80568640000001</v>
      </c>
      <c r="CG381">
        <f>IF(CJ381&lt;$CH$1,CJ381,)</f>
        <v>0</v>
      </c>
      <c r="CH381">
        <v>1</v>
      </c>
      <c r="CI381">
        <v>381</v>
      </c>
      <c r="CJ381">
        <v>14999.99958</v>
      </c>
      <c r="CK381">
        <f t="shared" si="16"/>
        <v>689.61137280000003</v>
      </c>
      <c r="CL381">
        <f t="shared" si="17"/>
        <v>0</v>
      </c>
    </row>
    <row r="382" spans="1:90" x14ac:dyDescent="0.25">
      <c r="A382" s="5" t="s">
        <v>333</v>
      </c>
      <c r="B382" s="2" t="s">
        <v>492</v>
      </c>
      <c r="C382" s="10">
        <v>43070</v>
      </c>
      <c r="E382" s="14" t="e">
        <f t="shared" si="15"/>
        <v>#NUM!</v>
      </c>
      <c r="H382">
        <v>150</v>
      </c>
      <c r="I382">
        <v>72.099999999999994</v>
      </c>
      <c r="J382">
        <v>150.1</v>
      </c>
      <c r="K382">
        <v>7.5</v>
      </c>
      <c r="L382">
        <v>143</v>
      </c>
      <c r="M382">
        <v>76</v>
      </c>
      <c r="N382" t="s">
        <v>76</v>
      </c>
      <c r="O382">
        <v>427</v>
      </c>
      <c r="P382">
        <v>1080</v>
      </c>
      <c r="Q382">
        <v>2160</v>
      </c>
      <c r="R382" s="1" t="s">
        <v>77</v>
      </c>
      <c r="S382" s="1" t="s">
        <v>77</v>
      </c>
      <c r="T382" t="s">
        <v>74</v>
      </c>
      <c r="U382">
        <v>8</v>
      </c>
      <c r="V382">
        <v>73.599000000000004</v>
      </c>
      <c r="W382">
        <v>2.36</v>
      </c>
      <c r="X382">
        <v>3</v>
      </c>
      <c r="Y382">
        <v>32</v>
      </c>
      <c r="Z382" t="s">
        <v>104</v>
      </c>
      <c r="AA382">
        <v>3000</v>
      </c>
      <c r="AF382" t="s">
        <v>74</v>
      </c>
      <c r="AG382">
        <v>13</v>
      </c>
      <c r="AH382">
        <v>2.2000000000000002</v>
      </c>
      <c r="AI382">
        <v>8</v>
      </c>
      <c r="AJ382" t="s">
        <v>74</v>
      </c>
      <c r="AK382" t="s">
        <v>78</v>
      </c>
      <c r="AL382" t="s">
        <v>78</v>
      </c>
      <c r="AM382" t="s">
        <v>78</v>
      </c>
      <c r="AN382" t="s">
        <v>78</v>
      </c>
      <c r="AO382" t="s">
        <v>78</v>
      </c>
      <c r="AP382" t="s">
        <v>74</v>
      </c>
      <c r="AQ382" t="s">
        <v>74</v>
      </c>
      <c r="AR382" t="s">
        <v>77</v>
      </c>
      <c r="AS382" t="s">
        <v>78</v>
      </c>
      <c r="AT382" t="s">
        <v>78</v>
      </c>
      <c r="AU382" t="s">
        <v>78</v>
      </c>
      <c r="AV382" t="s">
        <v>78</v>
      </c>
      <c r="AW382" t="s">
        <v>78</v>
      </c>
      <c r="AX382" t="s">
        <v>78</v>
      </c>
      <c r="AY382">
        <v>4.2</v>
      </c>
      <c r="AZ382">
        <v>1</v>
      </c>
      <c r="BA382">
        <v>1</v>
      </c>
      <c r="BB382">
        <v>0.6</v>
      </c>
      <c r="BC382">
        <v>0</v>
      </c>
      <c r="BD382">
        <v>0.428571429</v>
      </c>
      <c r="BE382">
        <v>0.66666666699999999</v>
      </c>
      <c r="BF382">
        <v>0.125</v>
      </c>
      <c r="BG382">
        <v>0</v>
      </c>
      <c r="BH382">
        <v>0</v>
      </c>
      <c r="BI382">
        <v>0.4</v>
      </c>
      <c r="BJ382">
        <v>0.36363636399999999</v>
      </c>
      <c r="BK382">
        <v>0</v>
      </c>
      <c r="BL382">
        <v>0.5</v>
      </c>
      <c r="BM382">
        <v>0.5</v>
      </c>
      <c r="BN382">
        <v>1</v>
      </c>
      <c r="BO382">
        <v>0</v>
      </c>
      <c r="BP382">
        <v>1</v>
      </c>
      <c r="BQ382" t="s">
        <v>74</v>
      </c>
      <c r="BR382" t="s">
        <v>74</v>
      </c>
      <c r="BS382" t="s">
        <v>74</v>
      </c>
      <c r="BT382" t="s">
        <v>74</v>
      </c>
      <c r="BU382" t="s">
        <v>74</v>
      </c>
      <c r="BV382" t="s">
        <v>74</v>
      </c>
      <c r="BW382" t="s">
        <v>74</v>
      </c>
      <c r="BX382" t="s">
        <v>74</v>
      </c>
      <c r="BY382" t="s">
        <v>74</v>
      </c>
      <c r="BZ382" t="s">
        <v>74</v>
      </c>
      <c r="CA382" t="s">
        <v>74</v>
      </c>
      <c r="CB382" t="s">
        <v>74</v>
      </c>
      <c r="CC382" t="s">
        <v>74</v>
      </c>
      <c r="CD382" t="s">
        <v>74</v>
      </c>
      <c r="CE382" t="s">
        <v>74</v>
      </c>
      <c r="CF382">
        <v>344.80568640000001</v>
      </c>
      <c r="CG382">
        <f>IF(CJ382&lt;$CH$1,CJ382,)</f>
        <v>0</v>
      </c>
      <c r="CH382">
        <v>1</v>
      </c>
      <c r="CI382">
        <v>382</v>
      </c>
      <c r="CJ382">
        <v>14999.99994</v>
      </c>
      <c r="CK382">
        <f t="shared" si="16"/>
        <v>689.61137280000003</v>
      </c>
      <c r="CL382">
        <f t="shared" si="17"/>
        <v>0</v>
      </c>
    </row>
    <row r="383" spans="1:90" x14ac:dyDescent="0.25">
      <c r="A383" s="5" t="s">
        <v>333</v>
      </c>
      <c r="B383" s="2" t="s">
        <v>383</v>
      </c>
      <c r="C383" s="10">
        <v>43070</v>
      </c>
      <c r="D383" s="10">
        <v>43405</v>
      </c>
      <c r="E383" s="14">
        <f t="shared" si="15"/>
        <v>11</v>
      </c>
      <c r="G383" s="3" t="s">
        <v>432</v>
      </c>
      <c r="H383">
        <v>200</v>
      </c>
      <c r="I383">
        <v>71.900000000000006</v>
      </c>
      <c r="J383">
        <v>151</v>
      </c>
      <c r="K383">
        <v>7.6</v>
      </c>
      <c r="L383">
        <v>149</v>
      </c>
      <c r="M383">
        <v>75</v>
      </c>
      <c r="N383" t="s">
        <v>76</v>
      </c>
      <c r="O383">
        <v>427</v>
      </c>
      <c r="P383">
        <v>1080</v>
      </c>
      <c r="Q383">
        <v>2160</v>
      </c>
      <c r="R383" s="1" t="s">
        <v>77</v>
      </c>
      <c r="S383" s="1" t="s">
        <v>77</v>
      </c>
      <c r="T383" t="s">
        <v>74</v>
      </c>
      <c r="U383">
        <v>8</v>
      </c>
      <c r="V383">
        <v>74.685000000000002</v>
      </c>
      <c r="W383">
        <v>2.36</v>
      </c>
      <c r="X383">
        <v>3</v>
      </c>
      <c r="Y383">
        <v>32</v>
      </c>
      <c r="Z383" t="s">
        <v>107</v>
      </c>
      <c r="AA383">
        <v>3000</v>
      </c>
      <c r="AF383" t="s">
        <v>74</v>
      </c>
      <c r="AG383">
        <v>13</v>
      </c>
      <c r="AH383">
        <v>2.2000000000000002</v>
      </c>
      <c r="AI383">
        <v>13</v>
      </c>
      <c r="AJ383" t="s">
        <v>74</v>
      </c>
      <c r="AK383" t="s">
        <v>78</v>
      </c>
      <c r="AL383" t="s">
        <v>78</v>
      </c>
      <c r="AM383" t="s">
        <v>78</v>
      </c>
      <c r="AN383" t="s">
        <v>78</v>
      </c>
      <c r="AO383" t="s">
        <v>78</v>
      </c>
      <c r="AP383" t="s">
        <v>74</v>
      </c>
      <c r="AQ383" t="s">
        <v>74</v>
      </c>
      <c r="AR383" t="s">
        <v>77</v>
      </c>
      <c r="AS383" t="s">
        <v>78</v>
      </c>
      <c r="AT383" t="s">
        <v>78</v>
      </c>
      <c r="AU383" t="s">
        <v>78</v>
      </c>
      <c r="AV383" t="s">
        <v>78</v>
      </c>
      <c r="AW383" t="s">
        <v>78</v>
      </c>
      <c r="AX383" t="s">
        <v>78</v>
      </c>
      <c r="AY383">
        <v>4.2</v>
      </c>
      <c r="AZ383">
        <v>1</v>
      </c>
      <c r="BA383">
        <v>1</v>
      </c>
      <c r="BB383">
        <v>0.4</v>
      </c>
      <c r="BC383">
        <v>0</v>
      </c>
      <c r="BD383">
        <v>0.571428571</v>
      </c>
      <c r="BE383">
        <v>0.66666666699999999</v>
      </c>
      <c r="BF383">
        <v>0.125</v>
      </c>
      <c r="BG383">
        <v>0</v>
      </c>
      <c r="BH383">
        <v>0.5</v>
      </c>
      <c r="BI383">
        <v>0.4</v>
      </c>
      <c r="BJ383">
        <v>0.36363636399999999</v>
      </c>
      <c r="BK383">
        <v>0</v>
      </c>
      <c r="BL383">
        <v>0.75</v>
      </c>
      <c r="BM383">
        <v>1</v>
      </c>
      <c r="BN383">
        <v>1</v>
      </c>
      <c r="BO383">
        <v>0</v>
      </c>
      <c r="BP383">
        <v>23</v>
      </c>
      <c r="BQ383">
        <v>8.1</v>
      </c>
      <c r="BR383">
        <v>6.7</v>
      </c>
      <c r="BS383">
        <v>8.8000000000000007</v>
      </c>
      <c r="BT383">
        <v>8.6999999999999993</v>
      </c>
      <c r="BU383">
        <v>8</v>
      </c>
      <c r="BV383">
        <v>8</v>
      </c>
      <c r="BW383">
        <v>8</v>
      </c>
      <c r="BX383">
        <v>7.5</v>
      </c>
      <c r="BY383">
        <v>8</v>
      </c>
      <c r="BZ383">
        <v>5.6</v>
      </c>
      <c r="CA383">
        <v>7.9</v>
      </c>
      <c r="CB383">
        <v>8.3000000000000007</v>
      </c>
      <c r="CC383">
        <v>8.3000000000000007</v>
      </c>
      <c r="CD383">
        <v>9</v>
      </c>
      <c r="CE383">
        <v>8.9</v>
      </c>
      <c r="CF383">
        <v>344.80568640000001</v>
      </c>
      <c r="CG383">
        <f>IF(CJ383&lt;$CH$1,CJ383,)</f>
        <v>1334.669202</v>
      </c>
      <c r="CH383">
        <v>1</v>
      </c>
      <c r="CI383">
        <v>383</v>
      </c>
      <c r="CJ383">
        <v>1334.669202</v>
      </c>
      <c r="CK383">
        <f t="shared" si="16"/>
        <v>689.61137280000003</v>
      </c>
      <c r="CL383">
        <f t="shared" si="17"/>
        <v>731.09041411033797</v>
      </c>
    </row>
    <row r="384" spans="1:90" x14ac:dyDescent="0.25">
      <c r="A384" s="5" t="s">
        <v>333</v>
      </c>
      <c r="B384" s="2" t="s">
        <v>451</v>
      </c>
      <c r="C384" s="10">
        <v>43040</v>
      </c>
      <c r="D384" s="10">
        <v>43435</v>
      </c>
      <c r="E384" s="14">
        <f t="shared" si="15"/>
        <v>13</v>
      </c>
      <c r="G384" s="3" t="s">
        <v>398</v>
      </c>
      <c r="H384">
        <v>500</v>
      </c>
      <c r="I384">
        <v>75</v>
      </c>
      <c r="J384">
        <v>157</v>
      </c>
      <c r="K384">
        <v>7</v>
      </c>
      <c r="L384">
        <v>172</v>
      </c>
      <c r="M384">
        <v>78</v>
      </c>
      <c r="N384" t="s">
        <v>76</v>
      </c>
      <c r="O384">
        <v>403</v>
      </c>
      <c r="P384">
        <v>1080</v>
      </c>
      <c r="Q384">
        <v>2160</v>
      </c>
      <c r="R384" s="1" t="s">
        <v>78</v>
      </c>
      <c r="S384" s="1" t="s">
        <v>78</v>
      </c>
      <c r="T384" t="s">
        <v>74</v>
      </c>
      <c r="U384">
        <v>8</v>
      </c>
      <c r="V384">
        <v>256.93700000000001</v>
      </c>
      <c r="W384">
        <v>2.4</v>
      </c>
      <c r="X384">
        <v>4</v>
      </c>
      <c r="Y384">
        <v>64</v>
      </c>
      <c r="Z384" t="s">
        <v>107</v>
      </c>
      <c r="AA384">
        <v>3750</v>
      </c>
      <c r="AF384" t="s">
        <v>74</v>
      </c>
      <c r="AG384">
        <v>16</v>
      </c>
      <c r="AH384">
        <v>1.8</v>
      </c>
      <c r="AI384">
        <v>13</v>
      </c>
      <c r="AJ384">
        <v>2</v>
      </c>
      <c r="AK384" t="s">
        <v>78</v>
      </c>
      <c r="AL384" t="s">
        <v>78</v>
      </c>
      <c r="AM384" t="s">
        <v>78</v>
      </c>
      <c r="AN384" t="s">
        <v>78</v>
      </c>
      <c r="AO384" t="s">
        <v>78</v>
      </c>
      <c r="AP384" t="s">
        <v>78</v>
      </c>
      <c r="AQ384" t="s">
        <v>78</v>
      </c>
      <c r="AR384" t="s">
        <v>78</v>
      </c>
      <c r="AS384" t="s">
        <v>78</v>
      </c>
      <c r="AT384" t="s">
        <v>77</v>
      </c>
      <c r="AU384" t="s">
        <v>78</v>
      </c>
      <c r="AV384" t="s">
        <v>78</v>
      </c>
      <c r="AW384" t="s">
        <v>78</v>
      </c>
      <c r="AX384" t="s">
        <v>78</v>
      </c>
      <c r="AY384">
        <v>4.2</v>
      </c>
      <c r="AZ384">
        <v>1</v>
      </c>
      <c r="BA384">
        <v>1</v>
      </c>
      <c r="BB384">
        <v>0.4</v>
      </c>
      <c r="BC384">
        <v>0</v>
      </c>
      <c r="BD384">
        <v>0.571428571</v>
      </c>
      <c r="BE384">
        <v>0.66666666699999999</v>
      </c>
      <c r="BF384">
        <v>0.125</v>
      </c>
      <c r="BG384">
        <v>0</v>
      </c>
      <c r="BH384">
        <v>0.5</v>
      </c>
      <c r="BI384">
        <v>0.4</v>
      </c>
      <c r="BJ384">
        <v>0.36363636399999999</v>
      </c>
      <c r="BK384">
        <v>0</v>
      </c>
      <c r="BL384">
        <v>0.75</v>
      </c>
      <c r="BM384">
        <v>1</v>
      </c>
      <c r="BN384">
        <v>1</v>
      </c>
      <c r="BO384">
        <v>0</v>
      </c>
      <c r="BP384">
        <v>35</v>
      </c>
      <c r="BQ384">
        <v>9.3000000000000007</v>
      </c>
      <c r="BR384">
        <v>8.1</v>
      </c>
      <c r="BS384">
        <v>9.5</v>
      </c>
      <c r="BT384">
        <v>9.4</v>
      </c>
      <c r="BU384">
        <v>8.8000000000000007</v>
      </c>
      <c r="BV384">
        <v>9</v>
      </c>
      <c r="BW384">
        <v>9.6</v>
      </c>
      <c r="BX384">
        <v>9.1999999999999993</v>
      </c>
      <c r="BY384">
        <v>9.1999999999999993</v>
      </c>
      <c r="BZ384">
        <v>8.1999999999999993</v>
      </c>
      <c r="CA384">
        <v>8.6</v>
      </c>
      <c r="CB384">
        <v>8.5</v>
      </c>
      <c r="CC384">
        <v>9</v>
      </c>
      <c r="CD384">
        <v>9</v>
      </c>
      <c r="CE384">
        <v>9.1999999999999993</v>
      </c>
      <c r="CF384">
        <v>128.803291</v>
      </c>
      <c r="CG384">
        <f>IF(CJ384&lt;$CH$1,CJ384,)</f>
        <v>0</v>
      </c>
      <c r="CH384">
        <v>1</v>
      </c>
      <c r="CI384">
        <v>384</v>
      </c>
      <c r="CJ384">
        <v>14999.99958</v>
      </c>
      <c r="CK384">
        <f t="shared" si="16"/>
        <v>257.606582</v>
      </c>
      <c r="CL384">
        <f t="shared" si="17"/>
        <v>0</v>
      </c>
    </row>
    <row r="385" spans="1:90" x14ac:dyDescent="0.25">
      <c r="A385" s="5" t="s">
        <v>333</v>
      </c>
      <c r="B385" s="2" t="s">
        <v>493</v>
      </c>
      <c r="C385" s="10">
        <v>43040</v>
      </c>
      <c r="E385" s="14" t="e">
        <f t="shared" si="15"/>
        <v>#NUM!</v>
      </c>
      <c r="F385" s="3" t="s">
        <v>490</v>
      </c>
      <c r="H385">
        <v>180</v>
      </c>
      <c r="I385">
        <v>73.2</v>
      </c>
      <c r="J385">
        <v>147.9</v>
      </c>
      <c r="K385">
        <v>7.7</v>
      </c>
      <c r="L385">
        <v>145</v>
      </c>
      <c r="M385">
        <v>69</v>
      </c>
      <c r="N385" t="s">
        <v>76</v>
      </c>
      <c r="O385">
        <v>282</v>
      </c>
      <c r="P385">
        <v>720</v>
      </c>
      <c r="Q385">
        <v>1280</v>
      </c>
      <c r="R385" s="1" t="s">
        <v>77</v>
      </c>
      <c r="S385" s="1" t="s">
        <v>77</v>
      </c>
      <c r="T385" t="s">
        <v>74</v>
      </c>
      <c r="U385">
        <v>8</v>
      </c>
      <c r="V385">
        <v>45</v>
      </c>
      <c r="W385">
        <v>1.5</v>
      </c>
      <c r="X385">
        <v>3</v>
      </c>
      <c r="Y385">
        <v>32</v>
      </c>
      <c r="Z385" t="s">
        <v>104</v>
      </c>
      <c r="AA385">
        <v>3000</v>
      </c>
      <c r="AF385" t="s">
        <v>74</v>
      </c>
      <c r="AG385">
        <v>13</v>
      </c>
      <c r="AH385">
        <v>2.2000000000000002</v>
      </c>
      <c r="AI385">
        <v>8</v>
      </c>
      <c r="AJ385" t="s">
        <v>74</v>
      </c>
      <c r="AK385" t="s">
        <v>78</v>
      </c>
      <c r="AL385" t="s">
        <v>78</v>
      </c>
      <c r="AM385" t="s">
        <v>78</v>
      </c>
      <c r="AN385" t="s">
        <v>78</v>
      </c>
      <c r="AO385" t="s">
        <v>78</v>
      </c>
      <c r="AP385" t="s">
        <v>74</v>
      </c>
      <c r="AQ385" t="s">
        <v>74</v>
      </c>
      <c r="AR385" t="s">
        <v>77</v>
      </c>
      <c r="AS385" t="s">
        <v>78</v>
      </c>
      <c r="AT385" t="s">
        <v>78</v>
      </c>
      <c r="AU385" t="s">
        <v>78</v>
      </c>
      <c r="AV385" t="s">
        <v>78</v>
      </c>
      <c r="AW385" t="s">
        <v>78</v>
      </c>
      <c r="AX385" t="s">
        <v>78</v>
      </c>
      <c r="AY385">
        <v>4.2</v>
      </c>
      <c r="AZ385">
        <v>1</v>
      </c>
      <c r="BA385">
        <v>1</v>
      </c>
      <c r="BB385">
        <v>0.8</v>
      </c>
      <c r="BC385">
        <v>0</v>
      </c>
      <c r="BD385">
        <v>0.428571429</v>
      </c>
      <c r="BE385">
        <v>0</v>
      </c>
      <c r="BF385">
        <v>0.125</v>
      </c>
      <c r="BG385">
        <v>0</v>
      </c>
      <c r="BH385">
        <v>0</v>
      </c>
      <c r="BI385">
        <v>0.4</v>
      </c>
      <c r="BJ385">
        <v>0.27272727299999999</v>
      </c>
      <c r="BK385">
        <v>0</v>
      </c>
      <c r="BL385">
        <v>0.5</v>
      </c>
      <c r="BM385">
        <v>0.5</v>
      </c>
      <c r="BN385">
        <v>0.66666666699999999</v>
      </c>
      <c r="BO385">
        <v>0</v>
      </c>
      <c r="BP385">
        <v>1</v>
      </c>
      <c r="BQ385" t="s">
        <v>74</v>
      </c>
      <c r="BR385" t="s">
        <v>74</v>
      </c>
      <c r="BS385" t="s">
        <v>74</v>
      </c>
      <c r="BT385" t="s">
        <v>74</v>
      </c>
      <c r="BU385" t="s">
        <v>74</v>
      </c>
      <c r="BV385" t="s">
        <v>74</v>
      </c>
      <c r="BW385" t="s">
        <v>74</v>
      </c>
      <c r="BX385" t="s">
        <v>74</v>
      </c>
      <c r="BY385" t="s">
        <v>74</v>
      </c>
      <c r="BZ385" t="s">
        <v>74</v>
      </c>
      <c r="CA385" t="s">
        <v>74</v>
      </c>
      <c r="CB385" t="s">
        <v>74</v>
      </c>
      <c r="CC385" t="s">
        <v>74</v>
      </c>
      <c r="CD385" t="s">
        <v>74</v>
      </c>
      <c r="CE385" t="s">
        <v>74</v>
      </c>
      <c r="CF385">
        <v>128.803291</v>
      </c>
      <c r="CG385">
        <f>IF(CJ385&lt;$CH$1,CJ385,)</f>
        <v>0</v>
      </c>
      <c r="CH385">
        <v>1</v>
      </c>
      <c r="CI385">
        <v>385</v>
      </c>
      <c r="CJ385">
        <v>14999.99958</v>
      </c>
      <c r="CK385">
        <f t="shared" si="16"/>
        <v>257.606582</v>
      </c>
      <c r="CL385">
        <f t="shared" si="17"/>
        <v>0</v>
      </c>
    </row>
    <row r="386" spans="1:90" x14ac:dyDescent="0.25">
      <c r="A386" s="5" t="s">
        <v>333</v>
      </c>
      <c r="B386" s="2" t="s">
        <v>494</v>
      </c>
      <c r="C386" s="10">
        <v>43009</v>
      </c>
      <c r="E386" s="14" t="e">
        <f t="shared" ref="E386:E449" si="18">DATEDIF(C386,D386,"M")</f>
        <v>#NUM!</v>
      </c>
      <c r="F386" s="3" t="s">
        <v>495</v>
      </c>
      <c r="H386">
        <v>100</v>
      </c>
      <c r="I386">
        <v>71</v>
      </c>
      <c r="J386">
        <v>143.69999999999999</v>
      </c>
      <c r="K386">
        <v>8.1999999999999993</v>
      </c>
      <c r="L386">
        <v>144</v>
      </c>
      <c r="M386">
        <v>67</v>
      </c>
      <c r="N386" t="s">
        <v>76</v>
      </c>
      <c r="O386">
        <v>294</v>
      </c>
      <c r="P386">
        <v>720</v>
      </c>
      <c r="Q386">
        <v>1280</v>
      </c>
      <c r="R386" s="1" t="s">
        <v>77</v>
      </c>
      <c r="S386" s="1" t="s">
        <v>77</v>
      </c>
      <c r="T386" t="s">
        <v>74</v>
      </c>
      <c r="U386">
        <v>8</v>
      </c>
      <c r="V386">
        <v>42.53</v>
      </c>
      <c r="W386">
        <v>1.4</v>
      </c>
      <c r="X386">
        <v>3</v>
      </c>
      <c r="Y386">
        <v>32</v>
      </c>
      <c r="Z386" t="s">
        <v>107</v>
      </c>
      <c r="AA386">
        <v>3020</v>
      </c>
      <c r="AF386" t="s">
        <v>74</v>
      </c>
      <c r="AG386">
        <v>13</v>
      </c>
      <c r="AH386">
        <v>2.2000000000000002</v>
      </c>
      <c r="AI386">
        <v>5</v>
      </c>
      <c r="AJ386">
        <v>2.2000000000000002</v>
      </c>
      <c r="AK386" t="s">
        <v>78</v>
      </c>
      <c r="AL386" t="s">
        <v>78</v>
      </c>
      <c r="AM386" t="s">
        <v>78</v>
      </c>
      <c r="AN386" t="s">
        <v>78</v>
      </c>
      <c r="AO386" t="s">
        <v>78</v>
      </c>
      <c r="AP386" t="s">
        <v>74</v>
      </c>
      <c r="AQ386" t="s">
        <v>74</v>
      </c>
      <c r="AR386" t="s">
        <v>77</v>
      </c>
      <c r="AS386" t="s">
        <v>78</v>
      </c>
      <c r="AT386" t="s">
        <v>78</v>
      </c>
      <c r="AU386" t="s">
        <v>78</v>
      </c>
      <c r="AV386" t="s">
        <v>78</v>
      </c>
      <c r="AW386" t="s">
        <v>78</v>
      </c>
      <c r="AX386" t="s">
        <v>78</v>
      </c>
      <c r="AY386">
        <v>4.0999999999999996</v>
      </c>
      <c r="AZ386">
        <v>1</v>
      </c>
      <c r="BA386">
        <v>1</v>
      </c>
      <c r="BB386">
        <v>0.8</v>
      </c>
      <c r="BC386">
        <v>0</v>
      </c>
      <c r="BD386">
        <v>0.428571429</v>
      </c>
      <c r="BE386">
        <v>0</v>
      </c>
      <c r="BF386">
        <v>0.125</v>
      </c>
      <c r="BG386">
        <v>0</v>
      </c>
      <c r="BH386">
        <v>0</v>
      </c>
      <c r="BI386">
        <v>0.4</v>
      </c>
      <c r="BJ386">
        <v>0.27272727299999999</v>
      </c>
      <c r="BK386">
        <v>0</v>
      </c>
      <c r="BL386">
        <v>0.5</v>
      </c>
      <c r="BM386">
        <v>0.5</v>
      </c>
      <c r="BN386">
        <v>0.83333333300000001</v>
      </c>
      <c r="BO386">
        <v>0</v>
      </c>
      <c r="BP386">
        <v>0</v>
      </c>
      <c r="BQ386" t="s">
        <v>74</v>
      </c>
      <c r="BR386" t="s">
        <v>74</v>
      </c>
      <c r="BS386" t="s">
        <v>74</v>
      </c>
      <c r="BT386" t="s">
        <v>74</v>
      </c>
      <c r="BU386" t="s">
        <v>74</v>
      </c>
      <c r="BV386" t="s">
        <v>74</v>
      </c>
      <c r="BW386" t="s">
        <v>74</v>
      </c>
      <c r="BX386" t="s">
        <v>74</v>
      </c>
      <c r="BY386" t="s">
        <v>74</v>
      </c>
      <c r="BZ386" t="s">
        <v>74</v>
      </c>
      <c r="CA386" t="s">
        <v>74</v>
      </c>
      <c r="CB386" t="s">
        <v>74</v>
      </c>
      <c r="CC386" t="s">
        <v>74</v>
      </c>
      <c r="CD386" t="s">
        <v>74</v>
      </c>
      <c r="CE386" t="s">
        <v>74</v>
      </c>
      <c r="CF386">
        <v>220.9711422</v>
      </c>
      <c r="CG386">
        <f>IF(CJ386&lt;$CH$1,CJ386,)</f>
        <v>0</v>
      </c>
      <c r="CH386">
        <v>1</v>
      </c>
      <c r="CI386">
        <v>386</v>
      </c>
      <c r="CJ386">
        <v>14999.99994</v>
      </c>
      <c r="CK386">
        <f t="shared" si="16"/>
        <v>441.94228440000001</v>
      </c>
      <c r="CL386">
        <f t="shared" si="17"/>
        <v>0</v>
      </c>
    </row>
    <row r="387" spans="1:90" x14ac:dyDescent="0.25">
      <c r="A387" s="5" t="s">
        <v>333</v>
      </c>
      <c r="B387" s="2" t="s">
        <v>466</v>
      </c>
      <c r="C387" s="10">
        <v>43009</v>
      </c>
      <c r="D387" s="10">
        <v>43344</v>
      </c>
      <c r="E387" s="14">
        <f t="shared" si="18"/>
        <v>11</v>
      </c>
      <c r="F387" s="3" t="s">
        <v>496</v>
      </c>
      <c r="G387" s="3" t="s">
        <v>413</v>
      </c>
      <c r="H387">
        <v>300</v>
      </c>
      <c r="I387">
        <v>75.3</v>
      </c>
      <c r="J387">
        <v>156.5</v>
      </c>
      <c r="K387">
        <v>7.6</v>
      </c>
      <c r="L387">
        <v>165</v>
      </c>
      <c r="M387">
        <v>77</v>
      </c>
      <c r="N387" t="s">
        <v>76</v>
      </c>
      <c r="O387">
        <v>407</v>
      </c>
      <c r="P387">
        <v>1080</v>
      </c>
      <c r="Q387">
        <v>2160</v>
      </c>
      <c r="R387" s="1" t="s">
        <v>77</v>
      </c>
      <c r="S387" s="1" t="s">
        <v>77</v>
      </c>
      <c r="T387" t="s">
        <v>74</v>
      </c>
      <c r="U387">
        <v>8</v>
      </c>
      <c r="V387">
        <v>79.102999999999994</v>
      </c>
      <c r="W387">
        <v>2.36</v>
      </c>
      <c r="X387">
        <v>4</v>
      </c>
      <c r="Y387">
        <v>32</v>
      </c>
      <c r="Z387" t="s">
        <v>107</v>
      </c>
      <c r="AA387">
        <v>3340</v>
      </c>
      <c r="AB387">
        <v>77</v>
      </c>
      <c r="AC387">
        <v>20.68</v>
      </c>
      <c r="AD387">
        <v>10.17</v>
      </c>
      <c r="AE387">
        <v>9.3800000000000008</v>
      </c>
      <c r="AF387" t="s">
        <v>74</v>
      </c>
      <c r="AG387">
        <v>16</v>
      </c>
      <c r="AH387">
        <v>2.2000000000000002</v>
      </c>
      <c r="AI387">
        <v>8</v>
      </c>
      <c r="AJ387">
        <v>2</v>
      </c>
      <c r="AK387" t="s">
        <v>78</v>
      </c>
      <c r="AL387" t="s">
        <v>78</v>
      </c>
      <c r="AM387" t="s">
        <v>78</v>
      </c>
      <c r="AN387" t="s">
        <v>78</v>
      </c>
      <c r="AO387" t="s">
        <v>78</v>
      </c>
      <c r="AP387" t="s">
        <v>74</v>
      </c>
      <c r="AQ387" t="s">
        <v>74</v>
      </c>
      <c r="AR387" t="s">
        <v>77</v>
      </c>
      <c r="AS387" t="s">
        <v>78</v>
      </c>
      <c r="AT387" t="s">
        <v>78</v>
      </c>
      <c r="AU387" t="s">
        <v>78</v>
      </c>
      <c r="AV387" t="s">
        <v>78</v>
      </c>
      <c r="AW387" t="s">
        <v>78</v>
      </c>
      <c r="AX387" t="s">
        <v>78</v>
      </c>
      <c r="AY387">
        <v>4.0999999999999996</v>
      </c>
      <c r="AZ387">
        <v>1</v>
      </c>
      <c r="BA387">
        <v>1</v>
      </c>
      <c r="BB387">
        <v>0.4</v>
      </c>
      <c r="BC387">
        <v>0</v>
      </c>
      <c r="BD387">
        <v>0.571428571</v>
      </c>
      <c r="BE387">
        <v>0.33333333300000001</v>
      </c>
      <c r="BF387">
        <v>0.125</v>
      </c>
      <c r="BG387">
        <v>0</v>
      </c>
      <c r="BH387">
        <v>0.5</v>
      </c>
      <c r="BI387">
        <v>0.4</v>
      </c>
      <c r="BJ387">
        <v>0.36363636399999999</v>
      </c>
      <c r="BK387">
        <v>0</v>
      </c>
      <c r="BL387">
        <v>0.75</v>
      </c>
      <c r="BM387">
        <v>0.5</v>
      </c>
      <c r="BN387">
        <v>1</v>
      </c>
      <c r="BO387">
        <v>0</v>
      </c>
      <c r="BP387">
        <v>20</v>
      </c>
      <c r="BQ387">
        <v>8.6999999999999993</v>
      </c>
      <c r="BR387">
        <v>8.1</v>
      </c>
      <c r="BS387">
        <v>9.1</v>
      </c>
      <c r="BT387">
        <v>9.1999999999999993</v>
      </c>
      <c r="BU387">
        <v>8.4</v>
      </c>
      <c r="BV387">
        <v>7.5</v>
      </c>
      <c r="BW387">
        <v>8.6999999999999993</v>
      </c>
      <c r="BX387">
        <v>7.9</v>
      </c>
      <c r="BY387">
        <v>8.3000000000000007</v>
      </c>
      <c r="BZ387">
        <v>6.8</v>
      </c>
      <c r="CA387">
        <v>7.6</v>
      </c>
      <c r="CB387">
        <v>8.4</v>
      </c>
      <c r="CC387">
        <v>8.6999999999999993</v>
      </c>
      <c r="CD387">
        <v>7.9</v>
      </c>
      <c r="CE387">
        <v>8.8000000000000007</v>
      </c>
      <c r="CF387">
        <v>220.9711422</v>
      </c>
      <c r="CG387">
        <f>IF(CJ387&lt;$CH$1,CJ387,)</f>
        <v>0</v>
      </c>
      <c r="CH387">
        <v>1</v>
      </c>
      <c r="CI387">
        <v>387</v>
      </c>
      <c r="CJ387">
        <v>14999.99958</v>
      </c>
      <c r="CK387">
        <f t="shared" ref="CK387:CK450" si="19">CF387*2</f>
        <v>441.94228440000001</v>
      </c>
      <c r="CL387">
        <f t="shared" ref="CL387:CL450" si="20">CG387*0.547769</f>
        <v>0</v>
      </c>
    </row>
    <row r="388" spans="1:90" x14ac:dyDescent="0.25">
      <c r="A388" s="5" t="s">
        <v>333</v>
      </c>
      <c r="B388" s="2" t="s">
        <v>461</v>
      </c>
      <c r="C388" s="10">
        <v>43009</v>
      </c>
      <c r="D388" s="10">
        <v>43374</v>
      </c>
      <c r="E388" s="14">
        <f t="shared" si="18"/>
        <v>12</v>
      </c>
      <c r="F388" s="3" t="s">
        <v>497</v>
      </c>
      <c r="G388" s="3" t="s">
        <v>406</v>
      </c>
      <c r="H388">
        <v>700</v>
      </c>
      <c r="I388">
        <v>77.8</v>
      </c>
      <c r="J388">
        <v>150.5</v>
      </c>
      <c r="K388">
        <v>8.1999999999999993</v>
      </c>
      <c r="L388">
        <v>186</v>
      </c>
      <c r="M388">
        <v>82</v>
      </c>
      <c r="N388" t="s">
        <v>76</v>
      </c>
      <c r="O388">
        <v>498</v>
      </c>
      <c r="P388">
        <v>1440</v>
      </c>
      <c r="Q388">
        <v>2560</v>
      </c>
      <c r="R388" s="1" t="s">
        <v>78</v>
      </c>
      <c r="S388" s="1" t="s">
        <v>78</v>
      </c>
      <c r="T388" t="s">
        <v>380</v>
      </c>
      <c r="U388">
        <v>8</v>
      </c>
      <c r="V388">
        <v>253.6</v>
      </c>
      <c r="W388">
        <v>2.4</v>
      </c>
      <c r="X388">
        <v>4</v>
      </c>
      <c r="Y388">
        <v>64</v>
      </c>
      <c r="Z388" t="s">
        <v>107</v>
      </c>
      <c r="AA388">
        <v>4000</v>
      </c>
      <c r="AB388">
        <v>87</v>
      </c>
      <c r="AC388">
        <v>24.6</v>
      </c>
      <c r="AD388">
        <v>12.28</v>
      </c>
      <c r="AE388">
        <v>10.35</v>
      </c>
      <c r="AF388">
        <v>97</v>
      </c>
      <c r="AG388">
        <v>12</v>
      </c>
      <c r="AH388">
        <v>1.6</v>
      </c>
      <c r="AI388">
        <v>8</v>
      </c>
      <c r="AJ388">
        <v>2</v>
      </c>
      <c r="AK388" t="s">
        <v>78</v>
      </c>
      <c r="AL388" t="s">
        <v>78</v>
      </c>
      <c r="AM388" t="s">
        <v>78</v>
      </c>
      <c r="AN388" t="s">
        <v>78</v>
      </c>
      <c r="AO388" t="s">
        <v>78</v>
      </c>
      <c r="AP388" t="s">
        <v>78</v>
      </c>
      <c r="AQ388" t="s">
        <v>74</v>
      </c>
      <c r="AR388" t="s">
        <v>78</v>
      </c>
      <c r="AS388" t="s">
        <v>78</v>
      </c>
      <c r="AT388" t="s">
        <v>77</v>
      </c>
      <c r="AU388" t="s">
        <v>78</v>
      </c>
      <c r="AV388" t="s">
        <v>78</v>
      </c>
      <c r="AW388" t="s">
        <v>78</v>
      </c>
      <c r="AX388" t="s">
        <v>78</v>
      </c>
      <c r="AY388">
        <v>4.2</v>
      </c>
      <c r="AZ388">
        <v>1</v>
      </c>
      <c r="BA388">
        <v>1</v>
      </c>
      <c r="BB388">
        <v>1</v>
      </c>
      <c r="BC388">
        <v>0</v>
      </c>
      <c r="BD388">
        <v>0.428571429</v>
      </c>
      <c r="BE388">
        <v>1</v>
      </c>
      <c r="BF388">
        <v>0.4375</v>
      </c>
      <c r="BG388">
        <v>0</v>
      </c>
      <c r="BH388">
        <v>0</v>
      </c>
      <c r="BI388">
        <v>0.4</v>
      </c>
      <c r="BJ388">
        <v>0.63636363600000001</v>
      </c>
      <c r="BK388">
        <v>0</v>
      </c>
      <c r="BL388">
        <v>0.5</v>
      </c>
      <c r="BM388">
        <v>1</v>
      </c>
      <c r="BN388">
        <v>0.83333333300000001</v>
      </c>
      <c r="BO388">
        <v>0</v>
      </c>
      <c r="BP388">
        <v>61</v>
      </c>
      <c r="BQ388">
        <v>9.4</v>
      </c>
      <c r="BR388">
        <v>8.5</v>
      </c>
      <c r="BS388">
        <v>9.5</v>
      </c>
      <c r="BT388">
        <v>9.1</v>
      </c>
      <c r="BU388">
        <v>9.1999999999999993</v>
      </c>
      <c r="BV388">
        <v>9.1999999999999993</v>
      </c>
      <c r="BW388">
        <v>9.6</v>
      </c>
      <c r="BX388">
        <v>9.4</v>
      </c>
      <c r="BY388">
        <v>9.6999999999999993</v>
      </c>
      <c r="BZ388">
        <v>9.1</v>
      </c>
      <c r="CA388">
        <v>8.6999999999999993</v>
      </c>
      <c r="CB388">
        <v>9.1999999999999993</v>
      </c>
      <c r="CC388">
        <v>9.8000000000000007</v>
      </c>
      <c r="CD388">
        <v>9.6</v>
      </c>
      <c r="CE388">
        <v>9.4</v>
      </c>
      <c r="CF388">
        <v>220.9711422</v>
      </c>
      <c r="CG388">
        <f>IF(CJ388&lt;$CH$1,CJ388,)</f>
        <v>0</v>
      </c>
      <c r="CH388">
        <v>1</v>
      </c>
      <c r="CI388">
        <v>388</v>
      </c>
      <c r="CJ388">
        <v>14999.99958</v>
      </c>
      <c r="CK388">
        <f t="shared" si="19"/>
        <v>441.94228440000001</v>
      </c>
      <c r="CL388">
        <f t="shared" si="20"/>
        <v>0</v>
      </c>
    </row>
    <row r="389" spans="1:90" x14ac:dyDescent="0.25">
      <c r="A389" s="5" t="s">
        <v>333</v>
      </c>
      <c r="B389" s="2" t="s">
        <v>458</v>
      </c>
      <c r="C389" s="10">
        <v>43009</v>
      </c>
      <c r="D389" s="10">
        <v>43374</v>
      </c>
      <c r="E389" s="14">
        <f t="shared" si="18"/>
        <v>12</v>
      </c>
      <c r="F389" s="3" t="s">
        <v>498</v>
      </c>
      <c r="G389" s="3" t="s">
        <v>408</v>
      </c>
      <c r="H389">
        <v>800</v>
      </c>
      <c r="I389">
        <v>74.5</v>
      </c>
      <c r="J389">
        <v>154.19999999999999</v>
      </c>
      <c r="K389">
        <v>7.9</v>
      </c>
      <c r="L389">
        <v>178</v>
      </c>
      <c r="M389">
        <v>80</v>
      </c>
      <c r="N389" t="s">
        <v>84</v>
      </c>
      <c r="O389">
        <v>402</v>
      </c>
      <c r="P389">
        <v>1080</v>
      </c>
      <c r="Q389">
        <v>2160</v>
      </c>
      <c r="R389" s="1" t="s">
        <v>78</v>
      </c>
      <c r="S389" s="1" t="s">
        <v>78</v>
      </c>
      <c r="T389" t="s">
        <v>75</v>
      </c>
      <c r="U389">
        <v>8</v>
      </c>
      <c r="V389">
        <v>255.42</v>
      </c>
      <c r="W389">
        <v>2.4</v>
      </c>
      <c r="X389">
        <v>6</v>
      </c>
      <c r="Y389">
        <v>64</v>
      </c>
      <c r="Z389" t="s">
        <v>77</v>
      </c>
      <c r="AA389">
        <v>4000</v>
      </c>
      <c r="AB389">
        <v>96</v>
      </c>
      <c r="AC389">
        <v>21.88</v>
      </c>
      <c r="AD389">
        <v>15.35</v>
      </c>
      <c r="AE389">
        <v>15.4</v>
      </c>
      <c r="AF389" t="s">
        <v>74</v>
      </c>
      <c r="AG389">
        <v>12</v>
      </c>
      <c r="AH389">
        <v>1.6</v>
      </c>
      <c r="AI389">
        <v>8</v>
      </c>
      <c r="AJ389">
        <v>2</v>
      </c>
      <c r="AK389" t="s">
        <v>78</v>
      </c>
      <c r="AL389" t="s">
        <v>78</v>
      </c>
      <c r="AM389" t="s">
        <v>78</v>
      </c>
      <c r="AN389" t="s">
        <v>78</v>
      </c>
      <c r="AO389" t="s">
        <v>78</v>
      </c>
      <c r="AP389" t="s">
        <v>78</v>
      </c>
      <c r="AQ389" t="s">
        <v>78</v>
      </c>
      <c r="AR389" t="s">
        <v>78</v>
      </c>
      <c r="AS389" t="s">
        <v>77</v>
      </c>
      <c r="AT389" t="s">
        <v>77</v>
      </c>
      <c r="AU389" t="s">
        <v>78</v>
      </c>
      <c r="AV389" t="s">
        <v>78</v>
      </c>
      <c r="AW389" t="s">
        <v>78</v>
      </c>
      <c r="AX389" t="s">
        <v>78</v>
      </c>
      <c r="AY389">
        <v>4.2</v>
      </c>
      <c r="AZ389">
        <v>1</v>
      </c>
      <c r="BA389">
        <v>1</v>
      </c>
      <c r="BB389">
        <v>1</v>
      </c>
      <c r="BC389">
        <v>0</v>
      </c>
      <c r="BD389">
        <v>0.428571429</v>
      </c>
      <c r="BE389">
        <v>1</v>
      </c>
      <c r="BF389">
        <v>0.4375</v>
      </c>
      <c r="BG389">
        <v>0</v>
      </c>
      <c r="BH389">
        <v>0</v>
      </c>
      <c r="BI389">
        <v>0.4</v>
      </c>
      <c r="BJ389">
        <v>0.63636363600000001</v>
      </c>
      <c r="BK389">
        <v>0</v>
      </c>
      <c r="BL389">
        <v>0.5</v>
      </c>
      <c r="BM389">
        <v>1</v>
      </c>
      <c r="BN389">
        <v>0.83333333300000001</v>
      </c>
      <c r="BO389">
        <v>0</v>
      </c>
      <c r="BP389">
        <v>53</v>
      </c>
      <c r="BQ389">
        <v>9.3000000000000007</v>
      </c>
      <c r="BR389">
        <v>8.6999999999999993</v>
      </c>
      <c r="BS389">
        <v>9.4</v>
      </c>
      <c r="BT389">
        <v>9.3000000000000007</v>
      </c>
      <c r="BU389">
        <v>9</v>
      </c>
      <c r="BV389">
        <v>8.6999999999999993</v>
      </c>
      <c r="BW389">
        <v>9.6</v>
      </c>
      <c r="BX389">
        <v>9.1999999999999993</v>
      </c>
      <c r="BY389">
        <v>9.4</v>
      </c>
      <c r="BZ389">
        <v>8.8000000000000007</v>
      </c>
      <c r="CA389">
        <v>8.5</v>
      </c>
      <c r="CB389">
        <v>8.9</v>
      </c>
      <c r="CC389">
        <v>9.4</v>
      </c>
      <c r="CD389">
        <v>9.5</v>
      </c>
      <c r="CE389">
        <v>9.6</v>
      </c>
      <c r="CF389">
        <v>220.9711422</v>
      </c>
      <c r="CG389">
        <f>IF(CJ389&lt;$CH$1,CJ389,)</f>
        <v>0</v>
      </c>
      <c r="CH389">
        <v>1</v>
      </c>
      <c r="CI389">
        <v>389</v>
      </c>
      <c r="CJ389">
        <v>14999.99958</v>
      </c>
      <c r="CK389">
        <f t="shared" si="19"/>
        <v>441.94228440000001</v>
      </c>
      <c r="CL389">
        <f t="shared" si="20"/>
        <v>0</v>
      </c>
    </row>
    <row r="390" spans="1:90" x14ac:dyDescent="0.25">
      <c r="A390" s="5" t="s">
        <v>333</v>
      </c>
      <c r="B390" s="2" t="s">
        <v>468</v>
      </c>
      <c r="C390" s="10">
        <v>43009</v>
      </c>
      <c r="D390" s="10">
        <v>43313</v>
      </c>
      <c r="E390" s="14">
        <f t="shared" si="18"/>
        <v>10</v>
      </c>
      <c r="F390" s="3" t="s">
        <v>499</v>
      </c>
      <c r="G390" s="3" t="s">
        <v>417</v>
      </c>
      <c r="H390">
        <v>350</v>
      </c>
      <c r="I390">
        <v>75.2</v>
      </c>
      <c r="J390">
        <v>156.19999999999999</v>
      </c>
      <c r="K390">
        <v>7.5</v>
      </c>
      <c r="L390">
        <v>164</v>
      </c>
      <c r="M390">
        <v>76</v>
      </c>
      <c r="N390" t="s">
        <v>76</v>
      </c>
      <c r="O390">
        <v>409</v>
      </c>
      <c r="P390">
        <v>1080</v>
      </c>
      <c r="Q390">
        <v>2160</v>
      </c>
      <c r="R390" s="1" t="s">
        <v>77</v>
      </c>
      <c r="S390" s="1" t="s">
        <v>77</v>
      </c>
      <c r="T390" t="s">
        <v>74</v>
      </c>
      <c r="U390">
        <v>8</v>
      </c>
      <c r="V390">
        <v>87.221000000000004</v>
      </c>
      <c r="W390">
        <v>2.36</v>
      </c>
      <c r="X390">
        <v>4</v>
      </c>
      <c r="Y390">
        <v>64</v>
      </c>
      <c r="Z390" t="s">
        <v>107</v>
      </c>
      <c r="AA390">
        <v>3340</v>
      </c>
      <c r="AB390">
        <v>76</v>
      </c>
      <c r="AC390">
        <v>19.82</v>
      </c>
      <c r="AD390">
        <v>8.83</v>
      </c>
      <c r="AE390">
        <v>10.28</v>
      </c>
      <c r="AF390" t="s">
        <v>74</v>
      </c>
      <c r="AG390">
        <v>16</v>
      </c>
      <c r="AH390">
        <v>2.2000000000000002</v>
      </c>
      <c r="AI390">
        <v>13</v>
      </c>
      <c r="AJ390" t="s">
        <v>74</v>
      </c>
      <c r="AK390" t="s">
        <v>78</v>
      </c>
      <c r="AL390" t="s">
        <v>78</v>
      </c>
      <c r="AM390" t="s">
        <v>78</v>
      </c>
      <c r="AN390" t="s">
        <v>78</v>
      </c>
      <c r="AO390" t="s">
        <v>78</v>
      </c>
      <c r="AP390" t="s">
        <v>74</v>
      </c>
      <c r="AQ390" t="s">
        <v>74</v>
      </c>
      <c r="AR390" t="s">
        <v>77</v>
      </c>
      <c r="AS390" t="s">
        <v>78</v>
      </c>
      <c r="AT390" t="s">
        <v>78</v>
      </c>
      <c r="AU390" t="s">
        <v>78</v>
      </c>
      <c r="AV390" t="s">
        <v>78</v>
      </c>
      <c r="AW390" t="s">
        <v>78</v>
      </c>
      <c r="AX390" t="s">
        <v>78</v>
      </c>
      <c r="AY390">
        <v>4.2</v>
      </c>
      <c r="AZ390">
        <v>1</v>
      </c>
      <c r="BA390">
        <v>1</v>
      </c>
      <c r="BB390">
        <v>0.6</v>
      </c>
      <c r="BC390">
        <v>0</v>
      </c>
      <c r="BD390">
        <v>0.571428571</v>
      </c>
      <c r="BE390">
        <v>0.33333333300000001</v>
      </c>
      <c r="BF390">
        <v>6.25E-2</v>
      </c>
      <c r="BG390">
        <v>0</v>
      </c>
      <c r="BH390">
        <v>0.5</v>
      </c>
      <c r="BI390">
        <v>0.4</v>
      </c>
      <c r="BJ390">
        <v>0.27272727299999999</v>
      </c>
      <c r="BK390">
        <v>0</v>
      </c>
      <c r="BL390">
        <v>0.75</v>
      </c>
      <c r="BM390">
        <v>1</v>
      </c>
      <c r="BN390">
        <v>0.83333333300000001</v>
      </c>
      <c r="BO390">
        <v>0</v>
      </c>
      <c r="BP390">
        <v>67</v>
      </c>
      <c r="BQ390">
        <v>8.3000000000000007</v>
      </c>
      <c r="BR390">
        <v>7.1</v>
      </c>
      <c r="BS390">
        <v>9</v>
      </c>
      <c r="BT390">
        <v>8.5</v>
      </c>
      <c r="BU390">
        <v>7.7</v>
      </c>
      <c r="BV390">
        <v>7.7</v>
      </c>
      <c r="BW390">
        <v>8.6</v>
      </c>
      <c r="BX390">
        <v>7.3</v>
      </c>
      <c r="BY390">
        <v>8.5</v>
      </c>
      <c r="BZ390">
        <v>7.1</v>
      </c>
      <c r="CA390">
        <v>8</v>
      </c>
      <c r="CB390">
        <v>7.8</v>
      </c>
      <c r="CC390">
        <v>8.6</v>
      </c>
      <c r="CD390">
        <v>8.6</v>
      </c>
      <c r="CE390">
        <v>8.5</v>
      </c>
      <c r="CF390">
        <v>220.9711422</v>
      </c>
      <c r="CG390">
        <f>IF(CJ390&lt;$CH$1,CJ390,)</f>
        <v>1080.652073</v>
      </c>
      <c r="CH390">
        <v>1</v>
      </c>
      <c r="CI390">
        <v>390</v>
      </c>
      <c r="CJ390">
        <v>1080.652073</v>
      </c>
      <c r="CK390">
        <f t="shared" si="19"/>
        <v>441.94228440000001</v>
      </c>
      <c r="CL390">
        <f t="shared" si="20"/>
        <v>591.94770537513693</v>
      </c>
    </row>
    <row r="391" spans="1:90" x14ac:dyDescent="0.25">
      <c r="A391" s="5" t="s">
        <v>333</v>
      </c>
      <c r="B391" s="2" t="s">
        <v>500</v>
      </c>
      <c r="C391" s="10">
        <v>43009</v>
      </c>
      <c r="E391" s="14" t="e">
        <f t="shared" si="18"/>
        <v>#NUM!</v>
      </c>
      <c r="F391" s="3" t="s">
        <v>501</v>
      </c>
      <c r="H391">
        <v>120</v>
      </c>
      <c r="I391">
        <v>76.400000000000006</v>
      </c>
      <c r="J391">
        <v>153.6</v>
      </c>
      <c r="K391">
        <v>8.4</v>
      </c>
      <c r="L391">
        <v>165</v>
      </c>
      <c r="M391">
        <v>71</v>
      </c>
      <c r="N391" t="s">
        <v>76</v>
      </c>
      <c r="O391">
        <v>267</v>
      </c>
      <c r="P391">
        <v>720</v>
      </c>
      <c r="Q391">
        <v>1280</v>
      </c>
      <c r="R391" s="1" t="s">
        <v>77</v>
      </c>
      <c r="S391" s="1" t="s">
        <v>77</v>
      </c>
      <c r="T391" t="s">
        <v>74</v>
      </c>
      <c r="U391">
        <v>8</v>
      </c>
      <c r="V391">
        <v>43.5</v>
      </c>
      <c r="W391">
        <v>1.4</v>
      </c>
      <c r="X391">
        <v>3</v>
      </c>
      <c r="Y391">
        <v>32</v>
      </c>
      <c r="Z391" t="s">
        <v>107</v>
      </c>
      <c r="AA391">
        <v>4000</v>
      </c>
      <c r="AF391" t="s">
        <v>74</v>
      </c>
      <c r="AG391">
        <v>12.2</v>
      </c>
      <c r="AH391">
        <v>2.2000000000000002</v>
      </c>
      <c r="AI391">
        <v>8</v>
      </c>
      <c r="AJ391">
        <v>2</v>
      </c>
      <c r="AK391" t="s">
        <v>78</v>
      </c>
      <c r="AL391" t="s">
        <v>78</v>
      </c>
      <c r="AM391" t="s">
        <v>78</v>
      </c>
      <c r="AN391" t="s">
        <v>78</v>
      </c>
      <c r="AO391" t="s">
        <v>78</v>
      </c>
      <c r="AP391" t="s">
        <v>74</v>
      </c>
      <c r="AQ391" t="s">
        <v>74</v>
      </c>
      <c r="AR391" t="s">
        <v>77</v>
      </c>
      <c r="AS391" t="s">
        <v>78</v>
      </c>
      <c r="AT391" t="s">
        <v>78</v>
      </c>
      <c r="AU391" t="s">
        <v>78</v>
      </c>
      <c r="AV391" t="s">
        <v>78</v>
      </c>
      <c r="AW391" t="s">
        <v>78</v>
      </c>
      <c r="AX391" t="s">
        <v>78</v>
      </c>
      <c r="AY391">
        <v>4.0999999999999996</v>
      </c>
      <c r="AZ391">
        <v>1</v>
      </c>
      <c r="BA391">
        <v>1</v>
      </c>
      <c r="BB391">
        <v>0.4</v>
      </c>
      <c r="BC391">
        <v>0</v>
      </c>
      <c r="BD391">
        <v>0.428571429</v>
      </c>
      <c r="BE391">
        <v>0</v>
      </c>
      <c r="BF391">
        <v>0.125</v>
      </c>
      <c r="BG391">
        <v>0</v>
      </c>
      <c r="BH391">
        <v>0</v>
      </c>
      <c r="BI391">
        <v>0.4</v>
      </c>
      <c r="BJ391">
        <v>0.27272727299999999</v>
      </c>
      <c r="BK391">
        <v>0</v>
      </c>
      <c r="BL391">
        <v>0.5</v>
      </c>
      <c r="BM391">
        <v>0.5</v>
      </c>
      <c r="BN391">
        <v>1</v>
      </c>
      <c r="BO391">
        <v>0</v>
      </c>
      <c r="BP391">
        <v>0</v>
      </c>
      <c r="BQ391" t="s">
        <v>74</v>
      </c>
      <c r="BR391" t="s">
        <v>74</v>
      </c>
      <c r="BS391" t="s">
        <v>74</v>
      </c>
      <c r="BT391" t="s">
        <v>74</v>
      </c>
      <c r="BU391" t="s">
        <v>74</v>
      </c>
      <c r="BV391" t="s">
        <v>74</v>
      </c>
      <c r="BW391" t="s">
        <v>74</v>
      </c>
      <c r="BX391" t="s">
        <v>74</v>
      </c>
      <c r="BY391" t="s">
        <v>74</v>
      </c>
      <c r="BZ391" t="s">
        <v>74</v>
      </c>
      <c r="CA391" t="s">
        <v>74</v>
      </c>
      <c r="CB391" t="s">
        <v>74</v>
      </c>
      <c r="CC391" t="s">
        <v>74</v>
      </c>
      <c r="CD391" t="s">
        <v>74</v>
      </c>
      <c r="CE391" t="s">
        <v>74</v>
      </c>
      <c r="CF391">
        <v>220.9711422</v>
      </c>
      <c r="CG391">
        <f>IF(CJ391&lt;$CH$1,CJ391,)</f>
        <v>0</v>
      </c>
      <c r="CH391">
        <v>1</v>
      </c>
      <c r="CI391">
        <v>391</v>
      </c>
      <c r="CJ391">
        <v>14999.99958</v>
      </c>
      <c r="CK391">
        <f t="shared" si="19"/>
        <v>441.94228440000001</v>
      </c>
      <c r="CL391">
        <f t="shared" si="20"/>
        <v>0</v>
      </c>
    </row>
    <row r="392" spans="1:90" x14ac:dyDescent="0.25">
      <c r="A392" s="5" t="s">
        <v>333</v>
      </c>
      <c r="B392" s="2" t="s">
        <v>502</v>
      </c>
      <c r="C392" s="10">
        <v>42979</v>
      </c>
      <c r="E392" s="14" t="e">
        <f t="shared" si="18"/>
        <v>#NUM!</v>
      </c>
      <c r="H392">
        <v>300</v>
      </c>
      <c r="I392">
        <v>75.2</v>
      </c>
      <c r="J392">
        <v>156.19999999999999</v>
      </c>
      <c r="K392">
        <v>7.5</v>
      </c>
      <c r="L392">
        <v>164</v>
      </c>
      <c r="M392">
        <v>76</v>
      </c>
      <c r="N392" t="s">
        <v>76</v>
      </c>
      <c r="O392">
        <v>409</v>
      </c>
      <c r="P392">
        <v>1080</v>
      </c>
      <c r="Q392">
        <v>2160</v>
      </c>
      <c r="R392" s="1" t="s">
        <v>77</v>
      </c>
      <c r="S392" s="1" t="s">
        <v>77</v>
      </c>
      <c r="T392" t="s">
        <v>74</v>
      </c>
      <c r="U392">
        <v>8</v>
      </c>
      <c r="V392">
        <v>74.998000000000005</v>
      </c>
      <c r="W392">
        <v>2.36</v>
      </c>
      <c r="X392">
        <v>4</v>
      </c>
      <c r="Y392">
        <v>64</v>
      </c>
      <c r="Z392" t="s">
        <v>104</v>
      </c>
      <c r="AA392">
        <v>3340</v>
      </c>
      <c r="AF392" t="s">
        <v>74</v>
      </c>
      <c r="AG392">
        <v>16</v>
      </c>
      <c r="AH392">
        <v>2.2000000000000002</v>
      </c>
      <c r="AI392">
        <v>13</v>
      </c>
      <c r="AJ392" t="s">
        <v>74</v>
      </c>
      <c r="AK392" t="s">
        <v>78</v>
      </c>
      <c r="AL392" t="s">
        <v>78</v>
      </c>
      <c r="AM392" t="s">
        <v>78</v>
      </c>
      <c r="AN392" t="s">
        <v>78</v>
      </c>
      <c r="AO392" t="s">
        <v>78</v>
      </c>
      <c r="AP392" t="s">
        <v>74</v>
      </c>
      <c r="AQ392" t="s">
        <v>74</v>
      </c>
      <c r="AR392" t="s">
        <v>78</v>
      </c>
      <c r="AS392" t="s">
        <v>78</v>
      </c>
      <c r="AT392" t="s">
        <v>78</v>
      </c>
      <c r="AU392" t="s">
        <v>78</v>
      </c>
      <c r="AV392" t="s">
        <v>78</v>
      </c>
      <c r="AW392" t="s">
        <v>78</v>
      </c>
      <c r="AX392" t="s">
        <v>78</v>
      </c>
      <c r="AY392">
        <v>4.2</v>
      </c>
      <c r="AZ392">
        <v>1</v>
      </c>
      <c r="BA392">
        <v>1</v>
      </c>
      <c r="BB392">
        <v>0.8</v>
      </c>
      <c r="BC392">
        <v>0</v>
      </c>
      <c r="BD392">
        <v>0.571428571</v>
      </c>
      <c r="BE392">
        <v>0.66666666699999999</v>
      </c>
      <c r="BF392">
        <v>0.125</v>
      </c>
      <c r="BG392">
        <v>0</v>
      </c>
      <c r="BH392">
        <v>0.5</v>
      </c>
      <c r="BI392">
        <v>0.4</v>
      </c>
      <c r="BJ392">
        <v>0.36363636399999999</v>
      </c>
      <c r="BK392">
        <v>0</v>
      </c>
      <c r="BL392">
        <v>0.75</v>
      </c>
      <c r="BM392">
        <v>1</v>
      </c>
      <c r="BN392">
        <v>0.83333333300000001</v>
      </c>
      <c r="BO392">
        <v>0</v>
      </c>
      <c r="BP392">
        <v>0</v>
      </c>
      <c r="BQ392" t="s">
        <v>74</v>
      </c>
      <c r="BR392" t="s">
        <v>74</v>
      </c>
      <c r="BS392" t="s">
        <v>74</v>
      </c>
      <c r="BT392" t="s">
        <v>74</v>
      </c>
      <c r="BU392" t="s">
        <v>74</v>
      </c>
      <c r="BV392" t="s">
        <v>74</v>
      </c>
      <c r="BW392" t="s">
        <v>74</v>
      </c>
      <c r="BX392" t="s">
        <v>74</v>
      </c>
      <c r="BY392" t="s">
        <v>74</v>
      </c>
      <c r="BZ392" t="s">
        <v>74</v>
      </c>
      <c r="CA392" t="s">
        <v>74</v>
      </c>
      <c r="CB392" t="s">
        <v>74</v>
      </c>
      <c r="CC392" t="s">
        <v>74</v>
      </c>
      <c r="CD392" t="s">
        <v>74</v>
      </c>
      <c r="CE392" t="s">
        <v>74</v>
      </c>
      <c r="CF392">
        <v>320.18938789999999</v>
      </c>
      <c r="CG392">
        <f>IF(CJ392&lt;$CH$1,CJ392,)</f>
        <v>0</v>
      </c>
      <c r="CH392">
        <v>1</v>
      </c>
      <c r="CI392">
        <v>392</v>
      </c>
      <c r="CJ392">
        <v>14999.99994</v>
      </c>
      <c r="CK392">
        <f t="shared" si="19"/>
        <v>640.37877579999997</v>
      </c>
      <c r="CL392">
        <f t="shared" si="20"/>
        <v>0</v>
      </c>
    </row>
    <row r="393" spans="1:90" x14ac:dyDescent="0.25">
      <c r="A393" s="5" t="s">
        <v>333</v>
      </c>
      <c r="B393" s="2" t="s">
        <v>473</v>
      </c>
      <c r="C393" s="10">
        <v>42979</v>
      </c>
      <c r="D393" s="10">
        <v>43282</v>
      </c>
      <c r="E393" s="14">
        <f t="shared" si="18"/>
        <v>10</v>
      </c>
      <c r="G393" s="3" t="s">
        <v>472</v>
      </c>
      <c r="H393">
        <v>300</v>
      </c>
      <c r="I393">
        <v>75.2</v>
      </c>
      <c r="J393">
        <v>156.19999999999999</v>
      </c>
      <c r="K393">
        <v>7.5</v>
      </c>
      <c r="L393">
        <v>164</v>
      </c>
      <c r="M393">
        <v>76</v>
      </c>
      <c r="N393" t="s">
        <v>76</v>
      </c>
      <c r="O393">
        <v>409</v>
      </c>
      <c r="P393">
        <v>1080</v>
      </c>
      <c r="Q393">
        <v>2160</v>
      </c>
      <c r="R393" s="1" t="s">
        <v>77</v>
      </c>
      <c r="S393" s="1" t="s">
        <v>77</v>
      </c>
      <c r="T393" t="s">
        <v>74</v>
      </c>
      <c r="U393">
        <v>8</v>
      </c>
      <c r="V393">
        <v>83.600999999999999</v>
      </c>
      <c r="W393">
        <v>2.36</v>
      </c>
      <c r="X393">
        <v>4</v>
      </c>
      <c r="Y393">
        <v>64</v>
      </c>
      <c r="Z393" t="s">
        <v>107</v>
      </c>
      <c r="AA393">
        <v>3340</v>
      </c>
      <c r="AF393" t="s">
        <v>74</v>
      </c>
      <c r="AG393">
        <v>16</v>
      </c>
      <c r="AH393">
        <v>2.2000000000000002</v>
      </c>
      <c r="AI393">
        <v>13</v>
      </c>
      <c r="AJ393">
        <v>2</v>
      </c>
      <c r="AK393" t="s">
        <v>78</v>
      </c>
      <c r="AL393" t="s">
        <v>78</v>
      </c>
      <c r="AM393" t="s">
        <v>78</v>
      </c>
      <c r="AN393" t="s">
        <v>78</v>
      </c>
      <c r="AO393" t="s">
        <v>78</v>
      </c>
      <c r="AP393" t="s">
        <v>74</v>
      </c>
      <c r="AQ393" t="s">
        <v>74</v>
      </c>
      <c r="AR393" t="s">
        <v>77</v>
      </c>
      <c r="AS393" t="s">
        <v>78</v>
      </c>
      <c r="AT393" t="s">
        <v>78</v>
      </c>
      <c r="AU393" t="s">
        <v>78</v>
      </c>
      <c r="AV393" t="s">
        <v>78</v>
      </c>
      <c r="AW393" t="s">
        <v>78</v>
      </c>
      <c r="AX393" t="s">
        <v>78</v>
      </c>
      <c r="AY393">
        <v>4.2</v>
      </c>
      <c r="AZ393">
        <v>1</v>
      </c>
      <c r="BA393">
        <v>1</v>
      </c>
      <c r="BB393">
        <v>0.8</v>
      </c>
      <c r="BC393">
        <v>0</v>
      </c>
      <c r="BD393">
        <v>0.428571429</v>
      </c>
      <c r="BE393">
        <v>0.33333333300000001</v>
      </c>
      <c r="BF393">
        <v>6.25E-2</v>
      </c>
      <c r="BG393">
        <v>0</v>
      </c>
      <c r="BH393">
        <v>0</v>
      </c>
      <c r="BI393">
        <v>0.4</v>
      </c>
      <c r="BJ393">
        <v>0.36363636399999999</v>
      </c>
      <c r="BK393">
        <v>0</v>
      </c>
      <c r="BL393">
        <v>0.5</v>
      </c>
      <c r="BM393">
        <v>0.5</v>
      </c>
      <c r="BN393">
        <v>0.5</v>
      </c>
      <c r="BO393">
        <v>0</v>
      </c>
      <c r="BP393">
        <v>9</v>
      </c>
      <c r="BQ393">
        <v>7.3</v>
      </c>
      <c r="BR393">
        <v>6.7</v>
      </c>
      <c r="BS393">
        <v>7.1</v>
      </c>
      <c r="BT393">
        <v>6.7</v>
      </c>
      <c r="BU393">
        <v>6.8</v>
      </c>
      <c r="BV393">
        <v>7.1</v>
      </c>
      <c r="BW393">
        <v>7.2</v>
      </c>
      <c r="BX393">
        <v>5.9</v>
      </c>
      <c r="BY393">
        <v>8.8000000000000007</v>
      </c>
      <c r="BZ393">
        <v>6.4</v>
      </c>
      <c r="CA393">
        <v>7.2</v>
      </c>
      <c r="CB393">
        <v>7.6</v>
      </c>
      <c r="CC393">
        <v>8.6</v>
      </c>
      <c r="CD393">
        <v>8.4</v>
      </c>
      <c r="CE393">
        <v>7.3</v>
      </c>
      <c r="CF393">
        <v>320.18938789999999</v>
      </c>
      <c r="CG393">
        <f>IF(CJ393&lt;$CH$1,CJ393,)</f>
        <v>0</v>
      </c>
      <c r="CH393">
        <v>1</v>
      </c>
      <c r="CI393">
        <v>393</v>
      </c>
      <c r="CJ393">
        <v>14622.998579999999</v>
      </c>
      <c r="CK393">
        <f t="shared" si="19"/>
        <v>640.37877579999997</v>
      </c>
      <c r="CL393">
        <f t="shared" si="20"/>
        <v>0</v>
      </c>
    </row>
    <row r="394" spans="1:90" x14ac:dyDescent="0.25">
      <c r="A394" s="5" t="s">
        <v>333</v>
      </c>
      <c r="B394" s="2" t="s">
        <v>503</v>
      </c>
      <c r="C394" s="10">
        <v>42979</v>
      </c>
      <c r="E394" s="14" t="e">
        <f t="shared" si="18"/>
        <v>#NUM!</v>
      </c>
      <c r="H394">
        <v>150</v>
      </c>
      <c r="I394">
        <v>72</v>
      </c>
      <c r="J394">
        <v>143.80000000000001</v>
      </c>
      <c r="K394">
        <v>8.4</v>
      </c>
      <c r="L394">
        <v>150</v>
      </c>
      <c r="M394">
        <v>66</v>
      </c>
      <c r="N394" t="s">
        <v>76</v>
      </c>
      <c r="O394">
        <v>294</v>
      </c>
      <c r="P394">
        <v>720</v>
      </c>
      <c r="Q394">
        <v>1280</v>
      </c>
      <c r="R394" s="1" t="s">
        <v>77</v>
      </c>
      <c r="S394" s="1" t="s">
        <v>77</v>
      </c>
      <c r="T394" t="s">
        <v>74</v>
      </c>
      <c r="U394">
        <v>4</v>
      </c>
      <c r="V394">
        <v>39.856000000000002</v>
      </c>
      <c r="W394">
        <v>1.5</v>
      </c>
      <c r="X394">
        <v>2</v>
      </c>
      <c r="Y394">
        <v>16</v>
      </c>
      <c r="Z394" t="s">
        <v>104</v>
      </c>
      <c r="AA394">
        <v>3020</v>
      </c>
      <c r="AF394" t="s">
        <v>74</v>
      </c>
      <c r="AG394">
        <v>8</v>
      </c>
      <c r="AH394">
        <v>2</v>
      </c>
      <c r="AI394">
        <v>5</v>
      </c>
      <c r="AJ394">
        <v>2.4</v>
      </c>
      <c r="AK394" t="s">
        <v>77</v>
      </c>
      <c r="AL394" t="s">
        <v>78</v>
      </c>
      <c r="AM394" t="s">
        <v>78</v>
      </c>
      <c r="AN394" t="s">
        <v>78</v>
      </c>
      <c r="AO394" t="s">
        <v>78</v>
      </c>
      <c r="AP394" t="s">
        <v>74</v>
      </c>
      <c r="AQ394" t="s">
        <v>74</v>
      </c>
      <c r="AR394" t="s">
        <v>77</v>
      </c>
      <c r="AS394" t="s">
        <v>78</v>
      </c>
      <c r="AT394" t="s">
        <v>78</v>
      </c>
      <c r="AU394" t="s">
        <v>78</v>
      </c>
      <c r="AV394" t="s">
        <v>78</v>
      </c>
      <c r="AW394" t="s">
        <v>74</v>
      </c>
      <c r="AX394" t="s">
        <v>78</v>
      </c>
      <c r="AY394">
        <v>4</v>
      </c>
      <c r="AZ394">
        <v>1</v>
      </c>
      <c r="BA394">
        <v>1</v>
      </c>
      <c r="BB394">
        <v>0.4</v>
      </c>
      <c r="BC394">
        <v>0</v>
      </c>
      <c r="BD394">
        <v>0.571428571</v>
      </c>
      <c r="BE394">
        <v>0.33333333300000001</v>
      </c>
      <c r="BF394">
        <v>0.125</v>
      </c>
      <c r="BG394">
        <v>0</v>
      </c>
      <c r="BH394">
        <v>0.5</v>
      </c>
      <c r="BI394">
        <v>0.4</v>
      </c>
      <c r="BJ394">
        <v>0.27272727299999999</v>
      </c>
      <c r="BK394">
        <v>0</v>
      </c>
      <c r="BL394">
        <v>0.75</v>
      </c>
      <c r="BM394">
        <v>1</v>
      </c>
      <c r="BN394">
        <v>1</v>
      </c>
      <c r="BO394">
        <v>0</v>
      </c>
      <c r="BP394">
        <v>1</v>
      </c>
      <c r="BQ394" t="s">
        <v>74</v>
      </c>
      <c r="BR394" t="s">
        <v>74</v>
      </c>
      <c r="BS394" t="s">
        <v>74</v>
      </c>
      <c r="BT394" t="s">
        <v>74</v>
      </c>
      <c r="BU394" t="s">
        <v>74</v>
      </c>
      <c r="BV394" t="s">
        <v>74</v>
      </c>
      <c r="BW394" t="s">
        <v>74</v>
      </c>
      <c r="BX394" t="s">
        <v>74</v>
      </c>
      <c r="BY394" t="s">
        <v>74</v>
      </c>
      <c r="BZ394" t="s">
        <v>74</v>
      </c>
      <c r="CA394" t="s">
        <v>74</v>
      </c>
      <c r="CB394" t="s">
        <v>74</v>
      </c>
      <c r="CC394" t="s">
        <v>74</v>
      </c>
      <c r="CD394" t="s">
        <v>74</v>
      </c>
      <c r="CE394" t="s">
        <v>74</v>
      </c>
      <c r="CF394">
        <v>320.18938789999999</v>
      </c>
      <c r="CG394">
        <f>IF(CJ394&lt;$CH$1,CJ394,)</f>
        <v>0</v>
      </c>
      <c r="CH394">
        <v>1</v>
      </c>
      <c r="CI394">
        <v>394</v>
      </c>
      <c r="CJ394">
        <v>14999.99994</v>
      </c>
      <c r="CK394">
        <f t="shared" si="19"/>
        <v>640.37877579999997</v>
      </c>
      <c r="CL394">
        <f t="shared" si="20"/>
        <v>0</v>
      </c>
    </row>
    <row r="395" spans="1:90" x14ac:dyDescent="0.25">
      <c r="A395" s="5" t="s">
        <v>333</v>
      </c>
      <c r="B395" s="2" t="s">
        <v>504</v>
      </c>
      <c r="C395" s="10">
        <v>42979</v>
      </c>
      <c r="E395" s="14" t="e">
        <f t="shared" si="18"/>
        <v>#NUM!</v>
      </c>
      <c r="H395">
        <v>130</v>
      </c>
      <c r="I395">
        <v>73.2</v>
      </c>
      <c r="J395">
        <v>147.9</v>
      </c>
      <c r="K395">
        <v>7.7</v>
      </c>
      <c r="L395">
        <v>145</v>
      </c>
      <c r="M395">
        <v>69</v>
      </c>
      <c r="N395" t="s">
        <v>76</v>
      </c>
      <c r="O395">
        <v>282</v>
      </c>
      <c r="P395">
        <v>720</v>
      </c>
      <c r="Q395">
        <v>1280</v>
      </c>
      <c r="R395" s="1" t="s">
        <v>77</v>
      </c>
      <c r="S395" s="1" t="s">
        <v>77</v>
      </c>
      <c r="T395" t="s">
        <v>74</v>
      </c>
      <c r="U395">
        <v>8</v>
      </c>
      <c r="V395">
        <v>42</v>
      </c>
      <c r="W395">
        <v>1.5</v>
      </c>
      <c r="X395">
        <v>3</v>
      </c>
      <c r="Y395">
        <v>32</v>
      </c>
      <c r="Z395" t="s">
        <v>107</v>
      </c>
      <c r="AA395">
        <v>3000</v>
      </c>
      <c r="AF395" t="s">
        <v>74</v>
      </c>
      <c r="AG395">
        <v>13</v>
      </c>
      <c r="AH395">
        <v>2.2000000000000002</v>
      </c>
      <c r="AI395">
        <v>8</v>
      </c>
      <c r="AJ395" t="s">
        <v>74</v>
      </c>
      <c r="AK395" t="s">
        <v>78</v>
      </c>
      <c r="AL395" t="s">
        <v>78</v>
      </c>
      <c r="AM395" t="s">
        <v>78</v>
      </c>
      <c r="AN395" t="s">
        <v>78</v>
      </c>
      <c r="AO395" t="s">
        <v>78</v>
      </c>
      <c r="AP395" t="s">
        <v>74</v>
      </c>
      <c r="AQ395" t="s">
        <v>74</v>
      </c>
      <c r="AR395" t="s">
        <v>77</v>
      </c>
      <c r="AS395" t="s">
        <v>78</v>
      </c>
      <c r="AT395" t="s">
        <v>77</v>
      </c>
      <c r="AU395" t="s">
        <v>78</v>
      </c>
      <c r="AV395" t="s">
        <v>78</v>
      </c>
      <c r="AW395" t="s">
        <v>78</v>
      </c>
      <c r="AX395" t="s">
        <v>78</v>
      </c>
      <c r="AY395">
        <v>4.2</v>
      </c>
      <c r="AZ395">
        <v>1</v>
      </c>
      <c r="BA395">
        <v>1</v>
      </c>
      <c r="BB395">
        <v>0.4</v>
      </c>
      <c r="BC395">
        <v>0</v>
      </c>
      <c r="BD395">
        <v>0.571428571</v>
      </c>
      <c r="BE395">
        <v>0.33333333300000001</v>
      </c>
      <c r="BF395">
        <v>0.125</v>
      </c>
      <c r="BG395">
        <v>0</v>
      </c>
      <c r="BH395">
        <v>0.5</v>
      </c>
      <c r="BI395">
        <v>0.4</v>
      </c>
      <c r="BJ395">
        <v>0.27272727299999999</v>
      </c>
      <c r="BK395">
        <v>0</v>
      </c>
      <c r="BL395">
        <v>0.75</v>
      </c>
      <c r="BM395">
        <v>1</v>
      </c>
      <c r="BN395">
        <v>1</v>
      </c>
      <c r="BO395">
        <v>0</v>
      </c>
      <c r="BP395">
        <v>0</v>
      </c>
      <c r="BQ395" t="s">
        <v>74</v>
      </c>
      <c r="BR395" t="s">
        <v>74</v>
      </c>
      <c r="BS395" t="s">
        <v>74</v>
      </c>
      <c r="BT395" t="s">
        <v>74</v>
      </c>
      <c r="BU395" t="s">
        <v>74</v>
      </c>
      <c r="BV395" t="s">
        <v>74</v>
      </c>
      <c r="BW395" t="s">
        <v>74</v>
      </c>
      <c r="BX395" t="s">
        <v>74</v>
      </c>
      <c r="BY395" t="s">
        <v>74</v>
      </c>
      <c r="BZ395" t="s">
        <v>74</v>
      </c>
      <c r="CA395" t="s">
        <v>74</v>
      </c>
      <c r="CB395" t="s">
        <v>74</v>
      </c>
      <c r="CC395" t="s">
        <v>74</v>
      </c>
      <c r="CD395" t="s">
        <v>74</v>
      </c>
      <c r="CE395" t="s">
        <v>74</v>
      </c>
      <c r="CF395">
        <v>320.18938789999999</v>
      </c>
      <c r="CG395">
        <f>IF(CJ395&lt;$CH$1,CJ395,)</f>
        <v>0</v>
      </c>
      <c r="CH395">
        <v>1</v>
      </c>
      <c r="CI395">
        <v>395</v>
      </c>
      <c r="CJ395">
        <v>14999.99994</v>
      </c>
      <c r="CK395">
        <f t="shared" si="19"/>
        <v>640.37877579999997</v>
      </c>
      <c r="CL395">
        <f t="shared" si="20"/>
        <v>0</v>
      </c>
    </row>
    <row r="396" spans="1:90" x14ac:dyDescent="0.25">
      <c r="A396" s="5" t="s">
        <v>333</v>
      </c>
      <c r="B396" s="2" t="s">
        <v>505</v>
      </c>
      <c r="C396" s="10">
        <v>42948</v>
      </c>
      <c r="E396" s="14" t="e">
        <f t="shared" si="18"/>
        <v>#NUM!</v>
      </c>
      <c r="H396">
        <v>150</v>
      </c>
      <c r="I396">
        <v>71</v>
      </c>
      <c r="J396">
        <v>143.5</v>
      </c>
      <c r="K396">
        <v>8.1</v>
      </c>
      <c r="L396">
        <v>145</v>
      </c>
      <c r="M396">
        <v>67</v>
      </c>
      <c r="N396" t="s">
        <v>76</v>
      </c>
      <c r="O396">
        <v>294</v>
      </c>
      <c r="P396">
        <v>720</v>
      </c>
      <c r="Q396">
        <v>1280</v>
      </c>
      <c r="R396" s="1" t="s">
        <v>77</v>
      </c>
      <c r="S396" s="1" t="s">
        <v>77</v>
      </c>
      <c r="T396" t="s">
        <v>74</v>
      </c>
      <c r="U396">
        <v>4</v>
      </c>
      <c r="V396">
        <v>31.123000000000001</v>
      </c>
      <c r="W396">
        <v>1.4</v>
      </c>
      <c r="X396">
        <v>2</v>
      </c>
      <c r="Y396">
        <v>16</v>
      </c>
      <c r="Z396" t="s">
        <v>104</v>
      </c>
      <c r="AA396">
        <v>3020</v>
      </c>
      <c r="AF396" t="s">
        <v>74</v>
      </c>
      <c r="AG396">
        <v>13</v>
      </c>
      <c r="AH396" t="s">
        <v>74</v>
      </c>
      <c r="AI396">
        <v>5</v>
      </c>
      <c r="AJ396" t="s">
        <v>74</v>
      </c>
      <c r="AK396" t="s">
        <v>78</v>
      </c>
      <c r="AL396" t="s">
        <v>78</v>
      </c>
      <c r="AM396" t="s">
        <v>78</v>
      </c>
      <c r="AN396" t="s">
        <v>78</v>
      </c>
      <c r="AO396" t="s">
        <v>74</v>
      </c>
      <c r="AP396" t="s">
        <v>74</v>
      </c>
      <c r="AQ396" t="s">
        <v>74</v>
      </c>
      <c r="AR396" t="s">
        <v>77</v>
      </c>
      <c r="AS396" t="s">
        <v>78</v>
      </c>
      <c r="AT396" t="s">
        <v>78</v>
      </c>
      <c r="AU396" t="s">
        <v>78</v>
      </c>
      <c r="AV396" t="s">
        <v>78</v>
      </c>
      <c r="AW396" t="s">
        <v>78</v>
      </c>
      <c r="AX396" t="s">
        <v>78</v>
      </c>
      <c r="AY396">
        <v>4.0999999999999996</v>
      </c>
      <c r="AZ396">
        <v>1</v>
      </c>
      <c r="BA396">
        <v>1</v>
      </c>
      <c r="BB396">
        <v>0.8</v>
      </c>
      <c r="BC396">
        <v>0</v>
      </c>
      <c r="BD396">
        <v>0.428571429</v>
      </c>
      <c r="BE396">
        <v>0.66666666699999999</v>
      </c>
      <c r="BF396">
        <v>0.125</v>
      </c>
      <c r="BG396">
        <v>0</v>
      </c>
      <c r="BH396">
        <v>0</v>
      </c>
      <c r="BI396">
        <v>0.4</v>
      </c>
      <c r="BJ396">
        <v>0.36363636399999999</v>
      </c>
      <c r="BK396">
        <v>0</v>
      </c>
      <c r="BL396">
        <v>0.5</v>
      </c>
      <c r="BM396">
        <v>0.5</v>
      </c>
      <c r="BN396">
        <v>0.83333333300000001</v>
      </c>
      <c r="BO396">
        <v>0</v>
      </c>
      <c r="BP396">
        <v>6</v>
      </c>
      <c r="BQ396">
        <v>6.8</v>
      </c>
      <c r="BR396">
        <v>6.5</v>
      </c>
      <c r="BS396">
        <v>7.8</v>
      </c>
      <c r="BT396">
        <v>8</v>
      </c>
      <c r="BU396">
        <v>6.2</v>
      </c>
      <c r="BV396">
        <v>5.7</v>
      </c>
      <c r="BW396">
        <v>5.5</v>
      </c>
      <c r="BX396">
        <v>5.2</v>
      </c>
      <c r="BY396">
        <v>7.5</v>
      </c>
      <c r="BZ396">
        <v>3.3</v>
      </c>
      <c r="CA396">
        <v>7.3</v>
      </c>
      <c r="CB396">
        <v>7</v>
      </c>
      <c r="CC396">
        <v>7.3</v>
      </c>
      <c r="CD396">
        <v>7.8</v>
      </c>
      <c r="CE396">
        <v>8.6</v>
      </c>
      <c r="CF396">
        <v>128.8033279</v>
      </c>
      <c r="CG396">
        <f>IF(CJ396&lt;$CH$1,CJ396,)</f>
        <v>1639.9813019999999</v>
      </c>
      <c r="CH396">
        <v>1</v>
      </c>
      <c r="CI396">
        <v>396</v>
      </c>
      <c r="CJ396">
        <v>1639.9813019999999</v>
      </c>
      <c r="CK396">
        <f t="shared" si="19"/>
        <v>257.6066558</v>
      </c>
      <c r="CL396">
        <f t="shared" si="20"/>
        <v>898.33091781523785</v>
      </c>
    </row>
    <row r="397" spans="1:90" x14ac:dyDescent="0.25">
      <c r="A397" s="5" t="s">
        <v>333</v>
      </c>
      <c r="B397" s="2" t="s">
        <v>481</v>
      </c>
      <c r="C397" s="10">
        <v>42917</v>
      </c>
      <c r="D397" s="10">
        <v>43221</v>
      </c>
      <c r="E397" s="14">
        <f t="shared" si="18"/>
        <v>10</v>
      </c>
      <c r="G397" s="3" t="s">
        <v>445</v>
      </c>
      <c r="H397">
        <v>100</v>
      </c>
      <c r="I397">
        <v>72</v>
      </c>
      <c r="J397">
        <v>143.80000000000001</v>
      </c>
      <c r="K397">
        <v>8.4</v>
      </c>
      <c r="L397">
        <v>150</v>
      </c>
      <c r="M397">
        <v>66</v>
      </c>
      <c r="N397" t="s">
        <v>76</v>
      </c>
      <c r="O397">
        <v>294</v>
      </c>
      <c r="P397">
        <v>720</v>
      </c>
      <c r="Q397">
        <v>1280</v>
      </c>
      <c r="R397" s="1" t="s">
        <v>77</v>
      </c>
      <c r="S397" s="1" t="s">
        <v>77</v>
      </c>
      <c r="T397" t="s">
        <v>74</v>
      </c>
      <c r="U397">
        <v>4</v>
      </c>
      <c r="V397">
        <v>39.856000000000002</v>
      </c>
      <c r="W397">
        <v>1.5</v>
      </c>
      <c r="X397">
        <v>2</v>
      </c>
      <c r="Y397">
        <v>16</v>
      </c>
      <c r="Z397" t="s">
        <v>104</v>
      </c>
      <c r="AA397">
        <v>3000</v>
      </c>
      <c r="AF397" t="s">
        <v>74</v>
      </c>
      <c r="AG397">
        <v>13</v>
      </c>
      <c r="AH397">
        <v>2</v>
      </c>
      <c r="AI397">
        <v>4.9000000000000004</v>
      </c>
      <c r="AJ397" t="s">
        <v>74</v>
      </c>
      <c r="AK397" t="s">
        <v>77</v>
      </c>
      <c r="AL397" t="s">
        <v>78</v>
      </c>
      <c r="AM397" t="s">
        <v>78</v>
      </c>
      <c r="AN397" t="s">
        <v>78</v>
      </c>
      <c r="AO397" t="s">
        <v>78</v>
      </c>
      <c r="AP397" t="s">
        <v>74</v>
      </c>
      <c r="AQ397" t="s">
        <v>74</v>
      </c>
      <c r="AR397" t="s">
        <v>77</v>
      </c>
      <c r="AS397" t="s">
        <v>78</v>
      </c>
      <c r="AT397" t="s">
        <v>78</v>
      </c>
      <c r="AU397" t="s">
        <v>78</v>
      </c>
      <c r="AV397" t="s">
        <v>78</v>
      </c>
      <c r="AW397" t="s">
        <v>74</v>
      </c>
      <c r="AX397" t="s">
        <v>78</v>
      </c>
      <c r="AY397">
        <v>4</v>
      </c>
      <c r="AZ397">
        <v>1</v>
      </c>
      <c r="BA397">
        <v>1</v>
      </c>
      <c r="BB397">
        <v>0.8</v>
      </c>
      <c r="BC397">
        <v>0</v>
      </c>
      <c r="BD397">
        <v>0.428571429</v>
      </c>
      <c r="BE397">
        <v>0</v>
      </c>
      <c r="BF397">
        <v>0.1875</v>
      </c>
      <c r="BG397">
        <v>0</v>
      </c>
      <c r="BH397">
        <v>0</v>
      </c>
      <c r="BI397">
        <v>0.4</v>
      </c>
      <c r="BJ397">
        <v>0.27272727299999999</v>
      </c>
      <c r="BK397">
        <v>0</v>
      </c>
      <c r="BL397">
        <v>0.5</v>
      </c>
      <c r="BM397">
        <v>0.5</v>
      </c>
      <c r="BN397">
        <v>0.83333333300000001</v>
      </c>
      <c r="BO397">
        <v>0</v>
      </c>
      <c r="BP397">
        <v>11</v>
      </c>
      <c r="BQ397">
        <v>5.9</v>
      </c>
      <c r="BR397">
        <v>6.4</v>
      </c>
      <c r="BS397">
        <v>5.6</v>
      </c>
      <c r="BT397">
        <v>7.4</v>
      </c>
      <c r="BU397">
        <v>5.4</v>
      </c>
      <c r="BV397">
        <v>6.4</v>
      </c>
      <c r="BW397">
        <v>5.7</v>
      </c>
      <c r="BX397">
        <v>4</v>
      </c>
      <c r="BY397">
        <v>6.7</v>
      </c>
      <c r="BZ397">
        <v>4.8</v>
      </c>
      <c r="CA397">
        <v>6.4</v>
      </c>
      <c r="CB397">
        <v>8.3000000000000007</v>
      </c>
      <c r="CC397">
        <v>7.9</v>
      </c>
      <c r="CD397">
        <v>6.8</v>
      </c>
      <c r="CE397">
        <v>8</v>
      </c>
      <c r="CF397">
        <v>212.1284297</v>
      </c>
      <c r="CG397">
        <f>IF(CJ397&lt;$CH$1,CJ397,)</f>
        <v>0</v>
      </c>
      <c r="CH397">
        <v>1</v>
      </c>
      <c r="CI397">
        <v>397</v>
      </c>
      <c r="CJ397">
        <v>14999.999690000001</v>
      </c>
      <c r="CK397">
        <f t="shared" si="19"/>
        <v>424.2568594</v>
      </c>
      <c r="CL397">
        <f t="shared" si="20"/>
        <v>0</v>
      </c>
    </row>
    <row r="398" spans="1:90" x14ac:dyDescent="0.25">
      <c r="A398" s="5" t="s">
        <v>333</v>
      </c>
      <c r="B398" s="2" t="s">
        <v>485</v>
      </c>
      <c r="C398" s="10">
        <v>42917</v>
      </c>
      <c r="D398" s="10">
        <v>43160</v>
      </c>
      <c r="E398" s="14">
        <f t="shared" si="18"/>
        <v>8</v>
      </c>
      <c r="F398" s="3" t="s">
        <v>506</v>
      </c>
      <c r="G398" s="3" t="s">
        <v>441</v>
      </c>
      <c r="H398">
        <v>120</v>
      </c>
      <c r="I398">
        <v>71</v>
      </c>
      <c r="J398">
        <v>143.5</v>
      </c>
      <c r="K398">
        <v>8.1</v>
      </c>
      <c r="L398">
        <v>145</v>
      </c>
      <c r="M398">
        <v>67</v>
      </c>
      <c r="N398" t="s">
        <v>76</v>
      </c>
      <c r="O398">
        <v>294</v>
      </c>
      <c r="P398">
        <v>720</v>
      </c>
      <c r="Q398">
        <v>1280</v>
      </c>
      <c r="R398" s="1" t="s">
        <v>77</v>
      </c>
      <c r="S398" s="1" t="s">
        <v>77</v>
      </c>
      <c r="T398" t="s">
        <v>74</v>
      </c>
      <c r="U398">
        <v>4</v>
      </c>
      <c r="V398">
        <v>31</v>
      </c>
      <c r="W398">
        <v>1.4</v>
      </c>
      <c r="X398">
        <v>2</v>
      </c>
      <c r="Y398">
        <v>16</v>
      </c>
      <c r="Z398" t="s">
        <v>107</v>
      </c>
      <c r="AA398">
        <v>3020</v>
      </c>
      <c r="AF398" t="s">
        <v>74</v>
      </c>
      <c r="AG398">
        <v>13</v>
      </c>
      <c r="AH398">
        <v>2</v>
      </c>
      <c r="AI398">
        <v>5</v>
      </c>
      <c r="AJ398" t="s">
        <v>74</v>
      </c>
      <c r="AK398" t="s">
        <v>78</v>
      </c>
      <c r="AL398" t="s">
        <v>78</v>
      </c>
      <c r="AM398" t="s">
        <v>78</v>
      </c>
      <c r="AN398" t="s">
        <v>78</v>
      </c>
      <c r="AO398" t="s">
        <v>74</v>
      </c>
      <c r="AP398" t="s">
        <v>74</v>
      </c>
      <c r="AQ398" t="s">
        <v>74</v>
      </c>
      <c r="AR398" t="s">
        <v>77</v>
      </c>
      <c r="AS398" t="s">
        <v>78</v>
      </c>
      <c r="AT398" t="s">
        <v>78</v>
      </c>
      <c r="AU398" t="s">
        <v>78</v>
      </c>
      <c r="AV398" t="s">
        <v>78</v>
      </c>
      <c r="AW398" t="s">
        <v>74</v>
      </c>
      <c r="AX398" t="s">
        <v>78</v>
      </c>
      <c r="AY398">
        <v>4.0999999999999996</v>
      </c>
      <c r="AZ398">
        <v>1</v>
      </c>
      <c r="BA398">
        <v>1</v>
      </c>
      <c r="BB398">
        <v>0.6</v>
      </c>
      <c r="BC398">
        <v>0</v>
      </c>
      <c r="BD398">
        <v>0.571428571</v>
      </c>
      <c r="BE398">
        <v>0.66666666699999999</v>
      </c>
      <c r="BF398">
        <v>6.25E-2</v>
      </c>
      <c r="BG398">
        <v>0</v>
      </c>
      <c r="BH398">
        <v>0.5</v>
      </c>
      <c r="BI398">
        <v>0.4</v>
      </c>
      <c r="BJ398">
        <v>0.27272727299999999</v>
      </c>
      <c r="BK398">
        <v>0</v>
      </c>
      <c r="BL398">
        <v>0.75</v>
      </c>
      <c r="BM398">
        <v>1</v>
      </c>
      <c r="BN398">
        <v>0.83333333300000001</v>
      </c>
      <c r="BO398">
        <v>0</v>
      </c>
      <c r="BP398">
        <v>0</v>
      </c>
      <c r="BQ398" t="s">
        <v>74</v>
      </c>
      <c r="BR398" t="s">
        <v>74</v>
      </c>
      <c r="BS398" t="s">
        <v>74</v>
      </c>
      <c r="BT398" t="s">
        <v>74</v>
      </c>
      <c r="BU398" t="s">
        <v>74</v>
      </c>
      <c r="BV398" t="s">
        <v>74</v>
      </c>
      <c r="BW398" t="s">
        <v>74</v>
      </c>
      <c r="BX398" t="s">
        <v>74</v>
      </c>
      <c r="BY398" t="s">
        <v>74</v>
      </c>
      <c r="BZ398" t="s">
        <v>74</v>
      </c>
      <c r="CA398" t="s">
        <v>74</v>
      </c>
      <c r="CB398" t="s">
        <v>74</v>
      </c>
      <c r="CC398" t="s">
        <v>74</v>
      </c>
      <c r="CD398" t="s">
        <v>74</v>
      </c>
      <c r="CE398" t="s">
        <v>74</v>
      </c>
      <c r="CF398">
        <v>212.1284297</v>
      </c>
      <c r="CG398">
        <f>IF(CJ398&lt;$CH$1,CJ398,)</f>
        <v>0</v>
      </c>
      <c r="CH398">
        <v>1</v>
      </c>
      <c r="CI398">
        <v>398</v>
      </c>
      <c r="CJ398">
        <v>14999.99994</v>
      </c>
      <c r="CK398">
        <f t="shared" si="19"/>
        <v>424.2568594</v>
      </c>
      <c r="CL398">
        <f t="shared" si="20"/>
        <v>0</v>
      </c>
    </row>
    <row r="399" spans="1:90" x14ac:dyDescent="0.25">
      <c r="A399" s="5" t="s">
        <v>333</v>
      </c>
      <c r="B399" s="2" t="s">
        <v>501</v>
      </c>
      <c r="C399" s="10">
        <v>42887</v>
      </c>
      <c r="D399" s="10">
        <v>43009</v>
      </c>
      <c r="E399" s="14">
        <f t="shared" si="18"/>
        <v>4</v>
      </c>
      <c r="F399" s="3" t="s">
        <v>495</v>
      </c>
      <c r="G399" s="3" t="s">
        <v>500</v>
      </c>
      <c r="H399">
        <v>120</v>
      </c>
      <c r="I399">
        <v>77.099999999999994</v>
      </c>
      <c r="J399">
        <v>154.30000000000001</v>
      </c>
      <c r="K399">
        <v>8.5</v>
      </c>
      <c r="L399">
        <v>168</v>
      </c>
      <c r="M399">
        <v>70</v>
      </c>
      <c r="N399" t="s">
        <v>76</v>
      </c>
      <c r="O399">
        <v>267</v>
      </c>
      <c r="P399">
        <v>720</v>
      </c>
      <c r="Q399">
        <v>1280</v>
      </c>
      <c r="R399" s="1" t="s">
        <v>78</v>
      </c>
      <c r="S399" s="1" t="s">
        <v>77</v>
      </c>
      <c r="T399" t="s">
        <v>74</v>
      </c>
      <c r="U399">
        <v>8</v>
      </c>
      <c r="V399">
        <v>26</v>
      </c>
      <c r="W399">
        <v>1.2</v>
      </c>
      <c r="X399">
        <v>3</v>
      </c>
      <c r="Y399">
        <v>32</v>
      </c>
      <c r="Z399" t="s">
        <v>104</v>
      </c>
      <c r="AA399">
        <v>3100</v>
      </c>
      <c r="AF399" t="s">
        <v>74</v>
      </c>
      <c r="AG399">
        <v>13</v>
      </c>
      <c r="AH399">
        <v>2</v>
      </c>
      <c r="AI399">
        <v>8</v>
      </c>
      <c r="AJ399">
        <v>2</v>
      </c>
      <c r="AK399" t="s">
        <v>77</v>
      </c>
      <c r="AL399" t="s">
        <v>78</v>
      </c>
      <c r="AM399" t="s">
        <v>78</v>
      </c>
      <c r="AN399" t="s">
        <v>78</v>
      </c>
      <c r="AO399" t="s">
        <v>78</v>
      </c>
      <c r="AP399" t="s">
        <v>74</v>
      </c>
      <c r="AQ399" t="s">
        <v>74</v>
      </c>
      <c r="AR399" t="s">
        <v>77</v>
      </c>
      <c r="AS399" t="s">
        <v>78</v>
      </c>
      <c r="AT399" t="s">
        <v>78</v>
      </c>
      <c r="AU399" t="s">
        <v>78</v>
      </c>
      <c r="AV399" t="s">
        <v>78</v>
      </c>
      <c r="AW399" t="s">
        <v>78</v>
      </c>
      <c r="AX399" t="s">
        <v>78</v>
      </c>
      <c r="AY399">
        <v>4.0999999999999996</v>
      </c>
      <c r="AZ399">
        <v>1</v>
      </c>
      <c r="BA399">
        <v>1</v>
      </c>
      <c r="BB399">
        <v>0.8</v>
      </c>
      <c r="BC399">
        <v>0</v>
      </c>
      <c r="BD399">
        <v>0.428571429</v>
      </c>
      <c r="BE399">
        <v>0.66666666699999999</v>
      </c>
      <c r="BF399">
        <v>0.1875</v>
      </c>
      <c r="BG399">
        <v>0</v>
      </c>
      <c r="BH399">
        <v>0</v>
      </c>
      <c r="BI399">
        <v>0.4</v>
      </c>
      <c r="BJ399">
        <v>0.27272727299999999</v>
      </c>
      <c r="BK399">
        <v>0</v>
      </c>
      <c r="BL399">
        <v>0.5</v>
      </c>
      <c r="BM399">
        <v>0.5</v>
      </c>
      <c r="BN399">
        <v>0.83333333300000001</v>
      </c>
      <c r="BO399">
        <v>0</v>
      </c>
      <c r="BP399">
        <v>0</v>
      </c>
      <c r="BQ399" t="s">
        <v>74</v>
      </c>
      <c r="BR399" t="s">
        <v>74</v>
      </c>
      <c r="BS399" t="s">
        <v>74</v>
      </c>
      <c r="BT399" t="s">
        <v>74</v>
      </c>
      <c r="BU399" t="s">
        <v>74</v>
      </c>
      <c r="BV399" t="s">
        <v>74</v>
      </c>
      <c r="BW399" t="s">
        <v>74</v>
      </c>
      <c r="BX399" t="s">
        <v>74</v>
      </c>
      <c r="BY399" t="s">
        <v>74</v>
      </c>
      <c r="BZ399" t="s">
        <v>74</v>
      </c>
      <c r="CA399" t="s">
        <v>74</v>
      </c>
      <c r="CB399" t="s">
        <v>74</v>
      </c>
      <c r="CC399" t="s">
        <v>74</v>
      </c>
      <c r="CD399" t="s">
        <v>74</v>
      </c>
      <c r="CE399" t="s">
        <v>74</v>
      </c>
      <c r="CF399">
        <v>318.9821748</v>
      </c>
      <c r="CG399">
        <f>IF(CJ399&lt;$CH$1,CJ399,)</f>
        <v>0</v>
      </c>
      <c r="CH399">
        <v>1</v>
      </c>
      <c r="CI399">
        <v>399</v>
      </c>
      <c r="CJ399">
        <v>14999.99958</v>
      </c>
      <c r="CK399">
        <f t="shared" si="19"/>
        <v>637.96434959999999</v>
      </c>
      <c r="CL399">
        <f t="shared" si="20"/>
        <v>0</v>
      </c>
    </row>
    <row r="400" spans="1:90" x14ac:dyDescent="0.25">
      <c r="A400" s="5" t="s">
        <v>333</v>
      </c>
      <c r="B400" s="2" t="s">
        <v>479</v>
      </c>
      <c r="C400" s="10">
        <v>42887</v>
      </c>
      <c r="D400" s="10">
        <v>43221</v>
      </c>
      <c r="E400" s="14">
        <f t="shared" si="18"/>
        <v>11</v>
      </c>
      <c r="G400" s="3" t="s">
        <v>478</v>
      </c>
      <c r="H400">
        <v>80</v>
      </c>
      <c r="I400">
        <v>73.7</v>
      </c>
      <c r="J400">
        <v>145.1</v>
      </c>
      <c r="K400">
        <v>9.5</v>
      </c>
      <c r="L400">
        <v>180</v>
      </c>
      <c r="M400">
        <v>64</v>
      </c>
      <c r="N400" t="s">
        <v>76</v>
      </c>
      <c r="O400">
        <v>196</v>
      </c>
      <c r="P400">
        <v>480</v>
      </c>
      <c r="Q400">
        <v>854</v>
      </c>
      <c r="R400" s="1" t="s">
        <v>77</v>
      </c>
      <c r="S400" s="1" t="s">
        <v>77</v>
      </c>
      <c r="T400" t="s">
        <v>74</v>
      </c>
      <c r="U400">
        <v>4</v>
      </c>
      <c r="V400">
        <v>23.876999999999999</v>
      </c>
      <c r="W400">
        <v>1.1000000000000001</v>
      </c>
      <c r="X400">
        <v>1</v>
      </c>
      <c r="Y400">
        <v>8</v>
      </c>
      <c r="Z400" t="s">
        <v>104</v>
      </c>
      <c r="AA400">
        <v>2200</v>
      </c>
      <c r="AF400" t="s">
        <v>74</v>
      </c>
      <c r="AG400">
        <v>8</v>
      </c>
      <c r="AH400">
        <v>2</v>
      </c>
      <c r="AI400">
        <v>1.9</v>
      </c>
      <c r="AJ400" t="s">
        <v>74</v>
      </c>
      <c r="AK400" t="s">
        <v>77</v>
      </c>
      <c r="AL400" t="s">
        <v>78</v>
      </c>
      <c r="AM400" t="s">
        <v>78</v>
      </c>
      <c r="AN400" t="s">
        <v>78</v>
      </c>
      <c r="AO400" t="s">
        <v>74</v>
      </c>
      <c r="AP400" t="s">
        <v>74</v>
      </c>
      <c r="AQ400" t="s">
        <v>74</v>
      </c>
      <c r="AR400" t="s">
        <v>77</v>
      </c>
      <c r="AS400" t="s">
        <v>78</v>
      </c>
      <c r="AT400" t="s">
        <v>78</v>
      </c>
      <c r="AU400" t="s">
        <v>78</v>
      </c>
      <c r="AV400" t="s">
        <v>78</v>
      </c>
      <c r="AW400" t="s">
        <v>74</v>
      </c>
      <c r="AX400" t="s">
        <v>78</v>
      </c>
      <c r="AY400">
        <v>4</v>
      </c>
      <c r="AZ400">
        <v>1</v>
      </c>
      <c r="BA400">
        <v>1</v>
      </c>
      <c r="BB400">
        <v>0</v>
      </c>
      <c r="BC400">
        <v>0</v>
      </c>
      <c r="BD400">
        <v>0.428571429</v>
      </c>
      <c r="BE400">
        <v>0</v>
      </c>
      <c r="BF400">
        <v>0</v>
      </c>
      <c r="BG400">
        <v>0</v>
      </c>
      <c r="BH400">
        <v>0</v>
      </c>
      <c r="BI400">
        <v>0.4</v>
      </c>
      <c r="BJ400">
        <v>0</v>
      </c>
      <c r="BK400">
        <v>0</v>
      </c>
      <c r="BL400">
        <v>0.5</v>
      </c>
      <c r="BM400">
        <v>0.5</v>
      </c>
      <c r="BN400">
        <v>0</v>
      </c>
      <c r="BO400">
        <v>0</v>
      </c>
      <c r="BP400">
        <v>3</v>
      </c>
      <c r="BQ400" t="s">
        <v>74</v>
      </c>
      <c r="BR400" t="s">
        <v>74</v>
      </c>
      <c r="BS400" t="s">
        <v>74</v>
      </c>
      <c r="BT400" t="s">
        <v>74</v>
      </c>
      <c r="BU400" t="s">
        <v>74</v>
      </c>
      <c r="BV400" t="s">
        <v>74</v>
      </c>
      <c r="BW400" t="s">
        <v>74</v>
      </c>
      <c r="BX400" t="s">
        <v>74</v>
      </c>
      <c r="BY400" t="s">
        <v>74</v>
      </c>
      <c r="BZ400" t="s">
        <v>74</v>
      </c>
      <c r="CA400" t="s">
        <v>74</v>
      </c>
      <c r="CB400" t="s">
        <v>74</v>
      </c>
      <c r="CC400" t="s">
        <v>74</v>
      </c>
      <c r="CD400" t="s">
        <v>74</v>
      </c>
      <c r="CE400" t="s">
        <v>74</v>
      </c>
      <c r="CF400">
        <v>318.9821748</v>
      </c>
      <c r="CG400">
        <f>IF(CJ400&lt;$CH$1,CJ400,)</f>
        <v>0</v>
      </c>
      <c r="CH400">
        <v>1</v>
      </c>
      <c r="CI400">
        <v>400</v>
      </c>
      <c r="CJ400">
        <v>14999.99994</v>
      </c>
      <c r="CK400">
        <f t="shared" si="19"/>
        <v>637.96434959999999</v>
      </c>
      <c r="CL400">
        <f t="shared" si="20"/>
        <v>0</v>
      </c>
    </row>
    <row r="401" spans="1:90" x14ac:dyDescent="0.25">
      <c r="A401" s="5" t="s">
        <v>333</v>
      </c>
      <c r="B401" s="2" t="s">
        <v>507</v>
      </c>
      <c r="C401" s="10">
        <v>42887</v>
      </c>
      <c r="E401" s="14" t="e">
        <f t="shared" si="18"/>
        <v>#NUM!</v>
      </c>
      <c r="F401" s="3" t="s">
        <v>508</v>
      </c>
      <c r="H401">
        <v>400</v>
      </c>
      <c r="I401">
        <v>70.900000000000006</v>
      </c>
      <c r="J401">
        <v>147.30000000000001</v>
      </c>
      <c r="K401">
        <v>7.5</v>
      </c>
      <c r="L401">
        <v>155</v>
      </c>
      <c r="M401">
        <v>70</v>
      </c>
      <c r="N401" t="s">
        <v>76</v>
      </c>
      <c r="O401">
        <v>428</v>
      </c>
      <c r="P401">
        <v>1080</v>
      </c>
      <c r="Q401">
        <v>1920</v>
      </c>
      <c r="R401" s="1" t="s">
        <v>77</v>
      </c>
      <c r="S401" s="1" t="s">
        <v>77</v>
      </c>
      <c r="T401" t="s">
        <v>74</v>
      </c>
      <c r="U401">
        <v>8</v>
      </c>
      <c r="V401">
        <v>204.70699999999999</v>
      </c>
      <c r="W401">
        <v>2.4</v>
      </c>
      <c r="X401">
        <v>4</v>
      </c>
      <c r="Y401">
        <v>64</v>
      </c>
      <c r="Z401" t="s">
        <v>107</v>
      </c>
      <c r="AA401">
        <v>3200</v>
      </c>
      <c r="AB401">
        <v>77</v>
      </c>
      <c r="AC401">
        <v>21.05</v>
      </c>
      <c r="AD401">
        <v>11.47</v>
      </c>
      <c r="AE401">
        <v>9.6199999999999992</v>
      </c>
      <c r="AF401" t="s">
        <v>74</v>
      </c>
      <c r="AG401">
        <v>12</v>
      </c>
      <c r="AH401">
        <v>2.2000000000000002</v>
      </c>
      <c r="AI401">
        <v>8</v>
      </c>
      <c r="AJ401">
        <v>2</v>
      </c>
      <c r="AK401" t="s">
        <v>78</v>
      </c>
      <c r="AL401" t="s">
        <v>78</v>
      </c>
      <c r="AM401" t="s">
        <v>78</v>
      </c>
      <c r="AN401" t="s">
        <v>78</v>
      </c>
      <c r="AO401" t="s">
        <v>78</v>
      </c>
      <c r="AP401" t="s">
        <v>78</v>
      </c>
      <c r="AQ401" t="s">
        <v>74</v>
      </c>
      <c r="AR401" t="s">
        <v>78</v>
      </c>
      <c r="AS401" t="s">
        <v>78</v>
      </c>
      <c r="AT401" t="s">
        <v>77</v>
      </c>
      <c r="AU401" t="s">
        <v>78</v>
      </c>
      <c r="AV401" t="s">
        <v>78</v>
      </c>
      <c r="AW401" t="s">
        <v>78</v>
      </c>
      <c r="AX401" t="s">
        <v>78</v>
      </c>
      <c r="AY401">
        <v>4.2</v>
      </c>
      <c r="AZ401">
        <v>1</v>
      </c>
      <c r="BA401">
        <v>1</v>
      </c>
      <c r="BB401">
        <v>0.4</v>
      </c>
      <c r="BC401">
        <v>0</v>
      </c>
      <c r="BD401">
        <v>0.571428571</v>
      </c>
      <c r="BE401">
        <v>0.66666666699999999</v>
      </c>
      <c r="BF401">
        <v>0.125</v>
      </c>
      <c r="BG401">
        <v>0</v>
      </c>
      <c r="BH401">
        <v>0.5</v>
      </c>
      <c r="BI401">
        <v>0.4</v>
      </c>
      <c r="BJ401">
        <v>0.36363636399999999</v>
      </c>
      <c r="BK401">
        <v>0</v>
      </c>
      <c r="BL401">
        <v>0.75</v>
      </c>
      <c r="BM401">
        <v>1</v>
      </c>
      <c r="BN401">
        <v>1</v>
      </c>
      <c r="BO401">
        <v>0</v>
      </c>
      <c r="BP401">
        <v>50</v>
      </c>
      <c r="BQ401">
        <v>9.1999999999999993</v>
      </c>
      <c r="BR401">
        <v>6.8</v>
      </c>
      <c r="BS401">
        <v>9.5</v>
      </c>
      <c r="BT401">
        <v>9.3000000000000007</v>
      </c>
      <c r="BU401">
        <v>8.5</v>
      </c>
      <c r="BV401">
        <v>8.6999999999999993</v>
      </c>
      <c r="BW401">
        <v>9.4</v>
      </c>
      <c r="BX401">
        <v>8.9</v>
      </c>
      <c r="BY401">
        <v>9.5</v>
      </c>
      <c r="BZ401">
        <v>7.8</v>
      </c>
      <c r="CA401">
        <v>8.6999999999999993</v>
      </c>
      <c r="CB401">
        <v>9</v>
      </c>
      <c r="CC401">
        <v>9.3000000000000007</v>
      </c>
      <c r="CD401">
        <v>9.3000000000000007</v>
      </c>
      <c r="CE401">
        <v>9.3000000000000007</v>
      </c>
      <c r="CF401">
        <v>318.9821748</v>
      </c>
      <c r="CG401">
        <f>IF(CJ401&lt;$CH$1,CJ401,)</f>
        <v>1382.298581</v>
      </c>
      <c r="CH401">
        <v>1</v>
      </c>
      <c r="CI401">
        <v>401</v>
      </c>
      <c r="CJ401">
        <v>1382.298581</v>
      </c>
      <c r="CK401">
        <f t="shared" si="19"/>
        <v>637.96434959999999</v>
      </c>
      <c r="CL401">
        <f t="shared" si="20"/>
        <v>757.18031141578899</v>
      </c>
    </row>
    <row r="402" spans="1:90" x14ac:dyDescent="0.25">
      <c r="A402" s="5" t="s">
        <v>333</v>
      </c>
      <c r="B402" s="2" t="s">
        <v>483</v>
      </c>
      <c r="C402" s="10">
        <v>42887</v>
      </c>
      <c r="D402" s="10">
        <v>43160</v>
      </c>
      <c r="E402" s="14">
        <f t="shared" si="18"/>
        <v>9</v>
      </c>
      <c r="G402" s="3" t="s">
        <v>449</v>
      </c>
      <c r="H402">
        <v>220</v>
      </c>
      <c r="I402">
        <v>76.400000000000006</v>
      </c>
      <c r="J402">
        <v>153.6</v>
      </c>
      <c r="K402">
        <v>8.4</v>
      </c>
      <c r="L402">
        <v>165</v>
      </c>
      <c r="M402">
        <v>71</v>
      </c>
      <c r="N402" t="s">
        <v>76</v>
      </c>
      <c r="O402">
        <v>267</v>
      </c>
      <c r="P402">
        <v>720</v>
      </c>
      <c r="Q402">
        <v>1280</v>
      </c>
      <c r="R402" s="1" t="s">
        <v>77</v>
      </c>
      <c r="S402" s="1" t="s">
        <v>77</v>
      </c>
      <c r="T402" t="s">
        <v>74</v>
      </c>
      <c r="U402">
        <v>8</v>
      </c>
      <c r="V402">
        <v>43.5</v>
      </c>
      <c r="W402">
        <v>1.4</v>
      </c>
      <c r="X402">
        <v>3</v>
      </c>
      <c r="Y402">
        <v>32</v>
      </c>
      <c r="Z402" t="s">
        <v>107</v>
      </c>
      <c r="AA402">
        <v>4000</v>
      </c>
      <c r="AF402" t="s">
        <v>74</v>
      </c>
      <c r="AG402">
        <v>12</v>
      </c>
      <c r="AH402">
        <v>2.2000000000000002</v>
      </c>
      <c r="AI402">
        <v>8</v>
      </c>
      <c r="AJ402" t="s">
        <v>74</v>
      </c>
      <c r="AK402" t="s">
        <v>78</v>
      </c>
      <c r="AL402" t="s">
        <v>78</v>
      </c>
      <c r="AM402" t="s">
        <v>78</v>
      </c>
      <c r="AN402" t="s">
        <v>78</v>
      </c>
      <c r="AO402" t="s">
        <v>78</v>
      </c>
      <c r="AP402" t="s">
        <v>74</v>
      </c>
      <c r="AQ402" t="s">
        <v>74</v>
      </c>
      <c r="AR402" t="s">
        <v>77</v>
      </c>
      <c r="AS402" t="s">
        <v>78</v>
      </c>
      <c r="AT402" t="s">
        <v>78</v>
      </c>
      <c r="AU402" t="s">
        <v>78</v>
      </c>
      <c r="AV402" t="s">
        <v>78</v>
      </c>
      <c r="AW402" t="s">
        <v>78</v>
      </c>
      <c r="AX402" t="s">
        <v>78</v>
      </c>
      <c r="AY402">
        <v>4.0999999999999996</v>
      </c>
      <c r="AZ402">
        <v>1</v>
      </c>
      <c r="BA402">
        <v>1</v>
      </c>
      <c r="BB402">
        <v>0.6</v>
      </c>
      <c r="BC402">
        <v>0</v>
      </c>
      <c r="BD402">
        <v>0.571428571</v>
      </c>
      <c r="BE402">
        <v>0.66666666699999999</v>
      </c>
      <c r="BF402">
        <v>0.125</v>
      </c>
      <c r="BG402">
        <v>0</v>
      </c>
      <c r="BH402">
        <v>0.5</v>
      </c>
      <c r="BI402">
        <v>0.4</v>
      </c>
      <c r="BJ402">
        <v>0.36363636399999999</v>
      </c>
      <c r="BK402">
        <v>0</v>
      </c>
      <c r="BL402">
        <v>0.75</v>
      </c>
      <c r="BM402">
        <v>1</v>
      </c>
      <c r="BN402">
        <v>1</v>
      </c>
      <c r="BO402">
        <v>0</v>
      </c>
      <c r="BP402">
        <v>4</v>
      </c>
      <c r="BQ402" t="s">
        <v>74</v>
      </c>
      <c r="BR402" t="s">
        <v>74</v>
      </c>
      <c r="BS402" t="s">
        <v>74</v>
      </c>
      <c r="BT402" t="s">
        <v>74</v>
      </c>
      <c r="BU402" t="s">
        <v>74</v>
      </c>
      <c r="BV402" t="s">
        <v>74</v>
      </c>
      <c r="BW402" t="s">
        <v>74</v>
      </c>
      <c r="BX402" t="s">
        <v>74</v>
      </c>
      <c r="BY402" t="s">
        <v>74</v>
      </c>
      <c r="BZ402" t="s">
        <v>74</v>
      </c>
      <c r="CA402" t="s">
        <v>74</v>
      </c>
      <c r="CB402" t="s">
        <v>74</v>
      </c>
      <c r="CC402" t="s">
        <v>74</v>
      </c>
      <c r="CD402" t="s">
        <v>74</v>
      </c>
      <c r="CE402" t="s">
        <v>74</v>
      </c>
      <c r="CF402">
        <v>318.9821748</v>
      </c>
      <c r="CG402">
        <f>IF(CJ402&lt;$CH$1,CJ402,)</f>
        <v>0</v>
      </c>
      <c r="CH402">
        <v>1</v>
      </c>
      <c r="CI402">
        <v>402</v>
      </c>
      <c r="CJ402">
        <v>14999.073689999999</v>
      </c>
      <c r="CK402">
        <f t="shared" si="19"/>
        <v>637.96434959999999</v>
      </c>
      <c r="CL402">
        <f t="shared" si="20"/>
        <v>0</v>
      </c>
    </row>
    <row r="403" spans="1:90" x14ac:dyDescent="0.25">
      <c r="A403" s="5" t="s">
        <v>333</v>
      </c>
      <c r="B403" s="2" t="s">
        <v>474</v>
      </c>
      <c r="C403" s="10">
        <v>42856</v>
      </c>
      <c r="D403" s="10">
        <v>43282</v>
      </c>
      <c r="E403" s="14">
        <f t="shared" si="18"/>
        <v>14</v>
      </c>
      <c r="F403" s="3" t="s">
        <v>509</v>
      </c>
      <c r="G403" s="3" t="s">
        <v>453</v>
      </c>
      <c r="H403">
        <v>325</v>
      </c>
      <c r="I403">
        <v>68.900000000000006</v>
      </c>
      <c r="J403">
        <v>142.19999999999999</v>
      </c>
      <c r="K403">
        <v>6.9</v>
      </c>
      <c r="L403">
        <v>143</v>
      </c>
      <c r="M403">
        <v>70</v>
      </c>
      <c r="N403" t="s">
        <v>76</v>
      </c>
      <c r="O403">
        <v>441</v>
      </c>
      <c r="P403">
        <v>1080</v>
      </c>
      <c r="Q403">
        <v>1920</v>
      </c>
      <c r="R403" s="1" t="s">
        <v>78</v>
      </c>
      <c r="S403" s="1" t="s">
        <v>77</v>
      </c>
      <c r="T403" t="s">
        <v>74</v>
      </c>
      <c r="U403">
        <v>8</v>
      </c>
      <c r="V403">
        <v>74.998000000000005</v>
      </c>
      <c r="W403">
        <v>2.36</v>
      </c>
      <c r="X403">
        <v>4</v>
      </c>
      <c r="Y403">
        <v>64</v>
      </c>
      <c r="Z403" t="s">
        <v>107</v>
      </c>
      <c r="AA403">
        <v>2950</v>
      </c>
      <c r="AF403" t="s">
        <v>74</v>
      </c>
      <c r="AG403">
        <v>12</v>
      </c>
      <c r="AH403">
        <v>1.8</v>
      </c>
      <c r="AI403">
        <v>20</v>
      </c>
      <c r="AJ403" t="s">
        <v>74</v>
      </c>
      <c r="AK403" t="s">
        <v>78</v>
      </c>
      <c r="AL403" t="s">
        <v>78</v>
      </c>
      <c r="AM403" t="s">
        <v>78</v>
      </c>
      <c r="AN403" t="s">
        <v>78</v>
      </c>
      <c r="AO403" t="s">
        <v>78</v>
      </c>
      <c r="AP403" t="s">
        <v>78</v>
      </c>
      <c r="AQ403" t="s">
        <v>74</v>
      </c>
      <c r="AR403" t="s">
        <v>77</v>
      </c>
      <c r="AS403" t="s">
        <v>78</v>
      </c>
      <c r="AT403" t="s">
        <v>77</v>
      </c>
      <c r="AU403" t="s">
        <v>78</v>
      </c>
      <c r="AV403" t="s">
        <v>78</v>
      </c>
      <c r="AW403" t="s">
        <v>74</v>
      </c>
      <c r="AX403" t="s">
        <v>78</v>
      </c>
      <c r="AY403">
        <v>4.2</v>
      </c>
      <c r="AZ403">
        <v>1</v>
      </c>
      <c r="BA403">
        <v>1</v>
      </c>
      <c r="BB403">
        <v>0.6</v>
      </c>
      <c r="BC403">
        <v>0</v>
      </c>
      <c r="BD403">
        <v>0.571428571</v>
      </c>
      <c r="BE403">
        <v>0.66666666699999999</v>
      </c>
      <c r="BF403">
        <v>6.25E-2</v>
      </c>
      <c r="BG403">
        <v>0</v>
      </c>
      <c r="BH403">
        <v>0.5</v>
      </c>
      <c r="BI403">
        <v>0.4</v>
      </c>
      <c r="BJ403">
        <v>0.27272727299999999</v>
      </c>
      <c r="BK403">
        <v>0</v>
      </c>
      <c r="BL403">
        <v>0.75</v>
      </c>
      <c r="BM403">
        <v>1</v>
      </c>
      <c r="BN403">
        <v>0.83333333300000001</v>
      </c>
      <c r="BO403">
        <v>0</v>
      </c>
      <c r="BP403">
        <v>3</v>
      </c>
      <c r="BQ403" t="s">
        <v>74</v>
      </c>
      <c r="BR403" t="s">
        <v>74</v>
      </c>
      <c r="BS403" t="s">
        <v>74</v>
      </c>
      <c r="BT403" t="s">
        <v>74</v>
      </c>
      <c r="BU403" t="s">
        <v>74</v>
      </c>
      <c r="BV403" t="s">
        <v>74</v>
      </c>
      <c r="BW403" t="s">
        <v>74</v>
      </c>
      <c r="BX403" t="s">
        <v>74</v>
      </c>
      <c r="BY403" t="s">
        <v>74</v>
      </c>
      <c r="BZ403" t="s">
        <v>74</v>
      </c>
      <c r="CA403" t="s">
        <v>74</v>
      </c>
      <c r="CB403" t="s">
        <v>74</v>
      </c>
      <c r="CC403" t="s">
        <v>74</v>
      </c>
      <c r="CD403" t="s">
        <v>74</v>
      </c>
      <c r="CE403" t="s">
        <v>74</v>
      </c>
      <c r="CF403">
        <v>128.8033734</v>
      </c>
      <c r="CG403">
        <f>IF(CJ403&lt;$CH$1,CJ403,)</f>
        <v>1210.146763</v>
      </c>
      <c r="CH403">
        <v>1</v>
      </c>
      <c r="CI403">
        <v>403</v>
      </c>
      <c r="CJ403">
        <v>1210.146763</v>
      </c>
      <c r="CK403">
        <f t="shared" si="19"/>
        <v>257.6067468</v>
      </c>
      <c r="CL403">
        <f t="shared" si="20"/>
        <v>662.8808822217469</v>
      </c>
    </row>
    <row r="404" spans="1:90" x14ac:dyDescent="0.25">
      <c r="A404" s="5" t="s">
        <v>333</v>
      </c>
      <c r="B404" s="2" t="s">
        <v>510</v>
      </c>
      <c r="C404" s="10">
        <v>42856</v>
      </c>
      <c r="E404" s="14" t="e">
        <f t="shared" si="18"/>
        <v>#NUM!</v>
      </c>
      <c r="H404">
        <v>375</v>
      </c>
      <c r="I404">
        <v>74.900000000000006</v>
      </c>
      <c r="J404">
        <v>153.9</v>
      </c>
      <c r="K404">
        <v>6.9</v>
      </c>
      <c r="L404">
        <v>169</v>
      </c>
      <c r="M404">
        <v>72</v>
      </c>
      <c r="N404" t="s">
        <v>76</v>
      </c>
      <c r="O404">
        <v>401</v>
      </c>
      <c r="P404">
        <v>1080</v>
      </c>
      <c r="Q404">
        <v>1920</v>
      </c>
      <c r="R404" s="1" t="s">
        <v>78</v>
      </c>
      <c r="S404" s="1" t="s">
        <v>77</v>
      </c>
      <c r="T404" t="s">
        <v>74</v>
      </c>
      <c r="U404">
        <v>8</v>
      </c>
      <c r="V404">
        <v>74.998000000000005</v>
      </c>
      <c r="W404">
        <v>2.36</v>
      </c>
      <c r="X404">
        <v>4</v>
      </c>
      <c r="Y404">
        <v>128</v>
      </c>
      <c r="Z404" t="s">
        <v>107</v>
      </c>
      <c r="AA404">
        <v>3340</v>
      </c>
      <c r="AF404" t="s">
        <v>74</v>
      </c>
      <c r="AG404">
        <v>12</v>
      </c>
      <c r="AH404">
        <v>1.8</v>
      </c>
      <c r="AI404">
        <v>20</v>
      </c>
      <c r="AJ404">
        <v>2</v>
      </c>
      <c r="AK404" t="s">
        <v>78</v>
      </c>
      <c r="AL404" t="s">
        <v>78</v>
      </c>
      <c r="AM404" t="s">
        <v>78</v>
      </c>
      <c r="AN404" t="s">
        <v>78</v>
      </c>
      <c r="AO404" t="s">
        <v>78</v>
      </c>
      <c r="AP404" t="s">
        <v>78</v>
      </c>
      <c r="AQ404" t="s">
        <v>74</v>
      </c>
      <c r="AR404" t="s">
        <v>77</v>
      </c>
      <c r="AS404" t="s">
        <v>78</v>
      </c>
      <c r="AT404" t="s">
        <v>78</v>
      </c>
      <c r="AU404" t="s">
        <v>78</v>
      </c>
      <c r="AV404" t="s">
        <v>78</v>
      </c>
      <c r="AW404" t="s">
        <v>74</v>
      </c>
      <c r="AX404" t="s">
        <v>78</v>
      </c>
      <c r="AY404">
        <v>4.2</v>
      </c>
      <c r="AZ404">
        <v>1</v>
      </c>
      <c r="BA404">
        <v>1</v>
      </c>
      <c r="BB404">
        <v>0.8</v>
      </c>
      <c r="BC404">
        <v>0</v>
      </c>
      <c r="BD404">
        <v>0.428571429</v>
      </c>
      <c r="BE404">
        <v>0.66666666699999999</v>
      </c>
      <c r="BF404">
        <v>6.25E-2</v>
      </c>
      <c r="BG404">
        <v>0</v>
      </c>
      <c r="BH404">
        <v>0</v>
      </c>
      <c r="BI404">
        <v>0.4</v>
      </c>
      <c r="BJ404">
        <v>0.27272727299999999</v>
      </c>
      <c r="BK404">
        <v>0</v>
      </c>
      <c r="BL404">
        <v>0.5</v>
      </c>
      <c r="BM404">
        <v>0.5</v>
      </c>
      <c r="BN404">
        <v>0.33333333300000001</v>
      </c>
      <c r="BO404">
        <v>0</v>
      </c>
      <c r="BP404">
        <v>5</v>
      </c>
      <c r="BQ404">
        <v>9.5</v>
      </c>
      <c r="BR404">
        <v>8.1999999999999993</v>
      </c>
      <c r="BS404">
        <v>10</v>
      </c>
      <c r="BT404">
        <v>9.8000000000000007</v>
      </c>
      <c r="BU404">
        <v>8.1999999999999993</v>
      </c>
      <c r="BV404">
        <v>8.6</v>
      </c>
      <c r="BW404">
        <v>9.8000000000000007</v>
      </c>
      <c r="BX404">
        <v>8.1999999999999993</v>
      </c>
      <c r="BY404">
        <v>9.8000000000000007</v>
      </c>
      <c r="BZ404">
        <v>8.6</v>
      </c>
      <c r="CA404">
        <v>9</v>
      </c>
      <c r="CB404">
        <v>7.6</v>
      </c>
      <c r="CC404">
        <v>9.8000000000000007</v>
      </c>
      <c r="CD404">
        <v>9.6</v>
      </c>
      <c r="CE404">
        <v>9.8000000000000007</v>
      </c>
      <c r="CF404">
        <v>128.8033734</v>
      </c>
      <c r="CG404">
        <f>IF(CJ404&lt;$CH$1,CJ404,)</f>
        <v>1520.000785</v>
      </c>
      <c r="CH404">
        <v>1</v>
      </c>
      <c r="CI404">
        <v>404</v>
      </c>
      <c r="CJ404">
        <v>1520.000785</v>
      </c>
      <c r="CK404">
        <f t="shared" si="19"/>
        <v>257.6067468</v>
      </c>
      <c r="CL404">
        <f t="shared" si="20"/>
        <v>832.60930999866491</v>
      </c>
    </row>
    <row r="405" spans="1:90" x14ac:dyDescent="0.25">
      <c r="A405" s="5" t="s">
        <v>333</v>
      </c>
      <c r="B405" s="2" t="s">
        <v>511</v>
      </c>
      <c r="C405" s="10">
        <v>42856</v>
      </c>
      <c r="E405" s="14" t="e">
        <f t="shared" si="18"/>
        <v>#NUM!</v>
      </c>
      <c r="H405">
        <v>200</v>
      </c>
      <c r="I405">
        <v>72</v>
      </c>
      <c r="J405">
        <v>144</v>
      </c>
      <c r="K405">
        <v>8.4</v>
      </c>
      <c r="L405">
        <v>150</v>
      </c>
      <c r="M405">
        <v>66</v>
      </c>
      <c r="N405" t="s">
        <v>76</v>
      </c>
      <c r="O405">
        <v>294</v>
      </c>
      <c r="P405">
        <v>720</v>
      </c>
      <c r="Q405">
        <v>1280</v>
      </c>
      <c r="R405" s="1" t="s">
        <v>77</v>
      </c>
      <c r="S405" s="1" t="s">
        <v>77</v>
      </c>
      <c r="T405" t="s">
        <v>74</v>
      </c>
      <c r="U405">
        <v>4</v>
      </c>
      <c r="V405">
        <v>47.445</v>
      </c>
      <c r="W405">
        <v>1.5</v>
      </c>
      <c r="X405">
        <v>2</v>
      </c>
      <c r="Y405">
        <v>16</v>
      </c>
      <c r="Z405" t="s">
        <v>104</v>
      </c>
      <c r="AA405">
        <v>3000</v>
      </c>
      <c r="AF405" t="s">
        <v>74</v>
      </c>
      <c r="AG405">
        <v>13</v>
      </c>
      <c r="AH405">
        <v>2</v>
      </c>
      <c r="AI405">
        <v>4.9000000000000004</v>
      </c>
      <c r="AJ405" t="s">
        <v>74</v>
      </c>
      <c r="AK405" t="s">
        <v>77</v>
      </c>
      <c r="AL405" t="s">
        <v>78</v>
      </c>
      <c r="AM405" t="s">
        <v>78</v>
      </c>
      <c r="AN405" t="s">
        <v>78</v>
      </c>
      <c r="AO405" t="s">
        <v>78</v>
      </c>
      <c r="AP405" t="s">
        <v>74</v>
      </c>
      <c r="AQ405" t="s">
        <v>74</v>
      </c>
      <c r="AR405" t="s">
        <v>78</v>
      </c>
      <c r="AS405" t="s">
        <v>78</v>
      </c>
      <c r="AT405" t="s">
        <v>78</v>
      </c>
      <c r="AU405" t="s">
        <v>78</v>
      </c>
      <c r="AV405" t="s">
        <v>78</v>
      </c>
      <c r="AW405" t="s">
        <v>74</v>
      </c>
      <c r="AX405" t="s">
        <v>78</v>
      </c>
      <c r="AY405">
        <v>4</v>
      </c>
      <c r="AZ405">
        <v>1</v>
      </c>
      <c r="BA405">
        <v>1</v>
      </c>
      <c r="BB405">
        <v>0.8</v>
      </c>
      <c r="BC405">
        <v>0</v>
      </c>
      <c r="BD405">
        <v>0.428571429</v>
      </c>
      <c r="BE405">
        <v>0</v>
      </c>
      <c r="BF405">
        <v>6.25E-2</v>
      </c>
      <c r="BG405">
        <v>0</v>
      </c>
      <c r="BH405">
        <v>0</v>
      </c>
      <c r="BI405">
        <v>0.4</v>
      </c>
      <c r="BJ405">
        <v>0.27272727299999999</v>
      </c>
      <c r="BK405">
        <v>0</v>
      </c>
      <c r="BL405">
        <v>0.5</v>
      </c>
      <c r="BM405">
        <v>0.5</v>
      </c>
      <c r="BN405">
        <v>0.33333333300000001</v>
      </c>
      <c r="BO405">
        <v>0</v>
      </c>
      <c r="BP405">
        <v>4</v>
      </c>
      <c r="BQ405" t="s">
        <v>74</v>
      </c>
      <c r="BR405" t="s">
        <v>74</v>
      </c>
      <c r="BS405" t="s">
        <v>74</v>
      </c>
      <c r="BT405" t="s">
        <v>74</v>
      </c>
      <c r="BU405" t="s">
        <v>74</v>
      </c>
      <c r="BV405" t="s">
        <v>74</v>
      </c>
      <c r="BW405" t="s">
        <v>74</v>
      </c>
      <c r="BX405" t="s">
        <v>74</v>
      </c>
      <c r="BY405" t="s">
        <v>74</v>
      </c>
      <c r="BZ405" t="s">
        <v>74</v>
      </c>
      <c r="CA405" t="s">
        <v>74</v>
      </c>
      <c r="CB405" t="s">
        <v>74</v>
      </c>
      <c r="CC405" t="s">
        <v>74</v>
      </c>
      <c r="CD405" t="s">
        <v>74</v>
      </c>
      <c r="CE405" t="s">
        <v>74</v>
      </c>
      <c r="CF405">
        <v>128.8033734</v>
      </c>
      <c r="CG405">
        <f>IF(CJ405&lt;$CH$1,CJ405,)</f>
        <v>0</v>
      </c>
      <c r="CH405">
        <v>1</v>
      </c>
      <c r="CI405">
        <v>405</v>
      </c>
      <c r="CJ405">
        <v>14999.99958</v>
      </c>
      <c r="CK405">
        <f t="shared" si="19"/>
        <v>257.6067468</v>
      </c>
      <c r="CL405">
        <f t="shared" si="20"/>
        <v>0</v>
      </c>
    </row>
    <row r="406" spans="1:90" x14ac:dyDescent="0.25">
      <c r="A406" s="5" t="s">
        <v>333</v>
      </c>
      <c r="B406" s="2" t="s">
        <v>512</v>
      </c>
      <c r="C406" s="10">
        <v>42856</v>
      </c>
      <c r="E406" s="14" t="e">
        <f t="shared" si="18"/>
        <v>#NUM!</v>
      </c>
      <c r="F406" s="3" t="s">
        <v>447</v>
      </c>
      <c r="H406">
        <v>180</v>
      </c>
      <c r="I406">
        <v>71</v>
      </c>
      <c r="J406">
        <v>143.9</v>
      </c>
      <c r="K406">
        <v>8</v>
      </c>
      <c r="L406">
        <v>145</v>
      </c>
      <c r="M406">
        <v>67</v>
      </c>
      <c r="N406" t="s">
        <v>76</v>
      </c>
      <c r="O406">
        <v>294</v>
      </c>
      <c r="P406">
        <v>720</v>
      </c>
      <c r="Q406">
        <v>1280</v>
      </c>
      <c r="R406" s="1" t="s">
        <v>77</v>
      </c>
      <c r="S406" s="1" t="s">
        <v>77</v>
      </c>
      <c r="T406" t="s">
        <v>74</v>
      </c>
      <c r="U406">
        <v>8</v>
      </c>
      <c r="V406">
        <v>43.5</v>
      </c>
      <c r="W406">
        <v>1.4</v>
      </c>
      <c r="X406">
        <v>2</v>
      </c>
      <c r="Y406">
        <v>16</v>
      </c>
      <c r="Z406" t="s">
        <v>107</v>
      </c>
      <c r="AA406">
        <v>3020</v>
      </c>
      <c r="AF406" t="s">
        <v>74</v>
      </c>
      <c r="AG406">
        <v>13</v>
      </c>
      <c r="AH406" t="s">
        <v>74</v>
      </c>
      <c r="AI406">
        <v>5</v>
      </c>
      <c r="AJ406" t="s">
        <v>74</v>
      </c>
      <c r="AK406" t="s">
        <v>78</v>
      </c>
      <c r="AL406" t="s">
        <v>78</v>
      </c>
      <c r="AM406" t="s">
        <v>78</v>
      </c>
      <c r="AN406" t="s">
        <v>78</v>
      </c>
      <c r="AO406" t="s">
        <v>78</v>
      </c>
      <c r="AP406" t="s">
        <v>74</v>
      </c>
      <c r="AQ406" t="s">
        <v>74</v>
      </c>
      <c r="AR406" t="s">
        <v>77</v>
      </c>
      <c r="AS406" t="s">
        <v>78</v>
      </c>
      <c r="AT406" t="s">
        <v>78</v>
      </c>
      <c r="AU406" t="s">
        <v>78</v>
      </c>
      <c r="AV406" t="s">
        <v>78</v>
      </c>
      <c r="AW406" t="s">
        <v>78</v>
      </c>
      <c r="AX406" t="s">
        <v>78</v>
      </c>
      <c r="AY406">
        <v>4</v>
      </c>
      <c r="AZ406">
        <v>1</v>
      </c>
      <c r="BA406">
        <v>1</v>
      </c>
      <c r="BB406">
        <v>0.6</v>
      </c>
      <c r="BC406">
        <v>0</v>
      </c>
      <c r="BD406">
        <v>0.571428571</v>
      </c>
      <c r="BE406">
        <v>0.66666666699999999</v>
      </c>
      <c r="BF406">
        <v>6.25E-2</v>
      </c>
      <c r="BG406">
        <v>0</v>
      </c>
      <c r="BH406">
        <v>0.5</v>
      </c>
      <c r="BI406">
        <v>0.4</v>
      </c>
      <c r="BJ406">
        <v>0.27272727299999999</v>
      </c>
      <c r="BK406">
        <v>0</v>
      </c>
      <c r="BL406">
        <v>0.75</v>
      </c>
      <c r="BM406">
        <v>1</v>
      </c>
      <c r="BN406">
        <v>0.83333333300000001</v>
      </c>
      <c r="BO406">
        <v>0</v>
      </c>
      <c r="BP406">
        <v>1</v>
      </c>
      <c r="BQ406" t="s">
        <v>74</v>
      </c>
      <c r="BR406" t="s">
        <v>74</v>
      </c>
      <c r="BS406" t="s">
        <v>74</v>
      </c>
      <c r="BT406" t="s">
        <v>74</v>
      </c>
      <c r="BU406" t="s">
        <v>74</v>
      </c>
      <c r="BV406" t="s">
        <v>74</v>
      </c>
      <c r="BW406" t="s">
        <v>74</v>
      </c>
      <c r="BX406" t="s">
        <v>74</v>
      </c>
      <c r="BY406" t="s">
        <v>74</v>
      </c>
      <c r="BZ406" t="s">
        <v>74</v>
      </c>
      <c r="CA406" t="s">
        <v>74</v>
      </c>
      <c r="CB406" t="s">
        <v>74</v>
      </c>
      <c r="CC406" t="s">
        <v>74</v>
      </c>
      <c r="CD406" t="s">
        <v>74</v>
      </c>
      <c r="CE406" t="s">
        <v>74</v>
      </c>
      <c r="CF406">
        <v>128.8033734</v>
      </c>
      <c r="CG406">
        <f>IF(CJ406&lt;$CH$1,CJ406,)</f>
        <v>0</v>
      </c>
      <c r="CH406">
        <v>1</v>
      </c>
      <c r="CI406">
        <v>406</v>
      </c>
      <c r="CJ406">
        <v>14999.993920000001</v>
      </c>
      <c r="CK406">
        <f t="shared" si="19"/>
        <v>257.6067468</v>
      </c>
      <c r="CL406">
        <f t="shared" si="20"/>
        <v>0</v>
      </c>
    </row>
    <row r="407" spans="1:90" x14ac:dyDescent="0.25">
      <c r="A407" s="5" t="s">
        <v>333</v>
      </c>
      <c r="B407" s="2" t="s">
        <v>484</v>
      </c>
      <c r="C407" s="10">
        <v>42856</v>
      </c>
      <c r="D407" s="10">
        <v>43160</v>
      </c>
      <c r="E407" s="14">
        <f t="shared" si="18"/>
        <v>10</v>
      </c>
      <c r="G407" s="3" t="s">
        <v>371</v>
      </c>
      <c r="H407">
        <v>170</v>
      </c>
      <c r="I407">
        <v>71</v>
      </c>
      <c r="J407">
        <v>143.69999999999999</v>
      </c>
      <c r="K407">
        <v>8.1999999999999993</v>
      </c>
      <c r="L407">
        <v>143</v>
      </c>
      <c r="M407">
        <v>67</v>
      </c>
      <c r="N407" t="s">
        <v>76</v>
      </c>
      <c r="O407">
        <v>294</v>
      </c>
      <c r="P407">
        <v>720</v>
      </c>
      <c r="Q407">
        <v>1280</v>
      </c>
      <c r="R407" s="1" t="s">
        <v>77</v>
      </c>
      <c r="S407" s="1" t="s">
        <v>77</v>
      </c>
      <c r="T407" t="s">
        <v>74</v>
      </c>
      <c r="U407">
        <v>8</v>
      </c>
      <c r="V407">
        <v>40</v>
      </c>
      <c r="W407">
        <v>1.4</v>
      </c>
      <c r="X407">
        <v>2</v>
      </c>
      <c r="Y407">
        <v>16</v>
      </c>
      <c r="Z407" t="s">
        <v>107</v>
      </c>
      <c r="AA407">
        <v>3020</v>
      </c>
      <c r="AF407" t="s">
        <v>74</v>
      </c>
      <c r="AG407">
        <v>13</v>
      </c>
      <c r="AH407">
        <v>2.2000000000000002</v>
      </c>
      <c r="AI407">
        <v>5</v>
      </c>
      <c r="AJ407">
        <v>2.2000000000000002</v>
      </c>
      <c r="AK407" t="s">
        <v>78</v>
      </c>
      <c r="AL407" t="s">
        <v>78</v>
      </c>
      <c r="AM407" t="s">
        <v>78</v>
      </c>
      <c r="AN407" t="s">
        <v>78</v>
      </c>
      <c r="AO407" t="s">
        <v>78</v>
      </c>
      <c r="AP407" t="s">
        <v>74</v>
      </c>
      <c r="AQ407" t="s">
        <v>74</v>
      </c>
      <c r="AR407" t="s">
        <v>77</v>
      </c>
      <c r="AS407" t="s">
        <v>78</v>
      </c>
      <c r="AT407" t="s">
        <v>78</v>
      </c>
      <c r="AU407" t="s">
        <v>78</v>
      </c>
      <c r="AV407" t="s">
        <v>78</v>
      </c>
      <c r="AW407" t="s">
        <v>78</v>
      </c>
      <c r="AX407" t="s">
        <v>78</v>
      </c>
      <c r="AY407">
        <v>4.0999999999999996</v>
      </c>
      <c r="AZ407">
        <v>1</v>
      </c>
      <c r="BA407">
        <v>1</v>
      </c>
      <c r="BB407">
        <v>0.4</v>
      </c>
      <c r="BC407">
        <v>0</v>
      </c>
      <c r="BD407">
        <v>0.571428571</v>
      </c>
      <c r="BE407">
        <v>0</v>
      </c>
      <c r="BF407">
        <v>0.125</v>
      </c>
      <c r="BG407">
        <v>0</v>
      </c>
      <c r="BH407">
        <v>0.5</v>
      </c>
      <c r="BI407">
        <v>0.4</v>
      </c>
      <c r="BJ407">
        <v>0.27272727299999999</v>
      </c>
      <c r="BK407">
        <v>0</v>
      </c>
      <c r="BL407">
        <v>0.75</v>
      </c>
      <c r="BM407">
        <v>1</v>
      </c>
      <c r="BN407">
        <v>1</v>
      </c>
      <c r="BO407">
        <v>0</v>
      </c>
      <c r="BP407">
        <v>2</v>
      </c>
      <c r="BQ407" t="s">
        <v>74</v>
      </c>
      <c r="BR407" t="s">
        <v>74</v>
      </c>
      <c r="BS407" t="s">
        <v>74</v>
      </c>
      <c r="BT407" t="s">
        <v>74</v>
      </c>
      <c r="BU407" t="s">
        <v>74</v>
      </c>
      <c r="BV407" t="s">
        <v>74</v>
      </c>
      <c r="BW407" t="s">
        <v>74</v>
      </c>
      <c r="BX407" t="s">
        <v>74</v>
      </c>
      <c r="BY407" t="s">
        <v>74</v>
      </c>
      <c r="BZ407" t="s">
        <v>74</v>
      </c>
      <c r="CA407" t="s">
        <v>74</v>
      </c>
      <c r="CB407" t="s">
        <v>74</v>
      </c>
      <c r="CC407" t="s">
        <v>74</v>
      </c>
      <c r="CD407" t="s">
        <v>74</v>
      </c>
      <c r="CE407" t="s">
        <v>74</v>
      </c>
      <c r="CF407">
        <v>128.8033734</v>
      </c>
      <c r="CG407">
        <f>IF(CJ407&lt;$CH$1,CJ407,)</f>
        <v>0</v>
      </c>
      <c r="CH407">
        <v>1</v>
      </c>
      <c r="CI407">
        <v>407</v>
      </c>
      <c r="CJ407">
        <v>14999.991749999999</v>
      </c>
      <c r="CK407">
        <f t="shared" si="19"/>
        <v>257.6067468</v>
      </c>
      <c r="CL407">
        <f t="shared" si="20"/>
        <v>0</v>
      </c>
    </row>
    <row r="408" spans="1:90" x14ac:dyDescent="0.25">
      <c r="A408" s="5" t="s">
        <v>333</v>
      </c>
      <c r="B408" s="2" t="s">
        <v>513</v>
      </c>
      <c r="C408" s="10">
        <v>42856</v>
      </c>
      <c r="E408" s="14" t="e">
        <f t="shared" si="18"/>
        <v>#NUM!</v>
      </c>
      <c r="H408">
        <v>220</v>
      </c>
      <c r="I408">
        <v>76.400000000000006</v>
      </c>
      <c r="J408">
        <v>153.6</v>
      </c>
      <c r="K408">
        <v>8.4</v>
      </c>
      <c r="L408">
        <v>165</v>
      </c>
      <c r="M408">
        <v>71</v>
      </c>
      <c r="N408" t="s">
        <v>76</v>
      </c>
      <c r="O408">
        <v>267</v>
      </c>
      <c r="P408">
        <v>720</v>
      </c>
      <c r="Q408">
        <v>1280</v>
      </c>
      <c r="R408" s="1" t="s">
        <v>77</v>
      </c>
      <c r="S408" s="1" t="s">
        <v>77</v>
      </c>
      <c r="T408" t="s">
        <v>74</v>
      </c>
      <c r="U408">
        <v>8</v>
      </c>
      <c r="V408">
        <v>43.5</v>
      </c>
      <c r="W408">
        <v>1.4</v>
      </c>
      <c r="X408">
        <v>2</v>
      </c>
      <c r="Y408">
        <v>16</v>
      </c>
      <c r="Z408" t="s">
        <v>107</v>
      </c>
      <c r="AA408">
        <v>4000</v>
      </c>
      <c r="AB408">
        <v>63</v>
      </c>
      <c r="AC408">
        <v>16.170000000000002</v>
      </c>
      <c r="AD408">
        <v>8.9700000000000006</v>
      </c>
      <c r="AE408">
        <v>6.78</v>
      </c>
      <c r="AF408" t="s">
        <v>74</v>
      </c>
      <c r="AG408">
        <v>12.2</v>
      </c>
      <c r="AH408">
        <v>2.2000000000000002</v>
      </c>
      <c r="AI408">
        <v>8</v>
      </c>
      <c r="AJ408" t="s">
        <v>74</v>
      </c>
      <c r="AK408" t="s">
        <v>77</v>
      </c>
      <c r="AL408" t="s">
        <v>78</v>
      </c>
      <c r="AM408" t="s">
        <v>78</v>
      </c>
      <c r="AN408" t="s">
        <v>78</v>
      </c>
      <c r="AO408" t="s">
        <v>78</v>
      </c>
      <c r="AP408" t="s">
        <v>74</v>
      </c>
      <c r="AQ408" t="s">
        <v>74</v>
      </c>
      <c r="AR408" t="s">
        <v>77</v>
      </c>
      <c r="AS408" t="s">
        <v>78</v>
      </c>
      <c r="AT408" t="s">
        <v>78</v>
      </c>
      <c r="AU408" t="s">
        <v>78</v>
      </c>
      <c r="AV408" t="s">
        <v>78</v>
      </c>
      <c r="AW408" t="s">
        <v>78</v>
      </c>
      <c r="AX408" t="s">
        <v>78</v>
      </c>
      <c r="AY408">
        <v>4.0999999999999996</v>
      </c>
      <c r="AZ408">
        <v>1</v>
      </c>
      <c r="BA408">
        <v>1</v>
      </c>
      <c r="BB408">
        <v>0.8</v>
      </c>
      <c r="BC408">
        <v>0</v>
      </c>
      <c r="BD408">
        <v>0.428571429</v>
      </c>
      <c r="BE408">
        <v>0</v>
      </c>
      <c r="BF408">
        <v>6.25E-2</v>
      </c>
      <c r="BG408">
        <v>0</v>
      </c>
      <c r="BH408">
        <v>0</v>
      </c>
      <c r="BI408">
        <v>0.4</v>
      </c>
      <c r="BJ408">
        <v>0.18181818199999999</v>
      </c>
      <c r="BK408">
        <v>0</v>
      </c>
      <c r="BL408">
        <v>0.5</v>
      </c>
      <c r="BM408">
        <v>0.5</v>
      </c>
      <c r="BN408">
        <v>0.33333333300000001</v>
      </c>
      <c r="BO408">
        <v>0</v>
      </c>
      <c r="BP408">
        <v>17</v>
      </c>
      <c r="BQ408">
        <v>6.8</v>
      </c>
      <c r="BR408">
        <v>6.4</v>
      </c>
      <c r="BS408">
        <v>7.4</v>
      </c>
      <c r="BT408">
        <v>7.8</v>
      </c>
      <c r="BU408">
        <v>6.5</v>
      </c>
      <c r="BV408">
        <v>8</v>
      </c>
      <c r="BW408">
        <v>7.2</v>
      </c>
      <c r="BX408">
        <v>5.5</v>
      </c>
      <c r="BY408">
        <v>7.9</v>
      </c>
      <c r="BZ408">
        <v>5.9</v>
      </c>
      <c r="CA408">
        <v>6.8</v>
      </c>
      <c r="CB408">
        <v>7.2</v>
      </c>
      <c r="CC408">
        <v>7.9</v>
      </c>
      <c r="CD408">
        <v>7.9</v>
      </c>
      <c r="CE408">
        <v>8</v>
      </c>
      <c r="CF408">
        <v>128.8033734</v>
      </c>
      <c r="CG408">
        <f>IF(CJ408&lt;$CH$1,CJ408,)</f>
        <v>0</v>
      </c>
      <c r="CH408">
        <v>1</v>
      </c>
      <c r="CI408">
        <v>408</v>
      </c>
      <c r="CJ408">
        <v>6529.645802</v>
      </c>
      <c r="CK408">
        <f t="shared" si="19"/>
        <v>257.6067468</v>
      </c>
      <c r="CL408">
        <f t="shared" si="20"/>
        <v>0</v>
      </c>
    </row>
    <row r="409" spans="1:90" x14ac:dyDescent="0.25">
      <c r="A409" s="5" t="s">
        <v>333</v>
      </c>
      <c r="B409" s="2" t="s">
        <v>514</v>
      </c>
      <c r="C409" s="10">
        <v>42856</v>
      </c>
      <c r="E409" s="14" t="e">
        <f t="shared" si="18"/>
        <v>#NUM!</v>
      </c>
      <c r="H409">
        <v>105</v>
      </c>
      <c r="I409">
        <v>72</v>
      </c>
      <c r="J409">
        <v>146.5</v>
      </c>
      <c r="K409">
        <v>7.2</v>
      </c>
      <c r="L409">
        <v>146</v>
      </c>
      <c r="M409">
        <v>70</v>
      </c>
      <c r="N409" t="s">
        <v>76</v>
      </c>
      <c r="O409">
        <v>424</v>
      </c>
      <c r="P409">
        <v>1080</v>
      </c>
      <c r="Q409">
        <v>1920</v>
      </c>
      <c r="R409" s="1" t="s">
        <v>77</v>
      </c>
      <c r="S409" s="1" t="s">
        <v>77</v>
      </c>
      <c r="T409" t="s">
        <v>74</v>
      </c>
      <c r="U409">
        <v>8</v>
      </c>
      <c r="V409">
        <v>66</v>
      </c>
      <c r="W409">
        <v>2.1</v>
      </c>
      <c r="X409">
        <v>4</v>
      </c>
      <c r="Y409">
        <v>64</v>
      </c>
      <c r="Z409" t="s">
        <v>107</v>
      </c>
      <c r="AA409">
        <v>3000</v>
      </c>
      <c r="AF409" t="s">
        <v>74</v>
      </c>
      <c r="AG409">
        <v>11.8</v>
      </c>
      <c r="AH409">
        <v>2.2000000000000002</v>
      </c>
      <c r="AI409">
        <v>8</v>
      </c>
      <c r="AJ409" t="s">
        <v>74</v>
      </c>
      <c r="AK409" t="s">
        <v>78</v>
      </c>
      <c r="AL409" t="s">
        <v>78</v>
      </c>
      <c r="AM409" t="s">
        <v>78</v>
      </c>
      <c r="AN409" t="s">
        <v>78</v>
      </c>
      <c r="AO409" t="s">
        <v>78</v>
      </c>
      <c r="AP409" t="s">
        <v>78</v>
      </c>
      <c r="AQ409" t="s">
        <v>74</v>
      </c>
      <c r="AR409" t="s">
        <v>77</v>
      </c>
      <c r="AS409" t="s">
        <v>78</v>
      </c>
      <c r="AT409" t="s">
        <v>77</v>
      </c>
      <c r="AU409" t="s">
        <v>78</v>
      </c>
      <c r="AV409" t="s">
        <v>78</v>
      </c>
      <c r="AW409" t="s">
        <v>78</v>
      </c>
      <c r="AX409" t="s">
        <v>78</v>
      </c>
      <c r="AY409">
        <v>4.2</v>
      </c>
      <c r="AZ409">
        <v>1</v>
      </c>
      <c r="BA409">
        <v>1</v>
      </c>
      <c r="BB409">
        <v>0.6</v>
      </c>
      <c r="BC409">
        <v>0</v>
      </c>
      <c r="BD409">
        <v>0.428571429</v>
      </c>
      <c r="BE409">
        <v>0</v>
      </c>
      <c r="BF409">
        <v>6.25E-2</v>
      </c>
      <c r="BG409">
        <v>0</v>
      </c>
      <c r="BH409">
        <v>0</v>
      </c>
      <c r="BI409">
        <v>0.4</v>
      </c>
      <c r="BJ409">
        <v>0.27272727299999999</v>
      </c>
      <c r="BK409">
        <v>0</v>
      </c>
      <c r="BL409">
        <v>0.5</v>
      </c>
      <c r="BM409">
        <v>1</v>
      </c>
      <c r="BN409">
        <v>0.83333333300000001</v>
      </c>
      <c r="BO409">
        <v>0</v>
      </c>
      <c r="BP409">
        <v>3</v>
      </c>
      <c r="BQ409" t="s">
        <v>74</v>
      </c>
      <c r="BR409" t="s">
        <v>74</v>
      </c>
      <c r="BS409" t="s">
        <v>74</v>
      </c>
      <c r="BT409" t="s">
        <v>74</v>
      </c>
      <c r="BU409" t="s">
        <v>74</v>
      </c>
      <c r="BV409" t="s">
        <v>74</v>
      </c>
      <c r="BW409" t="s">
        <v>74</v>
      </c>
      <c r="BX409" t="s">
        <v>74</v>
      </c>
      <c r="BY409" t="s">
        <v>74</v>
      </c>
      <c r="BZ409" t="s">
        <v>74</v>
      </c>
      <c r="CA409" t="s">
        <v>74</v>
      </c>
      <c r="CB409" t="s">
        <v>74</v>
      </c>
      <c r="CC409" t="s">
        <v>74</v>
      </c>
      <c r="CD409" t="s">
        <v>74</v>
      </c>
      <c r="CE409" t="s">
        <v>74</v>
      </c>
      <c r="CF409">
        <v>128.8033734</v>
      </c>
      <c r="CG409">
        <f>IF(CJ409&lt;$CH$1,CJ409,)</f>
        <v>0</v>
      </c>
      <c r="CH409">
        <v>1</v>
      </c>
      <c r="CI409">
        <v>409</v>
      </c>
      <c r="CJ409">
        <v>14999.99994</v>
      </c>
      <c r="CK409">
        <f t="shared" si="19"/>
        <v>257.6067468</v>
      </c>
      <c r="CL409">
        <f t="shared" si="20"/>
        <v>0</v>
      </c>
    </row>
    <row r="410" spans="1:90" x14ac:dyDescent="0.25">
      <c r="A410" s="5" t="s">
        <v>333</v>
      </c>
      <c r="B410" s="2" t="s">
        <v>515</v>
      </c>
      <c r="C410" s="10">
        <v>42826</v>
      </c>
      <c r="E410" s="14" t="e">
        <f t="shared" si="18"/>
        <v>#NUM!</v>
      </c>
      <c r="H410">
        <v>170</v>
      </c>
      <c r="I410">
        <v>69.900000000000006</v>
      </c>
      <c r="J410">
        <v>144</v>
      </c>
      <c r="K410">
        <v>7.6</v>
      </c>
      <c r="L410">
        <v>138</v>
      </c>
      <c r="M410">
        <v>68</v>
      </c>
      <c r="N410" t="s">
        <v>76</v>
      </c>
      <c r="O410">
        <v>294</v>
      </c>
      <c r="P410">
        <v>720</v>
      </c>
      <c r="Q410">
        <v>1280</v>
      </c>
      <c r="R410" s="1" t="s">
        <v>77</v>
      </c>
      <c r="S410" s="1" t="s">
        <v>77</v>
      </c>
      <c r="T410" t="s">
        <v>74</v>
      </c>
      <c r="U410">
        <v>8</v>
      </c>
      <c r="V410">
        <v>43.5</v>
      </c>
      <c r="W410">
        <v>1.4</v>
      </c>
      <c r="X410">
        <v>3</v>
      </c>
      <c r="Y410">
        <v>32</v>
      </c>
      <c r="Z410" t="s">
        <v>107</v>
      </c>
      <c r="AA410">
        <v>3020</v>
      </c>
      <c r="AF410" t="s">
        <v>74</v>
      </c>
      <c r="AG410">
        <v>13</v>
      </c>
      <c r="AH410">
        <v>2.2000000000000002</v>
      </c>
      <c r="AI410">
        <v>5</v>
      </c>
      <c r="AJ410" t="s">
        <v>74</v>
      </c>
      <c r="AK410" t="s">
        <v>78</v>
      </c>
      <c r="AL410" t="s">
        <v>78</v>
      </c>
      <c r="AM410" t="s">
        <v>78</v>
      </c>
      <c r="AN410" t="s">
        <v>78</v>
      </c>
      <c r="AO410" t="s">
        <v>78</v>
      </c>
      <c r="AP410" t="s">
        <v>74</v>
      </c>
      <c r="AQ410" t="s">
        <v>74</v>
      </c>
      <c r="AR410" t="s">
        <v>77</v>
      </c>
      <c r="AS410" t="s">
        <v>78</v>
      </c>
      <c r="AT410" t="s">
        <v>78</v>
      </c>
      <c r="AU410" t="s">
        <v>78</v>
      </c>
      <c r="AV410" t="s">
        <v>78</v>
      </c>
      <c r="AW410" t="s">
        <v>78</v>
      </c>
      <c r="AX410" t="s">
        <v>78</v>
      </c>
      <c r="AY410">
        <v>4.0999999999999996</v>
      </c>
      <c r="AZ410">
        <v>1</v>
      </c>
      <c r="BA410">
        <v>1</v>
      </c>
      <c r="BB410">
        <v>0.8</v>
      </c>
      <c r="BC410">
        <v>0</v>
      </c>
      <c r="BD410">
        <v>0.428571429</v>
      </c>
      <c r="BE410">
        <v>0</v>
      </c>
      <c r="BF410">
        <v>6.25E-2</v>
      </c>
      <c r="BG410">
        <v>0</v>
      </c>
      <c r="BH410">
        <v>0</v>
      </c>
      <c r="BI410">
        <v>0.4</v>
      </c>
      <c r="BJ410">
        <v>0.18181818199999999</v>
      </c>
      <c r="BK410">
        <v>0</v>
      </c>
      <c r="BL410">
        <v>0.5</v>
      </c>
      <c r="BM410">
        <v>0.5</v>
      </c>
      <c r="BN410">
        <v>0.33333333300000001</v>
      </c>
      <c r="BO410">
        <v>0</v>
      </c>
      <c r="BP410">
        <v>0</v>
      </c>
      <c r="BQ410" t="s">
        <v>74</v>
      </c>
      <c r="BR410" t="s">
        <v>74</v>
      </c>
      <c r="BS410" t="s">
        <v>74</v>
      </c>
      <c r="BT410" t="s">
        <v>74</v>
      </c>
      <c r="BU410" t="s">
        <v>74</v>
      </c>
      <c r="BV410" t="s">
        <v>74</v>
      </c>
      <c r="BW410" t="s">
        <v>74</v>
      </c>
      <c r="BX410" t="s">
        <v>74</v>
      </c>
      <c r="BY410" t="s">
        <v>74</v>
      </c>
      <c r="BZ410" t="s">
        <v>74</v>
      </c>
      <c r="CA410" t="s">
        <v>74</v>
      </c>
      <c r="CB410" t="s">
        <v>74</v>
      </c>
      <c r="CC410" t="s">
        <v>74</v>
      </c>
      <c r="CD410" t="s">
        <v>74</v>
      </c>
      <c r="CE410" t="s">
        <v>74</v>
      </c>
      <c r="CF410">
        <v>210.2071124</v>
      </c>
      <c r="CG410">
        <f>IF(CJ410&lt;$CH$1,CJ410,)</f>
        <v>1710.4759059999999</v>
      </c>
      <c r="CH410">
        <v>1</v>
      </c>
      <c r="CI410">
        <v>410</v>
      </c>
      <c r="CJ410">
        <v>1710.4759059999999</v>
      </c>
      <c r="CK410">
        <f t="shared" si="19"/>
        <v>420.4142248</v>
      </c>
      <c r="CL410">
        <f t="shared" si="20"/>
        <v>936.94567655371384</v>
      </c>
    </row>
    <row r="411" spans="1:90" x14ac:dyDescent="0.25">
      <c r="A411" s="5" t="s">
        <v>333</v>
      </c>
      <c r="B411" s="2" t="s">
        <v>516</v>
      </c>
      <c r="C411" s="10">
        <v>42826</v>
      </c>
      <c r="E411" s="14" t="e">
        <f t="shared" si="18"/>
        <v>#NUM!</v>
      </c>
      <c r="H411">
        <v>180</v>
      </c>
      <c r="I411">
        <v>76.400000000000006</v>
      </c>
      <c r="J411">
        <v>153.6</v>
      </c>
      <c r="K411">
        <v>8.4</v>
      </c>
      <c r="L411">
        <v>165</v>
      </c>
      <c r="M411">
        <v>71</v>
      </c>
      <c r="N411" t="s">
        <v>76</v>
      </c>
      <c r="O411">
        <v>267</v>
      </c>
      <c r="P411">
        <v>720</v>
      </c>
      <c r="Q411">
        <v>1280</v>
      </c>
      <c r="R411" s="1" t="s">
        <v>77</v>
      </c>
      <c r="S411" s="1" t="s">
        <v>77</v>
      </c>
      <c r="T411" t="s">
        <v>74</v>
      </c>
      <c r="U411">
        <v>8</v>
      </c>
      <c r="V411">
        <v>45.218000000000004</v>
      </c>
      <c r="W411">
        <v>1.4</v>
      </c>
      <c r="X411">
        <v>3</v>
      </c>
      <c r="Y411">
        <v>32</v>
      </c>
      <c r="Z411" t="s">
        <v>104</v>
      </c>
      <c r="AA411">
        <v>4000</v>
      </c>
      <c r="AF411" t="s">
        <v>74</v>
      </c>
      <c r="AG411">
        <v>12.2</v>
      </c>
      <c r="AH411">
        <v>2.2000000000000002</v>
      </c>
      <c r="AI411">
        <v>8</v>
      </c>
      <c r="AJ411" t="s">
        <v>74</v>
      </c>
      <c r="AK411" t="s">
        <v>78</v>
      </c>
      <c r="AL411" t="s">
        <v>78</v>
      </c>
      <c r="AM411" t="s">
        <v>78</v>
      </c>
      <c r="AN411" t="s">
        <v>78</v>
      </c>
      <c r="AO411" t="s">
        <v>78</v>
      </c>
      <c r="AP411" t="s">
        <v>74</v>
      </c>
      <c r="AQ411" t="s">
        <v>74</v>
      </c>
      <c r="AR411" t="s">
        <v>77</v>
      </c>
      <c r="AS411" t="s">
        <v>78</v>
      </c>
      <c r="AT411" t="s">
        <v>78</v>
      </c>
      <c r="AU411" t="s">
        <v>78</v>
      </c>
      <c r="AV411" t="s">
        <v>78</v>
      </c>
      <c r="AW411" t="s">
        <v>78</v>
      </c>
      <c r="AX411" t="s">
        <v>78</v>
      </c>
      <c r="AY411">
        <v>4.0999999999999996</v>
      </c>
      <c r="AZ411">
        <v>1</v>
      </c>
      <c r="BA411">
        <v>1</v>
      </c>
      <c r="BB411">
        <v>0.4</v>
      </c>
      <c r="BC411">
        <v>0</v>
      </c>
      <c r="BD411">
        <v>0.571428571</v>
      </c>
      <c r="BE411">
        <v>0</v>
      </c>
      <c r="BF411">
        <v>6.25E-2</v>
      </c>
      <c r="BG411">
        <v>0</v>
      </c>
      <c r="BH411">
        <v>0.5</v>
      </c>
      <c r="BI411">
        <v>0.4</v>
      </c>
      <c r="BJ411">
        <v>0.27272727299999999</v>
      </c>
      <c r="BK411">
        <v>0</v>
      </c>
      <c r="BL411">
        <v>0.75</v>
      </c>
      <c r="BM411">
        <v>1</v>
      </c>
      <c r="BN411">
        <v>0.83333333300000001</v>
      </c>
      <c r="BO411">
        <v>0</v>
      </c>
      <c r="BP411">
        <v>0</v>
      </c>
      <c r="BQ411" t="s">
        <v>74</v>
      </c>
      <c r="BR411" t="s">
        <v>74</v>
      </c>
      <c r="BS411" t="s">
        <v>74</v>
      </c>
      <c r="BT411" t="s">
        <v>74</v>
      </c>
      <c r="BU411" t="s">
        <v>74</v>
      </c>
      <c r="BV411" t="s">
        <v>74</v>
      </c>
      <c r="BW411" t="s">
        <v>74</v>
      </c>
      <c r="BX411" t="s">
        <v>74</v>
      </c>
      <c r="BY411" t="s">
        <v>74</v>
      </c>
      <c r="BZ411" t="s">
        <v>74</v>
      </c>
      <c r="CA411" t="s">
        <v>74</v>
      </c>
      <c r="CB411" t="s">
        <v>74</v>
      </c>
      <c r="CC411" t="s">
        <v>74</v>
      </c>
      <c r="CD411" t="s">
        <v>74</v>
      </c>
      <c r="CE411" t="s">
        <v>74</v>
      </c>
      <c r="CF411">
        <v>210.2071124</v>
      </c>
      <c r="CG411">
        <f>IF(CJ411&lt;$CH$1,CJ411,)</f>
        <v>0</v>
      </c>
      <c r="CH411">
        <v>1</v>
      </c>
      <c r="CI411">
        <v>411</v>
      </c>
      <c r="CJ411">
        <v>14999.99994</v>
      </c>
      <c r="CK411">
        <f t="shared" si="19"/>
        <v>420.4142248</v>
      </c>
      <c r="CL411">
        <f t="shared" si="20"/>
        <v>0</v>
      </c>
    </row>
    <row r="412" spans="1:90" x14ac:dyDescent="0.25">
      <c r="A412" s="5" t="s">
        <v>333</v>
      </c>
      <c r="B412" s="2" t="s">
        <v>517</v>
      </c>
      <c r="C412" s="10">
        <v>42826</v>
      </c>
      <c r="E412" s="14" t="e">
        <f t="shared" si="18"/>
        <v>#NUM!</v>
      </c>
      <c r="F412" s="3" t="s">
        <v>518</v>
      </c>
      <c r="H412">
        <v>90</v>
      </c>
      <c r="I412">
        <v>66.7</v>
      </c>
      <c r="J412">
        <v>134.19999999999999</v>
      </c>
      <c r="K412">
        <v>9.9</v>
      </c>
      <c r="L412">
        <v>150</v>
      </c>
      <c r="M412">
        <v>62</v>
      </c>
      <c r="N412" t="s">
        <v>76</v>
      </c>
      <c r="O412">
        <v>218</v>
      </c>
      <c r="P412">
        <v>480</v>
      </c>
      <c r="Q412">
        <v>854</v>
      </c>
      <c r="R412" s="1" t="s">
        <v>77</v>
      </c>
      <c r="S412" s="1" t="s">
        <v>77</v>
      </c>
      <c r="T412" t="s">
        <v>74</v>
      </c>
      <c r="U412">
        <v>4</v>
      </c>
      <c r="V412">
        <v>32.5</v>
      </c>
      <c r="W412">
        <v>1</v>
      </c>
      <c r="X412">
        <v>1</v>
      </c>
      <c r="Y412">
        <v>8</v>
      </c>
      <c r="Z412" t="s">
        <v>104</v>
      </c>
      <c r="AA412">
        <v>2100</v>
      </c>
      <c r="AF412" t="s">
        <v>74</v>
      </c>
      <c r="AG412">
        <v>5</v>
      </c>
      <c r="AH412" t="s">
        <v>74</v>
      </c>
      <c r="AI412">
        <v>2</v>
      </c>
      <c r="AJ412" t="s">
        <v>74</v>
      </c>
      <c r="AK412" t="s">
        <v>77</v>
      </c>
      <c r="AL412" t="s">
        <v>78</v>
      </c>
      <c r="AM412" t="s">
        <v>78</v>
      </c>
      <c r="AN412" t="s">
        <v>78</v>
      </c>
      <c r="AO412" t="s">
        <v>74</v>
      </c>
      <c r="AP412" t="s">
        <v>74</v>
      </c>
      <c r="AQ412" t="s">
        <v>74</v>
      </c>
      <c r="AR412" t="s">
        <v>77</v>
      </c>
      <c r="AS412" t="s">
        <v>78</v>
      </c>
      <c r="AT412" t="s">
        <v>78</v>
      </c>
      <c r="AU412" t="s">
        <v>78</v>
      </c>
      <c r="AV412" t="s">
        <v>78</v>
      </c>
      <c r="AW412" t="s">
        <v>78</v>
      </c>
      <c r="AX412" t="s">
        <v>78</v>
      </c>
      <c r="AY412">
        <v>4</v>
      </c>
      <c r="AZ412">
        <v>1</v>
      </c>
      <c r="BA412">
        <v>1</v>
      </c>
      <c r="BB412">
        <v>0.4</v>
      </c>
      <c r="BC412">
        <v>0</v>
      </c>
      <c r="BD412">
        <v>0.428571429</v>
      </c>
      <c r="BE412">
        <v>0</v>
      </c>
      <c r="BF412">
        <v>6.25E-2</v>
      </c>
      <c r="BG412">
        <v>0</v>
      </c>
      <c r="BH412">
        <v>0</v>
      </c>
      <c r="BI412">
        <v>0.4</v>
      </c>
      <c r="BJ412">
        <v>0.18181818199999999</v>
      </c>
      <c r="BK412">
        <v>0</v>
      </c>
      <c r="BL412">
        <v>0.5</v>
      </c>
      <c r="BM412">
        <v>0.5</v>
      </c>
      <c r="BN412">
        <v>0.66666666699999999</v>
      </c>
      <c r="BO412">
        <v>0</v>
      </c>
      <c r="BP412">
        <v>0</v>
      </c>
      <c r="BQ412" t="s">
        <v>74</v>
      </c>
      <c r="BR412" t="s">
        <v>74</v>
      </c>
      <c r="BS412" t="s">
        <v>74</v>
      </c>
      <c r="BT412" t="s">
        <v>74</v>
      </c>
      <c r="BU412" t="s">
        <v>74</v>
      </c>
      <c r="BV412" t="s">
        <v>74</v>
      </c>
      <c r="BW412" t="s">
        <v>74</v>
      </c>
      <c r="BX412" t="s">
        <v>74</v>
      </c>
      <c r="BY412" t="s">
        <v>74</v>
      </c>
      <c r="BZ412" t="s">
        <v>74</v>
      </c>
      <c r="CA412" t="s">
        <v>74</v>
      </c>
      <c r="CB412" t="s">
        <v>74</v>
      </c>
      <c r="CC412" t="s">
        <v>74</v>
      </c>
      <c r="CD412" t="s">
        <v>74</v>
      </c>
      <c r="CE412" t="s">
        <v>74</v>
      </c>
      <c r="CF412">
        <v>210.2071124</v>
      </c>
      <c r="CG412">
        <f>IF(CJ412&lt;$CH$1,CJ412,)</f>
        <v>0</v>
      </c>
      <c r="CH412">
        <v>1</v>
      </c>
      <c r="CI412">
        <v>412</v>
      </c>
      <c r="CJ412">
        <v>14999.99958</v>
      </c>
      <c r="CK412">
        <f t="shared" si="19"/>
        <v>420.4142248</v>
      </c>
      <c r="CL412">
        <f t="shared" si="20"/>
        <v>0</v>
      </c>
    </row>
    <row r="413" spans="1:90" x14ac:dyDescent="0.25">
      <c r="A413" s="5" t="s">
        <v>333</v>
      </c>
      <c r="B413" s="2" t="s">
        <v>471</v>
      </c>
      <c r="C413" s="10">
        <v>42826</v>
      </c>
      <c r="D413" s="10">
        <v>43282</v>
      </c>
      <c r="E413" s="14">
        <f t="shared" si="18"/>
        <v>15</v>
      </c>
      <c r="H413">
        <v>186</v>
      </c>
      <c r="I413">
        <v>75.2</v>
      </c>
      <c r="J413">
        <v>156.19999999999999</v>
      </c>
      <c r="K413">
        <v>7.5</v>
      </c>
      <c r="L413">
        <v>164</v>
      </c>
      <c r="M413">
        <v>76</v>
      </c>
      <c r="N413" t="s">
        <v>76</v>
      </c>
      <c r="O413">
        <v>409</v>
      </c>
      <c r="P413">
        <v>1080</v>
      </c>
      <c r="Q413">
        <v>2160</v>
      </c>
      <c r="R413" s="1" t="s">
        <v>77</v>
      </c>
      <c r="S413" s="1" t="s">
        <v>77</v>
      </c>
      <c r="T413" t="s">
        <v>74</v>
      </c>
      <c r="U413">
        <v>8</v>
      </c>
      <c r="V413">
        <v>75.400000000000006</v>
      </c>
      <c r="W413">
        <v>2.36</v>
      </c>
      <c r="X413">
        <v>4</v>
      </c>
      <c r="Y413">
        <v>64</v>
      </c>
      <c r="Z413" t="s">
        <v>104</v>
      </c>
      <c r="AA413">
        <v>3340</v>
      </c>
      <c r="AF413" t="s">
        <v>74</v>
      </c>
      <c r="AG413">
        <v>13</v>
      </c>
      <c r="AH413">
        <v>2.2000000000000002</v>
      </c>
      <c r="AI413">
        <v>13</v>
      </c>
      <c r="AJ413" t="s">
        <v>74</v>
      </c>
      <c r="AK413" t="s">
        <v>78</v>
      </c>
      <c r="AL413" t="s">
        <v>78</v>
      </c>
      <c r="AM413" t="s">
        <v>78</v>
      </c>
      <c r="AN413" t="s">
        <v>78</v>
      </c>
      <c r="AO413" t="s">
        <v>78</v>
      </c>
      <c r="AP413" t="s">
        <v>74</v>
      </c>
      <c r="AQ413" t="s">
        <v>74</v>
      </c>
      <c r="AR413" t="s">
        <v>77</v>
      </c>
      <c r="AS413" t="s">
        <v>78</v>
      </c>
      <c r="AT413" t="s">
        <v>78</v>
      </c>
      <c r="AU413" t="s">
        <v>78</v>
      </c>
      <c r="AV413" t="s">
        <v>78</v>
      </c>
      <c r="AW413" t="s">
        <v>78</v>
      </c>
      <c r="AX413" t="s">
        <v>78</v>
      </c>
      <c r="AY413">
        <v>4.2</v>
      </c>
      <c r="AZ413">
        <v>1</v>
      </c>
      <c r="BA413">
        <v>1</v>
      </c>
      <c r="BB413">
        <v>0.6</v>
      </c>
      <c r="BC413">
        <v>0</v>
      </c>
      <c r="BD413">
        <v>0.428571429</v>
      </c>
      <c r="BE413">
        <v>0.66666666699999999</v>
      </c>
      <c r="BF413">
        <v>0.125</v>
      </c>
      <c r="BG413">
        <v>0</v>
      </c>
      <c r="BH413">
        <v>0</v>
      </c>
      <c r="BI413">
        <v>0.4</v>
      </c>
      <c r="BJ413">
        <v>0.36363636399999999</v>
      </c>
      <c r="BK413">
        <v>0</v>
      </c>
      <c r="BL413">
        <v>0.5</v>
      </c>
      <c r="BM413">
        <v>0.5</v>
      </c>
      <c r="BN413">
        <v>1</v>
      </c>
      <c r="BO413">
        <v>0</v>
      </c>
      <c r="BP413">
        <v>0</v>
      </c>
      <c r="BQ413" t="s">
        <v>74</v>
      </c>
      <c r="BR413" t="s">
        <v>74</v>
      </c>
      <c r="BS413" t="s">
        <v>74</v>
      </c>
      <c r="BT413" t="s">
        <v>74</v>
      </c>
      <c r="BU413" t="s">
        <v>74</v>
      </c>
      <c r="BV413" t="s">
        <v>74</v>
      </c>
      <c r="BW413" t="s">
        <v>74</v>
      </c>
      <c r="BX413" t="s">
        <v>74</v>
      </c>
      <c r="BY413" t="s">
        <v>74</v>
      </c>
      <c r="BZ413" t="s">
        <v>74</v>
      </c>
      <c r="CA413" t="s">
        <v>74</v>
      </c>
      <c r="CB413" t="s">
        <v>74</v>
      </c>
      <c r="CC413" t="s">
        <v>74</v>
      </c>
      <c r="CD413" t="s">
        <v>74</v>
      </c>
      <c r="CE413" t="s">
        <v>74</v>
      </c>
      <c r="CF413">
        <v>210.2071124</v>
      </c>
      <c r="CG413">
        <f>IF(CJ413&lt;$CH$1,CJ413,)</f>
        <v>0</v>
      </c>
      <c r="CH413">
        <v>1</v>
      </c>
      <c r="CI413">
        <v>413</v>
      </c>
      <c r="CJ413">
        <v>14999.99994</v>
      </c>
      <c r="CK413">
        <f t="shared" si="19"/>
        <v>420.4142248</v>
      </c>
      <c r="CL413">
        <f t="shared" si="20"/>
        <v>0</v>
      </c>
    </row>
    <row r="414" spans="1:90" x14ac:dyDescent="0.25">
      <c r="A414" s="5" t="s">
        <v>333</v>
      </c>
      <c r="B414" s="2" t="s">
        <v>490</v>
      </c>
      <c r="C414" s="10">
        <v>42826</v>
      </c>
      <c r="D414" s="10">
        <v>43040</v>
      </c>
      <c r="E414" s="14">
        <f t="shared" si="18"/>
        <v>7</v>
      </c>
      <c r="F414" s="3" t="s">
        <v>519</v>
      </c>
      <c r="G414" s="3" t="s">
        <v>493</v>
      </c>
      <c r="H414">
        <v>230</v>
      </c>
      <c r="I414">
        <v>69.900000000000006</v>
      </c>
      <c r="J414">
        <v>143.5</v>
      </c>
      <c r="K414">
        <v>7.6</v>
      </c>
      <c r="L414">
        <v>138</v>
      </c>
      <c r="M414">
        <v>68</v>
      </c>
      <c r="N414" t="s">
        <v>76</v>
      </c>
      <c r="O414">
        <v>294</v>
      </c>
      <c r="P414">
        <v>720</v>
      </c>
      <c r="Q414">
        <v>1280</v>
      </c>
      <c r="R414" s="1" t="s">
        <v>77</v>
      </c>
      <c r="S414" s="1" t="s">
        <v>77</v>
      </c>
      <c r="T414" t="s">
        <v>74</v>
      </c>
      <c r="U414">
        <v>8</v>
      </c>
      <c r="V414">
        <v>43.5</v>
      </c>
      <c r="W414">
        <v>1.4</v>
      </c>
      <c r="X414">
        <v>3</v>
      </c>
      <c r="Y414">
        <v>32</v>
      </c>
      <c r="Z414" t="s">
        <v>107</v>
      </c>
      <c r="AA414">
        <v>3020</v>
      </c>
      <c r="AF414" t="s">
        <v>74</v>
      </c>
      <c r="AG414">
        <v>13</v>
      </c>
      <c r="AH414">
        <v>2.2000000000000002</v>
      </c>
      <c r="AI414">
        <v>5</v>
      </c>
      <c r="AJ414">
        <v>2.2000000000000002</v>
      </c>
      <c r="AK414" t="s">
        <v>78</v>
      </c>
      <c r="AL414" t="s">
        <v>78</v>
      </c>
      <c r="AM414" t="s">
        <v>78</v>
      </c>
      <c r="AN414" t="s">
        <v>78</v>
      </c>
      <c r="AO414" t="s">
        <v>78</v>
      </c>
      <c r="AP414" t="s">
        <v>74</v>
      </c>
      <c r="AQ414" t="s">
        <v>74</v>
      </c>
      <c r="AR414" t="s">
        <v>77</v>
      </c>
      <c r="AS414" t="s">
        <v>78</v>
      </c>
      <c r="AT414" t="s">
        <v>78</v>
      </c>
      <c r="AU414" t="s">
        <v>78</v>
      </c>
      <c r="AV414" t="s">
        <v>78</v>
      </c>
      <c r="AW414" t="s">
        <v>78</v>
      </c>
      <c r="AX414" t="s">
        <v>78</v>
      </c>
      <c r="AY414">
        <v>4.0999999999999996</v>
      </c>
      <c r="AZ414">
        <v>1</v>
      </c>
      <c r="BA414">
        <v>1</v>
      </c>
      <c r="BB414">
        <v>0.8</v>
      </c>
      <c r="BC414">
        <v>0</v>
      </c>
      <c r="BD414">
        <v>0.428571429</v>
      </c>
      <c r="BE414">
        <v>0</v>
      </c>
      <c r="BF414">
        <v>0.125</v>
      </c>
      <c r="BG414">
        <v>0</v>
      </c>
      <c r="BH414">
        <v>0</v>
      </c>
      <c r="BI414">
        <v>0.4</v>
      </c>
      <c r="BJ414">
        <v>0.27272727299999999</v>
      </c>
      <c r="BK414">
        <v>0</v>
      </c>
      <c r="BL414">
        <v>0.5</v>
      </c>
      <c r="BM414">
        <v>0.5</v>
      </c>
      <c r="BN414">
        <v>0.83333333300000001</v>
      </c>
      <c r="BO414">
        <v>0</v>
      </c>
      <c r="BP414">
        <v>2</v>
      </c>
      <c r="BQ414" t="s">
        <v>74</v>
      </c>
      <c r="BR414" t="s">
        <v>74</v>
      </c>
      <c r="BS414" t="s">
        <v>74</v>
      </c>
      <c r="BT414" t="s">
        <v>74</v>
      </c>
      <c r="BU414" t="s">
        <v>74</v>
      </c>
      <c r="BV414" t="s">
        <v>74</v>
      </c>
      <c r="BW414" t="s">
        <v>74</v>
      </c>
      <c r="BX414" t="s">
        <v>74</v>
      </c>
      <c r="BY414" t="s">
        <v>74</v>
      </c>
      <c r="BZ414" t="s">
        <v>74</v>
      </c>
      <c r="CA414" t="s">
        <v>74</v>
      </c>
      <c r="CB414" t="s">
        <v>74</v>
      </c>
      <c r="CC414" t="s">
        <v>74</v>
      </c>
      <c r="CD414" t="s">
        <v>74</v>
      </c>
      <c r="CE414" t="s">
        <v>74</v>
      </c>
      <c r="CF414">
        <v>210.2071124</v>
      </c>
      <c r="CG414">
        <f>IF(CJ414&lt;$CH$1,CJ414,)</f>
        <v>0</v>
      </c>
      <c r="CH414">
        <v>1</v>
      </c>
      <c r="CI414">
        <v>414</v>
      </c>
      <c r="CJ414">
        <v>14999.99994</v>
      </c>
      <c r="CK414">
        <f t="shared" si="19"/>
        <v>420.4142248</v>
      </c>
      <c r="CL414">
        <f t="shared" si="20"/>
        <v>0</v>
      </c>
    </row>
    <row r="415" spans="1:90" x14ac:dyDescent="0.25">
      <c r="A415" s="5" t="s">
        <v>333</v>
      </c>
      <c r="B415" s="2" t="s">
        <v>520</v>
      </c>
      <c r="C415" s="10">
        <v>42795</v>
      </c>
      <c r="E415" s="14" t="e">
        <f t="shared" si="18"/>
        <v>#NUM!</v>
      </c>
      <c r="F415" s="3" t="s">
        <v>521</v>
      </c>
      <c r="H415">
        <v>350</v>
      </c>
      <c r="I415">
        <v>72</v>
      </c>
      <c r="J415">
        <v>146.5</v>
      </c>
      <c r="K415">
        <v>7.2</v>
      </c>
      <c r="L415">
        <v>146</v>
      </c>
      <c r="M415">
        <v>70</v>
      </c>
      <c r="N415" t="s">
        <v>76</v>
      </c>
      <c r="O415">
        <v>424</v>
      </c>
      <c r="P415">
        <v>1080</v>
      </c>
      <c r="Q415">
        <v>1920</v>
      </c>
      <c r="R415" s="1" t="s">
        <v>77</v>
      </c>
      <c r="S415" s="1" t="s">
        <v>77</v>
      </c>
      <c r="T415" t="s">
        <v>74</v>
      </c>
      <c r="U415">
        <v>8</v>
      </c>
      <c r="V415">
        <v>86.058999999999997</v>
      </c>
      <c r="W415">
        <v>2.1</v>
      </c>
      <c r="X415">
        <v>4</v>
      </c>
      <c r="Y415">
        <v>32</v>
      </c>
      <c r="Z415" t="s">
        <v>107</v>
      </c>
      <c r="AA415">
        <v>3000</v>
      </c>
      <c r="AB415">
        <v>62</v>
      </c>
      <c r="AC415">
        <v>18.48</v>
      </c>
      <c r="AD415">
        <v>10.45</v>
      </c>
      <c r="AE415">
        <v>9.25</v>
      </c>
      <c r="AF415" t="s">
        <v>74</v>
      </c>
      <c r="AG415">
        <v>11.8</v>
      </c>
      <c r="AH415">
        <v>2.2000000000000002</v>
      </c>
      <c r="AI415">
        <v>8</v>
      </c>
      <c r="AJ415" t="s">
        <v>74</v>
      </c>
      <c r="AK415" t="s">
        <v>78</v>
      </c>
      <c r="AL415" t="s">
        <v>78</v>
      </c>
      <c r="AM415" t="s">
        <v>78</v>
      </c>
      <c r="AN415" t="s">
        <v>78</v>
      </c>
      <c r="AO415" t="s">
        <v>78</v>
      </c>
      <c r="AP415" t="s">
        <v>78</v>
      </c>
      <c r="AQ415" t="s">
        <v>74</v>
      </c>
      <c r="AR415" t="s">
        <v>78</v>
      </c>
      <c r="AS415" t="s">
        <v>78</v>
      </c>
      <c r="AT415" t="s">
        <v>78</v>
      </c>
      <c r="AU415" t="s">
        <v>78</v>
      </c>
      <c r="AV415" t="s">
        <v>78</v>
      </c>
      <c r="AW415" t="s">
        <v>78</v>
      </c>
      <c r="AX415" t="s">
        <v>78</v>
      </c>
      <c r="AY415">
        <v>4.2</v>
      </c>
      <c r="AZ415">
        <v>1</v>
      </c>
      <c r="BA415">
        <v>1</v>
      </c>
      <c r="BB415">
        <v>0.8</v>
      </c>
      <c r="BC415">
        <v>0</v>
      </c>
      <c r="BD415">
        <v>0.428571429</v>
      </c>
      <c r="BE415">
        <v>0.66666666699999999</v>
      </c>
      <c r="BF415">
        <v>6.25E-2</v>
      </c>
      <c r="BG415">
        <v>0</v>
      </c>
      <c r="BH415">
        <v>0</v>
      </c>
      <c r="BI415">
        <v>0.4</v>
      </c>
      <c r="BJ415">
        <v>0.27272727299999999</v>
      </c>
      <c r="BK415">
        <v>0</v>
      </c>
      <c r="BL415">
        <v>0.5</v>
      </c>
      <c r="BM415">
        <v>0.5</v>
      </c>
      <c r="BN415">
        <v>0.33333333300000001</v>
      </c>
      <c r="BO415">
        <v>0</v>
      </c>
      <c r="BP415">
        <v>66</v>
      </c>
      <c r="BQ415">
        <v>8</v>
      </c>
      <c r="BR415">
        <v>7</v>
      </c>
      <c r="BS415">
        <v>9.1</v>
      </c>
      <c r="BT415">
        <v>8.6</v>
      </c>
      <c r="BU415">
        <v>7.4</v>
      </c>
      <c r="BV415">
        <v>7.7</v>
      </c>
      <c r="BW415">
        <v>8.5</v>
      </c>
      <c r="BX415">
        <v>7.4</v>
      </c>
      <c r="BY415">
        <v>8.3000000000000007</v>
      </c>
      <c r="BZ415">
        <v>5.9</v>
      </c>
      <c r="CA415">
        <v>7.5</v>
      </c>
      <c r="CB415">
        <v>7.8</v>
      </c>
      <c r="CC415">
        <v>8.8000000000000007</v>
      </c>
      <c r="CD415">
        <v>8.5</v>
      </c>
      <c r="CE415">
        <v>8.6</v>
      </c>
      <c r="CF415">
        <v>315.00600109999999</v>
      </c>
      <c r="CG415">
        <f>IF(CJ415&lt;$CH$1,CJ415,)</f>
        <v>1261.4001579999999</v>
      </c>
      <c r="CH415">
        <v>1</v>
      </c>
      <c r="CI415">
        <v>415</v>
      </c>
      <c r="CJ415">
        <v>1261.4001579999999</v>
      </c>
      <c r="CK415">
        <f t="shared" si="19"/>
        <v>630.01200219999998</v>
      </c>
      <c r="CL415">
        <f t="shared" si="20"/>
        <v>690.95590314750189</v>
      </c>
    </row>
    <row r="416" spans="1:90" x14ac:dyDescent="0.25">
      <c r="A416" s="5" t="s">
        <v>333</v>
      </c>
      <c r="B416" s="2" t="s">
        <v>522</v>
      </c>
      <c r="C416" s="10">
        <v>42795</v>
      </c>
      <c r="E416" s="14" t="e">
        <f t="shared" si="18"/>
        <v>#NUM!</v>
      </c>
      <c r="H416">
        <v>550</v>
      </c>
      <c r="I416">
        <v>77.5</v>
      </c>
      <c r="J416">
        <v>157</v>
      </c>
      <c r="K416">
        <v>7</v>
      </c>
      <c r="L416">
        <v>184</v>
      </c>
      <c r="M416">
        <v>73</v>
      </c>
      <c r="N416" t="s">
        <v>76</v>
      </c>
      <c r="O416">
        <v>515</v>
      </c>
      <c r="P416">
        <v>1440</v>
      </c>
      <c r="Q416">
        <v>2560</v>
      </c>
      <c r="R416" s="1" t="s">
        <v>78</v>
      </c>
      <c r="S416" s="1" t="s">
        <v>77</v>
      </c>
      <c r="T416" t="s">
        <v>74</v>
      </c>
      <c r="U416">
        <v>8</v>
      </c>
      <c r="V416">
        <v>167.65899999999999</v>
      </c>
      <c r="W416">
        <v>2.4</v>
      </c>
      <c r="X416">
        <v>6</v>
      </c>
      <c r="Y416">
        <v>64</v>
      </c>
      <c r="Z416" t="s">
        <v>107</v>
      </c>
      <c r="AA416">
        <v>4000</v>
      </c>
      <c r="AB416">
        <v>77</v>
      </c>
      <c r="AC416">
        <v>25.9</v>
      </c>
      <c r="AD416">
        <v>10.65</v>
      </c>
      <c r="AE416">
        <v>10.37</v>
      </c>
      <c r="AF416" t="s">
        <v>74</v>
      </c>
      <c r="AG416">
        <v>12</v>
      </c>
      <c r="AH416">
        <v>2.2000000000000002</v>
      </c>
      <c r="AI416">
        <v>8</v>
      </c>
      <c r="AJ416">
        <v>2</v>
      </c>
      <c r="AK416" t="s">
        <v>78</v>
      </c>
      <c r="AL416" t="s">
        <v>78</v>
      </c>
      <c r="AM416" t="s">
        <v>74</v>
      </c>
      <c r="AN416" t="s">
        <v>78</v>
      </c>
      <c r="AO416" t="s">
        <v>78</v>
      </c>
      <c r="AP416" t="s">
        <v>78</v>
      </c>
      <c r="AQ416" t="s">
        <v>74</v>
      </c>
      <c r="AR416" t="s">
        <v>78</v>
      </c>
      <c r="AS416" t="s">
        <v>78</v>
      </c>
      <c r="AT416" t="s">
        <v>77</v>
      </c>
      <c r="AU416" t="s">
        <v>78</v>
      </c>
      <c r="AV416" t="s">
        <v>78</v>
      </c>
      <c r="AW416" t="s">
        <v>78</v>
      </c>
      <c r="AX416" t="s">
        <v>78</v>
      </c>
      <c r="AY416">
        <v>4.2</v>
      </c>
      <c r="AZ416">
        <v>1</v>
      </c>
      <c r="BA416">
        <v>1</v>
      </c>
      <c r="BB416">
        <v>0.8</v>
      </c>
      <c r="BC416">
        <v>0</v>
      </c>
      <c r="BD416">
        <v>0.428571429</v>
      </c>
      <c r="BE416">
        <v>0.66666666699999999</v>
      </c>
      <c r="BF416">
        <v>0.125</v>
      </c>
      <c r="BG416">
        <v>0</v>
      </c>
      <c r="BH416">
        <v>0</v>
      </c>
      <c r="BI416">
        <v>0.4</v>
      </c>
      <c r="BJ416">
        <v>0.27272727299999999</v>
      </c>
      <c r="BK416">
        <v>0</v>
      </c>
      <c r="BL416">
        <v>0.5</v>
      </c>
      <c r="BM416">
        <v>0.5</v>
      </c>
      <c r="BN416">
        <v>0.66666666699999999</v>
      </c>
      <c r="BO416">
        <v>0</v>
      </c>
      <c r="BP416">
        <v>7</v>
      </c>
      <c r="BQ416">
        <v>7.3</v>
      </c>
      <c r="BR416">
        <v>6.1</v>
      </c>
      <c r="BS416">
        <v>7.4</v>
      </c>
      <c r="BT416">
        <v>7.1</v>
      </c>
      <c r="BU416">
        <v>7.1</v>
      </c>
      <c r="BV416">
        <v>7.1</v>
      </c>
      <c r="BW416">
        <v>7.3</v>
      </c>
      <c r="BX416">
        <v>6.7</v>
      </c>
      <c r="BY416">
        <v>7.1</v>
      </c>
      <c r="BZ416">
        <v>4.9000000000000004</v>
      </c>
      <c r="CA416">
        <v>5.0999999999999996</v>
      </c>
      <c r="CB416">
        <v>6.4</v>
      </c>
      <c r="CC416">
        <v>7.6</v>
      </c>
      <c r="CD416">
        <v>7.1</v>
      </c>
      <c r="CE416">
        <v>8</v>
      </c>
      <c r="CF416">
        <v>315.00600109999999</v>
      </c>
      <c r="CG416">
        <f>IF(CJ416&lt;$CH$1,CJ416,)</f>
        <v>0</v>
      </c>
      <c r="CH416">
        <v>1</v>
      </c>
      <c r="CI416">
        <v>416</v>
      </c>
      <c r="CJ416">
        <v>14999.197829999999</v>
      </c>
      <c r="CK416">
        <f t="shared" si="19"/>
        <v>630.01200219999998</v>
      </c>
      <c r="CL416">
        <f t="shared" si="20"/>
        <v>0</v>
      </c>
    </row>
    <row r="417" spans="1:90" x14ac:dyDescent="0.25">
      <c r="A417" s="5" t="s">
        <v>333</v>
      </c>
      <c r="B417" s="2" t="s">
        <v>523</v>
      </c>
      <c r="C417" s="10">
        <v>42767</v>
      </c>
      <c r="E417" s="14" t="e">
        <f t="shared" si="18"/>
        <v>#NUM!</v>
      </c>
      <c r="F417" s="3" t="s">
        <v>524</v>
      </c>
      <c r="H417">
        <v>600</v>
      </c>
      <c r="I417">
        <v>69.3</v>
      </c>
      <c r="J417">
        <v>145.30000000000001</v>
      </c>
      <c r="K417">
        <v>7.1</v>
      </c>
      <c r="L417">
        <v>143</v>
      </c>
      <c r="M417">
        <v>71</v>
      </c>
      <c r="N417" t="s">
        <v>76</v>
      </c>
      <c r="O417">
        <v>432</v>
      </c>
      <c r="P417">
        <v>1080</v>
      </c>
      <c r="Q417">
        <v>1920</v>
      </c>
      <c r="R417" s="1" t="s">
        <v>78</v>
      </c>
      <c r="S417" s="1" t="s">
        <v>78</v>
      </c>
      <c r="T417" t="s">
        <v>74</v>
      </c>
      <c r="U417">
        <v>8</v>
      </c>
      <c r="V417">
        <v>175.59899999999999</v>
      </c>
      <c r="W417">
        <v>2.4</v>
      </c>
      <c r="X417">
        <v>4</v>
      </c>
      <c r="Y417">
        <v>64</v>
      </c>
      <c r="Z417" t="s">
        <v>107</v>
      </c>
      <c r="AA417">
        <v>3200</v>
      </c>
      <c r="AB417">
        <v>75</v>
      </c>
      <c r="AC417">
        <v>18.600000000000001</v>
      </c>
      <c r="AD417">
        <v>11.78</v>
      </c>
      <c r="AE417">
        <v>12.45</v>
      </c>
      <c r="AF417">
        <v>87</v>
      </c>
      <c r="AG417">
        <v>12</v>
      </c>
      <c r="AH417">
        <v>2.2000000000000002</v>
      </c>
      <c r="AI417">
        <v>8</v>
      </c>
      <c r="AJ417">
        <v>1.9</v>
      </c>
      <c r="AK417" t="s">
        <v>78</v>
      </c>
      <c r="AL417" t="s">
        <v>78</v>
      </c>
      <c r="AM417" t="s">
        <v>78</v>
      </c>
      <c r="AN417" t="s">
        <v>78</v>
      </c>
      <c r="AO417" t="s">
        <v>78</v>
      </c>
      <c r="AP417" t="s">
        <v>78</v>
      </c>
      <c r="AQ417" t="s">
        <v>78</v>
      </c>
      <c r="AR417" t="s">
        <v>78</v>
      </c>
      <c r="AS417" t="s">
        <v>78</v>
      </c>
      <c r="AT417" t="s">
        <v>77</v>
      </c>
      <c r="AU417" t="s">
        <v>78</v>
      </c>
      <c r="AV417" t="s">
        <v>78</v>
      </c>
      <c r="AW417" t="s">
        <v>78</v>
      </c>
      <c r="AX417" t="s">
        <v>78</v>
      </c>
      <c r="AY417">
        <v>4.2</v>
      </c>
      <c r="AZ417">
        <v>1</v>
      </c>
      <c r="BA417">
        <v>1</v>
      </c>
      <c r="BB417">
        <v>0.8</v>
      </c>
      <c r="BC417">
        <v>0</v>
      </c>
      <c r="BD417">
        <v>0.571428571</v>
      </c>
      <c r="BE417">
        <v>1</v>
      </c>
      <c r="BF417">
        <v>0.5</v>
      </c>
      <c r="BG417">
        <v>0</v>
      </c>
      <c r="BH417">
        <v>0.5</v>
      </c>
      <c r="BI417">
        <v>0.6</v>
      </c>
      <c r="BJ417">
        <v>0.63636363600000001</v>
      </c>
      <c r="BK417">
        <v>0</v>
      </c>
      <c r="BL417">
        <v>0.75</v>
      </c>
      <c r="BM417">
        <v>1</v>
      </c>
      <c r="BN417">
        <v>1</v>
      </c>
      <c r="BO417">
        <v>0</v>
      </c>
      <c r="BP417">
        <v>51</v>
      </c>
      <c r="BQ417">
        <v>9.1</v>
      </c>
      <c r="BR417">
        <v>7.8</v>
      </c>
      <c r="BS417">
        <v>9.1</v>
      </c>
      <c r="BT417">
        <v>9.1</v>
      </c>
      <c r="BU417">
        <v>8.6999999999999993</v>
      </c>
      <c r="BV417">
        <v>8.1999999999999993</v>
      </c>
      <c r="BW417">
        <v>9.5</v>
      </c>
      <c r="BX417">
        <v>9</v>
      </c>
      <c r="BY417">
        <v>9.3000000000000007</v>
      </c>
      <c r="BZ417">
        <v>8</v>
      </c>
      <c r="CA417">
        <v>8.1999999999999993</v>
      </c>
      <c r="CB417">
        <v>8.6</v>
      </c>
      <c r="CC417">
        <v>9.6</v>
      </c>
      <c r="CD417">
        <v>9.1</v>
      </c>
      <c r="CE417">
        <v>9.1999999999999993</v>
      </c>
      <c r="CG417">
        <f>IF(CJ417&lt;$CH$1,CJ417,)</f>
        <v>0</v>
      </c>
      <c r="CH417">
        <v>1</v>
      </c>
      <c r="CI417">
        <v>417</v>
      </c>
      <c r="CJ417">
        <v>14999.99588</v>
      </c>
      <c r="CK417">
        <f t="shared" si="19"/>
        <v>0</v>
      </c>
      <c r="CL417">
        <f t="shared" si="20"/>
        <v>0</v>
      </c>
    </row>
    <row r="418" spans="1:90" x14ac:dyDescent="0.25">
      <c r="A418" s="5" t="s">
        <v>333</v>
      </c>
      <c r="B418" s="2" t="s">
        <v>525</v>
      </c>
      <c r="C418" s="10">
        <v>42767</v>
      </c>
      <c r="E418" s="14" t="e">
        <f t="shared" si="18"/>
        <v>#NUM!</v>
      </c>
      <c r="F418" s="3" t="s">
        <v>526</v>
      </c>
      <c r="H418">
        <v>750</v>
      </c>
      <c r="I418">
        <v>74.2</v>
      </c>
      <c r="J418">
        <v>153.5</v>
      </c>
      <c r="K418">
        <v>7</v>
      </c>
      <c r="L418">
        <v>165</v>
      </c>
      <c r="M418">
        <v>73</v>
      </c>
      <c r="N418" t="s">
        <v>167</v>
      </c>
      <c r="O418">
        <v>534</v>
      </c>
      <c r="P418">
        <v>1440</v>
      </c>
      <c r="Q418">
        <v>2560</v>
      </c>
      <c r="R418" s="1" t="s">
        <v>78</v>
      </c>
      <c r="S418" s="1" t="s">
        <v>77</v>
      </c>
      <c r="T418" t="s">
        <v>74</v>
      </c>
      <c r="U418">
        <v>8</v>
      </c>
      <c r="V418">
        <v>164.83500000000001</v>
      </c>
      <c r="W418">
        <v>2.4</v>
      </c>
      <c r="X418">
        <v>6</v>
      </c>
      <c r="Y418">
        <v>64</v>
      </c>
      <c r="Z418" t="s">
        <v>107</v>
      </c>
      <c r="AA418">
        <v>3750</v>
      </c>
      <c r="AB418">
        <v>76</v>
      </c>
      <c r="AC418">
        <v>20.420000000000002</v>
      </c>
      <c r="AD418">
        <v>10.68</v>
      </c>
      <c r="AE418">
        <v>12.45</v>
      </c>
      <c r="AF418" t="s">
        <v>74</v>
      </c>
      <c r="AG418">
        <v>12.2</v>
      </c>
      <c r="AH418">
        <v>1.8</v>
      </c>
      <c r="AI418">
        <v>8</v>
      </c>
      <c r="AJ418">
        <v>1.9</v>
      </c>
      <c r="AK418" t="s">
        <v>78</v>
      </c>
      <c r="AL418" t="s">
        <v>78</v>
      </c>
      <c r="AM418" t="s">
        <v>78</v>
      </c>
      <c r="AN418" t="s">
        <v>78</v>
      </c>
      <c r="AO418" t="s">
        <v>78</v>
      </c>
      <c r="AP418" t="s">
        <v>78</v>
      </c>
      <c r="AQ418" t="s">
        <v>74</v>
      </c>
      <c r="AR418" t="s">
        <v>78</v>
      </c>
      <c r="AS418" t="s">
        <v>78</v>
      </c>
      <c r="AT418" t="s">
        <v>77</v>
      </c>
      <c r="AU418" t="s">
        <v>78</v>
      </c>
      <c r="AV418" t="s">
        <v>78</v>
      </c>
      <c r="AW418" t="s">
        <v>78</v>
      </c>
      <c r="AX418" t="s">
        <v>78</v>
      </c>
      <c r="AY418">
        <v>4.2</v>
      </c>
      <c r="AZ418">
        <v>1</v>
      </c>
      <c r="BA418">
        <v>1</v>
      </c>
      <c r="BB418">
        <v>0.8</v>
      </c>
      <c r="BC418">
        <v>0</v>
      </c>
      <c r="BD418">
        <v>0.571428571</v>
      </c>
      <c r="BE418">
        <v>1</v>
      </c>
      <c r="BF418">
        <v>0.4375</v>
      </c>
      <c r="BG418">
        <v>0</v>
      </c>
      <c r="BH418">
        <v>0.5</v>
      </c>
      <c r="BI418">
        <v>0.6</v>
      </c>
      <c r="BJ418">
        <v>0.63636363600000001</v>
      </c>
      <c r="BK418">
        <v>0</v>
      </c>
      <c r="BL418">
        <v>0.75</v>
      </c>
      <c r="BM418">
        <v>1</v>
      </c>
      <c r="BN418">
        <v>1</v>
      </c>
      <c r="BO418">
        <v>0</v>
      </c>
      <c r="BP418">
        <v>14</v>
      </c>
      <c r="BQ418">
        <v>9</v>
      </c>
      <c r="BR418">
        <v>8.5</v>
      </c>
      <c r="BS418">
        <v>9.5</v>
      </c>
      <c r="BT418">
        <v>9.6</v>
      </c>
      <c r="BU418">
        <v>8.5</v>
      </c>
      <c r="BV418">
        <v>9.4</v>
      </c>
      <c r="BW418">
        <v>9.6</v>
      </c>
      <c r="BX418">
        <v>8.8000000000000007</v>
      </c>
      <c r="BY418">
        <v>10</v>
      </c>
      <c r="BZ418">
        <v>8.9</v>
      </c>
      <c r="CA418">
        <v>9.1</v>
      </c>
      <c r="CB418">
        <v>9.1999999999999993</v>
      </c>
      <c r="CC418">
        <v>9.8000000000000007</v>
      </c>
      <c r="CD418">
        <v>10</v>
      </c>
      <c r="CE418">
        <v>9.1999999999999993</v>
      </c>
      <c r="CF418">
        <v>119.0275779</v>
      </c>
      <c r="CG418">
        <f>IF(CJ418&lt;$CH$1,CJ418,)</f>
        <v>0</v>
      </c>
      <c r="CH418">
        <v>1</v>
      </c>
      <c r="CI418">
        <v>418</v>
      </c>
      <c r="CJ418">
        <v>14999.99958</v>
      </c>
      <c r="CK418">
        <f t="shared" si="19"/>
        <v>238.05515579999999</v>
      </c>
      <c r="CL418">
        <f t="shared" si="20"/>
        <v>0</v>
      </c>
    </row>
    <row r="419" spans="1:90" x14ac:dyDescent="0.25">
      <c r="A419" s="5" t="s">
        <v>333</v>
      </c>
      <c r="B419" s="2" t="s">
        <v>527</v>
      </c>
      <c r="C419" s="10">
        <v>42767</v>
      </c>
      <c r="E419" s="14" t="e">
        <f t="shared" si="18"/>
        <v>#NUM!</v>
      </c>
      <c r="F419" s="3" t="s">
        <v>528</v>
      </c>
      <c r="H419">
        <v>440</v>
      </c>
      <c r="I419">
        <v>77.5</v>
      </c>
      <c r="J419">
        <v>157</v>
      </c>
      <c r="K419">
        <v>7</v>
      </c>
      <c r="L419">
        <v>184</v>
      </c>
      <c r="M419">
        <v>73</v>
      </c>
      <c r="N419" t="s">
        <v>76</v>
      </c>
      <c r="O419">
        <v>515</v>
      </c>
      <c r="P419">
        <v>1440</v>
      </c>
      <c r="Q419">
        <v>2560</v>
      </c>
      <c r="R419" s="1" t="s">
        <v>78</v>
      </c>
      <c r="S419" s="1" t="s">
        <v>77</v>
      </c>
      <c r="T419" t="s">
        <v>74</v>
      </c>
      <c r="U419">
        <v>8</v>
      </c>
      <c r="V419">
        <v>170.81399999999999</v>
      </c>
      <c r="W419">
        <v>2.4</v>
      </c>
      <c r="X419">
        <v>4</v>
      </c>
      <c r="Y419">
        <v>64</v>
      </c>
      <c r="Z419" t="s">
        <v>107</v>
      </c>
      <c r="AA419">
        <v>4000</v>
      </c>
      <c r="AF419" t="s">
        <v>74</v>
      </c>
      <c r="AG419">
        <v>12</v>
      </c>
      <c r="AH419">
        <v>2.2000000000000002</v>
      </c>
      <c r="AI419">
        <v>8</v>
      </c>
      <c r="AJ419">
        <v>2</v>
      </c>
      <c r="AK419" t="s">
        <v>78</v>
      </c>
      <c r="AL419" t="s">
        <v>78</v>
      </c>
      <c r="AM419" t="s">
        <v>74</v>
      </c>
      <c r="AN419" t="s">
        <v>78</v>
      </c>
      <c r="AO419" t="s">
        <v>78</v>
      </c>
      <c r="AP419" t="s">
        <v>78</v>
      </c>
      <c r="AQ419" t="s">
        <v>74</v>
      </c>
      <c r="AR419" t="s">
        <v>78</v>
      </c>
      <c r="AS419" t="s">
        <v>78</v>
      </c>
      <c r="AT419" t="s">
        <v>77</v>
      </c>
      <c r="AU419" t="s">
        <v>78</v>
      </c>
      <c r="AV419" t="s">
        <v>78</v>
      </c>
      <c r="AW419" t="s">
        <v>78</v>
      </c>
      <c r="AX419" t="s">
        <v>78</v>
      </c>
      <c r="AY419">
        <v>4.2</v>
      </c>
      <c r="AZ419">
        <v>1</v>
      </c>
      <c r="BA419">
        <v>1</v>
      </c>
      <c r="BB419">
        <v>0.4</v>
      </c>
      <c r="BC419">
        <v>0</v>
      </c>
      <c r="BD419">
        <v>0.571428571</v>
      </c>
      <c r="BE419">
        <v>0.66666666699999999</v>
      </c>
      <c r="BF419">
        <v>0.125</v>
      </c>
      <c r="BG419">
        <v>0</v>
      </c>
      <c r="BH419">
        <v>0.5</v>
      </c>
      <c r="BI419">
        <v>0.4</v>
      </c>
      <c r="BJ419">
        <v>0.27272727299999999</v>
      </c>
      <c r="BK419">
        <v>0</v>
      </c>
      <c r="BL419">
        <v>0.75</v>
      </c>
      <c r="BM419">
        <v>1</v>
      </c>
      <c r="BN419">
        <v>1</v>
      </c>
      <c r="BO419">
        <v>0</v>
      </c>
      <c r="BP419">
        <v>0</v>
      </c>
      <c r="BQ419" t="s">
        <v>74</v>
      </c>
      <c r="BR419" t="s">
        <v>74</v>
      </c>
      <c r="BS419" t="s">
        <v>74</v>
      </c>
      <c r="BT419" t="s">
        <v>74</v>
      </c>
      <c r="BU419" t="s">
        <v>74</v>
      </c>
      <c r="BV419" t="s">
        <v>74</v>
      </c>
      <c r="BW419" t="s">
        <v>74</v>
      </c>
      <c r="BX419" t="s">
        <v>74</v>
      </c>
      <c r="BY419" t="s">
        <v>74</v>
      </c>
      <c r="BZ419" t="s">
        <v>74</v>
      </c>
      <c r="CA419" t="s">
        <v>74</v>
      </c>
      <c r="CB419" t="s">
        <v>74</v>
      </c>
      <c r="CC419" t="s">
        <v>74</v>
      </c>
      <c r="CD419" t="s">
        <v>74</v>
      </c>
      <c r="CE419" t="s">
        <v>74</v>
      </c>
      <c r="CF419">
        <v>119.0275779</v>
      </c>
      <c r="CG419">
        <f>IF(CJ419&lt;$CH$1,CJ419,)</f>
        <v>0</v>
      </c>
      <c r="CH419">
        <v>1</v>
      </c>
      <c r="CI419">
        <v>419</v>
      </c>
      <c r="CJ419">
        <v>14999.99994</v>
      </c>
      <c r="CK419">
        <f t="shared" si="19"/>
        <v>238.05515579999999</v>
      </c>
      <c r="CL419">
        <f t="shared" si="20"/>
        <v>0</v>
      </c>
    </row>
    <row r="420" spans="1:90" x14ac:dyDescent="0.25">
      <c r="A420" s="5" t="s">
        <v>333</v>
      </c>
      <c r="B420" s="2" t="s">
        <v>489</v>
      </c>
      <c r="C420" s="10">
        <v>42767</v>
      </c>
      <c r="D420" s="10">
        <v>43160</v>
      </c>
      <c r="E420" s="14">
        <f t="shared" si="18"/>
        <v>13</v>
      </c>
      <c r="G420" s="3" t="s">
        <v>488</v>
      </c>
      <c r="H420">
        <v>350</v>
      </c>
      <c r="I420">
        <v>72.900000000000006</v>
      </c>
      <c r="J420">
        <v>147.19999999999999</v>
      </c>
      <c r="K420">
        <v>7.6</v>
      </c>
      <c r="L420">
        <v>147</v>
      </c>
      <c r="M420">
        <v>69</v>
      </c>
      <c r="N420" t="s">
        <v>76</v>
      </c>
      <c r="O420">
        <v>424</v>
      </c>
      <c r="P420">
        <v>1080</v>
      </c>
      <c r="Q420">
        <v>1920</v>
      </c>
      <c r="R420" s="1" t="s">
        <v>77</v>
      </c>
      <c r="S420" s="1" t="s">
        <v>77</v>
      </c>
      <c r="T420" t="s">
        <v>74</v>
      </c>
      <c r="U420">
        <v>8</v>
      </c>
      <c r="V420">
        <v>56.588999999999999</v>
      </c>
      <c r="W420">
        <v>2.1</v>
      </c>
      <c r="X420">
        <v>3</v>
      </c>
      <c r="Y420">
        <v>16</v>
      </c>
      <c r="Z420" t="s">
        <v>107</v>
      </c>
      <c r="AA420">
        <v>3000</v>
      </c>
      <c r="AF420" t="s">
        <v>74</v>
      </c>
      <c r="AG420">
        <v>12</v>
      </c>
      <c r="AH420">
        <v>2.2000000000000002</v>
      </c>
      <c r="AI420">
        <v>8</v>
      </c>
      <c r="AJ420" t="s">
        <v>74</v>
      </c>
      <c r="AK420" t="s">
        <v>78</v>
      </c>
      <c r="AL420" t="s">
        <v>78</v>
      </c>
      <c r="AM420" t="s">
        <v>78</v>
      </c>
      <c r="AN420" t="s">
        <v>78</v>
      </c>
      <c r="AO420" t="s">
        <v>78</v>
      </c>
      <c r="AP420" t="s">
        <v>74</v>
      </c>
      <c r="AQ420" t="s">
        <v>74</v>
      </c>
      <c r="AR420" t="s">
        <v>77</v>
      </c>
      <c r="AS420" t="s">
        <v>78</v>
      </c>
      <c r="AT420" t="s">
        <v>78</v>
      </c>
      <c r="AU420" t="s">
        <v>78</v>
      </c>
      <c r="AV420" t="s">
        <v>78</v>
      </c>
      <c r="AW420" t="s">
        <v>78</v>
      </c>
      <c r="AX420" t="s">
        <v>78</v>
      </c>
      <c r="AY420">
        <v>4.0999999999999996</v>
      </c>
      <c r="AZ420">
        <v>1</v>
      </c>
      <c r="BA420">
        <v>1</v>
      </c>
      <c r="BB420">
        <v>0.6</v>
      </c>
      <c r="BC420">
        <v>0</v>
      </c>
      <c r="BD420">
        <v>0.428571429</v>
      </c>
      <c r="BE420">
        <v>0.33333333300000001</v>
      </c>
      <c r="BF420">
        <v>6.25E-2</v>
      </c>
      <c r="BG420">
        <v>0</v>
      </c>
      <c r="BH420">
        <v>0</v>
      </c>
      <c r="BI420">
        <v>0.4</v>
      </c>
      <c r="BJ420">
        <v>0.27272727299999999</v>
      </c>
      <c r="BK420">
        <v>0</v>
      </c>
      <c r="BL420">
        <v>0.5</v>
      </c>
      <c r="BM420">
        <v>1</v>
      </c>
      <c r="BN420">
        <v>0.83333333300000001</v>
      </c>
      <c r="BO420">
        <v>0</v>
      </c>
      <c r="BP420">
        <v>2</v>
      </c>
      <c r="BQ420" t="s">
        <v>74</v>
      </c>
      <c r="BR420" t="s">
        <v>74</v>
      </c>
      <c r="BS420" t="s">
        <v>74</v>
      </c>
      <c r="BT420" t="s">
        <v>74</v>
      </c>
      <c r="BU420" t="s">
        <v>74</v>
      </c>
      <c r="BV420" t="s">
        <v>74</v>
      </c>
      <c r="BW420" t="s">
        <v>74</v>
      </c>
      <c r="BX420" t="s">
        <v>74</v>
      </c>
      <c r="BY420" t="s">
        <v>74</v>
      </c>
      <c r="BZ420" t="s">
        <v>74</v>
      </c>
      <c r="CA420" t="s">
        <v>74</v>
      </c>
      <c r="CB420" t="s">
        <v>74</v>
      </c>
      <c r="CC420" t="s">
        <v>74</v>
      </c>
      <c r="CD420" t="s">
        <v>74</v>
      </c>
      <c r="CE420" t="s">
        <v>74</v>
      </c>
      <c r="CF420">
        <v>119.0275779</v>
      </c>
      <c r="CG420">
        <f>IF(CJ420&lt;$CH$1,CJ420,)</f>
        <v>0</v>
      </c>
      <c r="CH420">
        <v>1</v>
      </c>
      <c r="CI420">
        <v>420</v>
      </c>
      <c r="CJ420">
        <v>14999.49863</v>
      </c>
      <c r="CK420">
        <f t="shared" si="19"/>
        <v>238.05515579999999</v>
      </c>
      <c r="CL420">
        <f t="shared" si="20"/>
        <v>0</v>
      </c>
    </row>
    <row r="421" spans="1:90" x14ac:dyDescent="0.25">
      <c r="A421" s="5" t="s">
        <v>333</v>
      </c>
      <c r="B421" s="2" t="s">
        <v>529</v>
      </c>
      <c r="C421" s="10">
        <v>42767</v>
      </c>
      <c r="E421" s="14" t="e">
        <f t="shared" si="18"/>
        <v>#NUM!</v>
      </c>
      <c r="H421">
        <v>286</v>
      </c>
      <c r="I421">
        <v>76.2</v>
      </c>
      <c r="J421">
        <v>150.9</v>
      </c>
      <c r="K421">
        <v>8.1999999999999993</v>
      </c>
      <c r="L421">
        <v>162</v>
      </c>
      <c r="M421">
        <v>72</v>
      </c>
      <c r="N421" t="s">
        <v>76</v>
      </c>
      <c r="O421">
        <v>401</v>
      </c>
      <c r="P421">
        <v>1080</v>
      </c>
      <c r="Q421">
        <v>1920</v>
      </c>
      <c r="R421" s="1" t="s">
        <v>77</v>
      </c>
      <c r="S421" s="1" t="s">
        <v>77</v>
      </c>
      <c r="T421" t="s">
        <v>74</v>
      </c>
      <c r="U421">
        <v>8</v>
      </c>
      <c r="V421">
        <v>56.585000000000001</v>
      </c>
      <c r="W421">
        <v>2.1</v>
      </c>
      <c r="X421">
        <v>3</v>
      </c>
      <c r="Y421">
        <v>32</v>
      </c>
      <c r="Z421" t="s">
        <v>107</v>
      </c>
      <c r="AA421">
        <v>3340</v>
      </c>
      <c r="AF421" t="s">
        <v>74</v>
      </c>
      <c r="AG421">
        <v>12</v>
      </c>
      <c r="AH421" t="s">
        <v>74</v>
      </c>
      <c r="AI421">
        <v>8</v>
      </c>
      <c r="AJ421" t="s">
        <v>74</v>
      </c>
      <c r="AK421" t="s">
        <v>78</v>
      </c>
      <c r="AL421" t="s">
        <v>78</v>
      </c>
      <c r="AM421" t="s">
        <v>78</v>
      </c>
      <c r="AN421" t="s">
        <v>78</v>
      </c>
      <c r="AO421" t="s">
        <v>78</v>
      </c>
      <c r="AP421" t="s">
        <v>74</v>
      </c>
      <c r="AQ421" t="s">
        <v>74</v>
      </c>
      <c r="AR421" t="s">
        <v>77</v>
      </c>
      <c r="AS421" t="s">
        <v>78</v>
      </c>
      <c r="AT421" t="s">
        <v>78</v>
      </c>
      <c r="AU421" t="s">
        <v>78</v>
      </c>
      <c r="AV421" t="s">
        <v>78</v>
      </c>
      <c r="AW421" t="s">
        <v>78</v>
      </c>
      <c r="AX421" t="s">
        <v>78</v>
      </c>
      <c r="AY421">
        <v>4.0999999999999996</v>
      </c>
      <c r="AZ421">
        <v>1</v>
      </c>
      <c r="BA421">
        <v>1</v>
      </c>
      <c r="BB421">
        <v>0.8</v>
      </c>
      <c r="BC421">
        <v>0</v>
      </c>
      <c r="BD421">
        <v>0.428571429</v>
      </c>
      <c r="BE421">
        <v>0.33333333300000001</v>
      </c>
      <c r="BF421">
        <v>6.25E-2</v>
      </c>
      <c r="BG421">
        <v>0</v>
      </c>
      <c r="BH421">
        <v>0</v>
      </c>
      <c r="BI421">
        <v>0.4</v>
      </c>
      <c r="BJ421">
        <v>0.27272727299999999</v>
      </c>
      <c r="BK421">
        <v>0</v>
      </c>
      <c r="BL421">
        <v>0.5</v>
      </c>
      <c r="BM421">
        <v>0.5</v>
      </c>
      <c r="BN421">
        <v>0.33333333300000001</v>
      </c>
      <c r="BO421">
        <v>0</v>
      </c>
      <c r="BP421">
        <v>4</v>
      </c>
      <c r="BQ421" t="s">
        <v>74</v>
      </c>
      <c r="BR421" t="s">
        <v>74</v>
      </c>
      <c r="BS421" t="s">
        <v>74</v>
      </c>
      <c r="BT421" t="s">
        <v>74</v>
      </c>
      <c r="BU421" t="s">
        <v>74</v>
      </c>
      <c r="BV421" t="s">
        <v>74</v>
      </c>
      <c r="BW421" t="s">
        <v>74</v>
      </c>
      <c r="BX421" t="s">
        <v>74</v>
      </c>
      <c r="BY421" t="s">
        <v>74</v>
      </c>
      <c r="BZ421" t="s">
        <v>74</v>
      </c>
      <c r="CA421" t="s">
        <v>74</v>
      </c>
      <c r="CB421" t="s">
        <v>74</v>
      </c>
      <c r="CC421" t="s">
        <v>74</v>
      </c>
      <c r="CD421" t="s">
        <v>74</v>
      </c>
      <c r="CE421" t="s">
        <v>74</v>
      </c>
      <c r="CF421">
        <v>119.0275779</v>
      </c>
      <c r="CG421">
        <f>IF(CJ421&lt;$CH$1,CJ421,)</f>
        <v>2161.5520110000002</v>
      </c>
      <c r="CH421">
        <v>1</v>
      </c>
      <c r="CI421">
        <v>421</v>
      </c>
      <c r="CJ421">
        <v>2161.5520110000002</v>
      </c>
      <c r="CK421">
        <f t="shared" si="19"/>
        <v>238.05515579999999</v>
      </c>
      <c r="CL421">
        <f t="shared" si="20"/>
        <v>1184.0311835134589</v>
      </c>
    </row>
    <row r="422" spans="1:90" x14ac:dyDescent="0.25">
      <c r="A422" s="5" t="s">
        <v>333</v>
      </c>
      <c r="B422" s="2" t="s">
        <v>530</v>
      </c>
      <c r="C422" s="10">
        <v>42767</v>
      </c>
      <c r="E422" s="14" t="e">
        <f t="shared" si="18"/>
        <v>#NUM!</v>
      </c>
      <c r="H422">
        <v>270</v>
      </c>
      <c r="I422">
        <v>72.900000000000006</v>
      </c>
      <c r="J422">
        <v>147.19999999999999</v>
      </c>
      <c r="K422">
        <v>7.6</v>
      </c>
      <c r="L422">
        <v>147</v>
      </c>
      <c r="M422">
        <v>69</v>
      </c>
      <c r="N422" t="s">
        <v>76</v>
      </c>
      <c r="O422">
        <v>424</v>
      </c>
      <c r="P422">
        <v>1080</v>
      </c>
      <c r="Q422">
        <v>1920</v>
      </c>
      <c r="R422" s="1" t="s">
        <v>77</v>
      </c>
      <c r="S422" s="1" t="s">
        <v>77</v>
      </c>
      <c r="T422" t="s">
        <v>74</v>
      </c>
      <c r="U422">
        <v>8</v>
      </c>
      <c r="V422">
        <v>56.5</v>
      </c>
      <c r="W422">
        <v>2.1</v>
      </c>
      <c r="X422">
        <v>3</v>
      </c>
      <c r="Y422">
        <v>16</v>
      </c>
      <c r="Z422" t="s">
        <v>107</v>
      </c>
      <c r="AA422">
        <v>3000</v>
      </c>
      <c r="AF422" t="s">
        <v>74</v>
      </c>
      <c r="AG422">
        <v>12</v>
      </c>
      <c r="AH422">
        <v>2.2000000000000002</v>
      </c>
      <c r="AI422">
        <v>8</v>
      </c>
      <c r="AJ422" t="s">
        <v>74</v>
      </c>
      <c r="AK422" t="s">
        <v>78</v>
      </c>
      <c r="AL422" t="s">
        <v>78</v>
      </c>
      <c r="AM422" t="s">
        <v>78</v>
      </c>
      <c r="AN422" t="s">
        <v>78</v>
      </c>
      <c r="AO422" t="s">
        <v>78</v>
      </c>
      <c r="AP422" t="s">
        <v>74</v>
      </c>
      <c r="AQ422" t="s">
        <v>74</v>
      </c>
      <c r="AR422" t="s">
        <v>77</v>
      </c>
      <c r="AS422" t="s">
        <v>78</v>
      </c>
      <c r="AT422" t="s">
        <v>78</v>
      </c>
      <c r="AU422" t="s">
        <v>78</v>
      </c>
      <c r="AV422" t="s">
        <v>78</v>
      </c>
      <c r="AW422" t="s">
        <v>78</v>
      </c>
      <c r="AX422" t="s">
        <v>78</v>
      </c>
      <c r="AY422">
        <v>4.0999999999999996</v>
      </c>
      <c r="AZ422">
        <v>1</v>
      </c>
      <c r="BA422">
        <v>1</v>
      </c>
      <c r="BB422">
        <v>0.4</v>
      </c>
      <c r="BC422">
        <v>0</v>
      </c>
      <c r="BD422">
        <v>0.571428571</v>
      </c>
      <c r="BE422">
        <v>0.33333333300000001</v>
      </c>
      <c r="BF422">
        <v>0.125</v>
      </c>
      <c r="BG422">
        <v>0</v>
      </c>
      <c r="BH422">
        <v>0.5</v>
      </c>
      <c r="BI422">
        <v>0.4</v>
      </c>
      <c r="BJ422">
        <v>0.27272727299999999</v>
      </c>
      <c r="BK422">
        <v>0</v>
      </c>
      <c r="BL422">
        <v>0.75</v>
      </c>
      <c r="BM422">
        <v>0.5</v>
      </c>
      <c r="BN422">
        <v>1</v>
      </c>
      <c r="BO422">
        <v>0</v>
      </c>
      <c r="BP422">
        <v>11</v>
      </c>
      <c r="BQ422">
        <v>8.4</v>
      </c>
      <c r="BR422">
        <v>6.7</v>
      </c>
      <c r="BS422">
        <v>9.5</v>
      </c>
      <c r="BT422">
        <v>9.6</v>
      </c>
      <c r="BU422">
        <v>8.3000000000000007</v>
      </c>
      <c r="BV422">
        <v>8.1</v>
      </c>
      <c r="BW422">
        <v>9</v>
      </c>
      <c r="BX422">
        <v>8.6</v>
      </c>
      <c r="BY422">
        <v>8.6</v>
      </c>
      <c r="BZ422">
        <v>7.4</v>
      </c>
      <c r="CA422">
        <v>8.6999999999999993</v>
      </c>
      <c r="CB422">
        <v>8.6</v>
      </c>
      <c r="CC422">
        <v>9</v>
      </c>
      <c r="CD422">
        <v>9.3000000000000007</v>
      </c>
      <c r="CE422">
        <v>9.1</v>
      </c>
      <c r="CF422">
        <v>119.0275779</v>
      </c>
      <c r="CG422">
        <f>IF(CJ422&lt;$CH$1,CJ422,)</f>
        <v>1944.3938109999999</v>
      </c>
      <c r="CH422">
        <v>1</v>
      </c>
      <c r="CI422">
        <v>422</v>
      </c>
      <c r="CJ422">
        <v>1944.3938109999999</v>
      </c>
      <c r="CK422">
        <f t="shared" si="19"/>
        <v>238.05515579999999</v>
      </c>
      <c r="CL422">
        <f t="shared" si="20"/>
        <v>1065.0786534576589</v>
      </c>
    </row>
    <row r="423" spans="1:90" x14ac:dyDescent="0.25">
      <c r="A423" s="5" t="s">
        <v>333</v>
      </c>
      <c r="B423" s="2" t="s">
        <v>531</v>
      </c>
      <c r="C423" s="10">
        <v>42736</v>
      </c>
      <c r="E423" s="14" t="e">
        <f t="shared" si="18"/>
        <v>#NUM!</v>
      </c>
      <c r="H423">
        <v>250</v>
      </c>
      <c r="I423">
        <v>72.900000000000006</v>
      </c>
      <c r="J423">
        <v>147.19999999999999</v>
      </c>
      <c r="K423">
        <v>7.6</v>
      </c>
      <c r="L423">
        <v>147</v>
      </c>
      <c r="M423">
        <v>69</v>
      </c>
      <c r="N423" t="s">
        <v>76</v>
      </c>
      <c r="O423">
        <v>424</v>
      </c>
      <c r="P423">
        <v>1080</v>
      </c>
      <c r="Q423">
        <v>1920</v>
      </c>
      <c r="R423" s="1" t="s">
        <v>77</v>
      </c>
      <c r="S423" s="1" t="s">
        <v>77</v>
      </c>
      <c r="T423" t="s">
        <v>74</v>
      </c>
      <c r="U423">
        <v>8</v>
      </c>
      <c r="V423">
        <v>56.597999999999999</v>
      </c>
      <c r="W423">
        <v>2.1</v>
      </c>
      <c r="X423">
        <v>3</v>
      </c>
      <c r="Y423">
        <v>16</v>
      </c>
      <c r="Z423" t="s">
        <v>107</v>
      </c>
      <c r="AA423">
        <v>3000</v>
      </c>
      <c r="AB423">
        <v>61</v>
      </c>
      <c r="AC423">
        <v>18.420000000000002</v>
      </c>
      <c r="AD423">
        <v>8.6999999999999993</v>
      </c>
      <c r="AE423">
        <v>10</v>
      </c>
      <c r="AF423" t="s">
        <v>74</v>
      </c>
      <c r="AG423">
        <v>12</v>
      </c>
      <c r="AH423">
        <v>2.2000000000000002</v>
      </c>
      <c r="AI423">
        <v>8</v>
      </c>
      <c r="AJ423" t="s">
        <v>74</v>
      </c>
      <c r="AK423" t="s">
        <v>78</v>
      </c>
      <c r="AL423" t="s">
        <v>78</v>
      </c>
      <c r="AM423" t="s">
        <v>78</v>
      </c>
      <c r="AN423" t="s">
        <v>78</v>
      </c>
      <c r="AO423" t="s">
        <v>78</v>
      </c>
      <c r="AP423" t="s">
        <v>78</v>
      </c>
      <c r="AQ423" t="s">
        <v>74</v>
      </c>
      <c r="AR423" t="s">
        <v>78</v>
      </c>
      <c r="AS423" t="s">
        <v>78</v>
      </c>
      <c r="AT423" t="s">
        <v>78</v>
      </c>
      <c r="AU423" t="s">
        <v>78</v>
      </c>
      <c r="AV423" t="s">
        <v>78</v>
      </c>
      <c r="AW423" t="s">
        <v>78</v>
      </c>
      <c r="AX423" t="s">
        <v>78</v>
      </c>
      <c r="AY423">
        <v>4.0999999999999996</v>
      </c>
      <c r="AZ423">
        <v>1</v>
      </c>
      <c r="BA423">
        <v>1</v>
      </c>
      <c r="BB423">
        <v>0.8</v>
      </c>
      <c r="BC423">
        <v>0</v>
      </c>
      <c r="BD423">
        <v>0.428571429</v>
      </c>
      <c r="BE423">
        <v>0.66666666699999999</v>
      </c>
      <c r="BF423">
        <v>6.25E-2</v>
      </c>
      <c r="BG423">
        <v>0</v>
      </c>
      <c r="BH423">
        <v>0</v>
      </c>
      <c r="BI423">
        <v>0.4</v>
      </c>
      <c r="BJ423">
        <v>0.27272727299999999</v>
      </c>
      <c r="BK423">
        <v>0</v>
      </c>
      <c r="BL423">
        <v>0.5</v>
      </c>
      <c r="BM423">
        <v>0.5</v>
      </c>
      <c r="BN423">
        <v>0.33333333300000001</v>
      </c>
      <c r="BO423">
        <v>0</v>
      </c>
      <c r="BP423">
        <v>71</v>
      </c>
      <c r="BQ423">
        <v>7.8</v>
      </c>
      <c r="BR423">
        <v>6.7</v>
      </c>
      <c r="BS423">
        <v>8.8000000000000007</v>
      </c>
      <c r="BT423">
        <v>8.6</v>
      </c>
      <c r="BU423">
        <v>7.5</v>
      </c>
      <c r="BV423">
        <v>7.9</v>
      </c>
      <c r="BW423">
        <v>7.7</v>
      </c>
      <c r="BX423">
        <v>7.2</v>
      </c>
      <c r="BY423">
        <v>8.3000000000000007</v>
      </c>
      <c r="BZ423">
        <v>6.6</v>
      </c>
      <c r="CA423">
        <v>7.7</v>
      </c>
      <c r="CB423">
        <v>7.8</v>
      </c>
      <c r="CC423">
        <v>8.6</v>
      </c>
      <c r="CD423">
        <v>8.6</v>
      </c>
      <c r="CE423">
        <v>8.6</v>
      </c>
      <c r="CF423">
        <v>206.8313589</v>
      </c>
      <c r="CG423">
        <f>IF(CJ423&lt;$CH$1,CJ423,)</f>
        <v>1125.9597120000001</v>
      </c>
      <c r="CH423">
        <v>1</v>
      </c>
      <c r="CI423">
        <v>423</v>
      </c>
      <c r="CJ423">
        <v>1125.9597120000001</v>
      </c>
      <c r="CK423">
        <f t="shared" si="19"/>
        <v>413.6627178</v>
      </c>
      <c r="CL423">
        <f t="shared" si="20"/>
        <v>616.76582548252804</v>
      </c>
    </row>
    <row r="424" spans="1:90" x14ac:dyDescent="0.25">
      <c r="A424" s="5" t="s">
        <v>333</v>
      </c>
      <c r="B424" s="2" t="s">
        <v>532</v>
      </c>
      <c r="C424" s="10">
        <v>42736</v>
      </c>
      <c r="E424" s="14" t="e">
        <f t="shared" si="18"/>
        <v>#NUM!</v>
      </c>
      <c r="H424">
        <v>250</v>
      </c>
      <c r="I424">
        <v>72.900000000000006</v>
      </c>
      <c r="J424">
        <v>147.19999999999999</v>
      </c>
      <c r="K424">
        <v>7.6</v>
      </c>
      <c r="L424">
        <v>147</v>
      </c>
      <c r="M424">
        <v>69</v>
      </c>
      <c r="N424" t="s">
        <v>76</v>
      </c>
      <c r="O424">
        <v>424</v>
      </c>
      <c r="P424">
        <v>1080</v>
      </c>
      <c r="Q424">
        <v>1920</v>
      </c>
      <c r="R424" s="1" t="s">
        <v>78</v>
      </c>
      <c r="S424" s="1" t="s">
        <v>77</v>
      </c>
      <c r="T424" t="s">
        <v>74</v>
      </c>
      <c r="U424">
        <v>8</v>
      </c>
      <c r="V424">
        <v>56.5</v>
      </c>
      <c r="W424">
        <v>2.1</v>
      </c>
      <c r="X424">
        <v>3</v>
      </c>
      <c r="Y424">
        <v>16</v>
      </c>
      <c r="Z424" t="s">
        <v>107</v>
      </c>
      <c r="AA424">
        <v>3000</v>
      </c>
      <c r="AF424" t="s">
        <v>74</v>
      </c>
      <c r="AG424">
        <v>13</v>
      </c>
      <c r="AH424">
        <v>2.2000000000000002</v>
      </c>
      <c r="AI424">
        <v>8</v>
      </c>
      <c r="AJ424" t="s">
        <v>74</v>
      </c>
      <c r="AK424" t="s">
        <v>78</v>
      </c>
      <c r="AL424" t="s">
        <v>78</v>
      </c>
      <c r="AM424" t="s">
        <v>78</v>
      </c>
      <c r="AN424" t="s">
        <v>78</v>
      </c>
      <c r="AO424" t="s">
        <v>74</v>
      </c>
      <c r="AP424" t="s">
        <v>74</v>
      </c>
      <c r="AQ424" t="s">
        <v>78</v>
      </c>
      <c r="AR424" t="s">
        <v>78</v>
      </c>
      <c r="AS424" t="s">
        <v>78</v>
      </c>
      <c r="AT424" t="s">
        <v>78</v>
      </c>
      <c r="AU424" t="s">
        <v>78</v>
      </c>
      <c r="AV424" t="s">
        <v>78</v>
      </c>
      <c r="AW424" t="s">
        <v>74</v>
      </c>
      <c r="AX424" t="s">
        <v>78</v>
      </c>
      <c r="AY424">
        <v>4.0999999999999996</v>
      </c>
      <c r="AZ424">
        <v>1</v>
      </c>
      <c r="BA424">
        <v>1</v>
      </c>
      <c r="BB424">
        <v>0.8</v>
      </c>
      <c r="BC424">
        <v>0</v>
      </c>
      <c r="BD424">
        <v>0.428571429</v>
      </c>
      <c r="BE424">
        <v>0.66666666699999999</v>
      </c>
      <c r="BF424">
        <v>0.125</v>
      </c>
      <c r="BG424">
        <v>0</v>
      </c>
      <c r="BH424">
        <v>0</v>
      </c>
      <c r="BI424">
        <v>0.4</v>
      </c>
      <c r="BJ424">
        <v>0.36363636399999999</v>
      </c>
      <c r="BK424">
        <v>0</v>
      </c>
      <c r="BL424">
        <v>0.5</v>
      </c>
      <c r="BM424">
        <v>0.5</v>
      </c>
      <c r="BN424">
        <v>0.83333333300000001</v>
      </c>
      <c r="BO424">
        <v>0</v>
      </c>
      <c r="BP424">
        <v>37</v>
      </c>
      <c r="BQ424">
        <v>8</v>
      </c>
      <c r="BR424">
        <v>6.8</v>
      </c>
      <c r="BS424">
        <v>8.4</v>
      </c>
      <c r="BT424">
        <v>8.6</v>
      </c>
      <c r="BU424">
        <v>7.3</v>
      </c>
      <c r="BV424">
        <v>7.5</v>
      </c>
      <c r="BW424">
        <v>8.1999999999999993</v>
      </c>
      <c r="BX424">
        <v>7.2</v>
      </c>
      <c r="BY424">
        <v>8.4</v>
      </c>
      <c r="BZ424">
        <v>6.5</v>
      </c>
      <c r="CA424">
        <v>7.8</v>
      </c>
      <c r="CB424">
        <v>7.8</v>
      </c>
      <c r="CC424">
        <v>8.6</v>
      </c>
      <c r="CD424">
        <v>8.5</v>
      </c>
      <c r="CE424">
        <v>8.4</v>
      </c>
      <c r="CF424">
        <v>206.8313589</v>
      </c>
      <c r="CG424">
        <f>IF(CJ424&lt;$CH$1,CJ424,)</f>
        <v>1551.1706369999999</v>
      </c>
      <c r="CH424">
        <v>1</v>
      </c>
      <c r="CI424">
        <v>424</v>
      </c>
      <c r="CJ424">
        <v>1551.1706369999999</v>
      </c>
      <c r="CK424">
        <f t="shared" si="19"/>
        <v>413.6627178</v>
      </c>
      <c r="CL424">
        <f t="shared" si="20"/>
        <v>849.68318865885294</v>
      </c>
    </row>
    <row r="425" spans="1:90" x14ac:dyDescent="0.25">
      <c r="A425" s="5" t="s">
        <v>333</v>
      </c>
      <c r="B425" s="2" t="s">
        <v>533</v>
      </c>
      <c r="C425" s="10">
        <v>42705</v>
      </c>
      <c r="E425" s="14" t="e">
        <f t="shared" si="18"/>
        <v>#NUM!</v>
      </c>
      <c r="H425">
        <v>150</v>
      </c>
      <c r="I425">
        <v>70.599999999999994</v>
      </c>
      <c r="J425">
        <v>143</v>
      </c>
      <c r="K425">
        <v>7.7</v>
      </c>
      <c r="L425">
        <v>131</v>
      </c>
      <c r="M425">
        <v>68</v>
      </c>
      <c r="N425" t="s">
        <v>76</v>
      </c>
      <c r="O425">
        <v>294</v>
      </c>
      <c r="P425">
        <v>720</v>
      </c>
      <c r="Q425">
        <v>1280</v>
      </c>
      <c r="R425" s="1" t="s">
        <v>77</v>
      </c>
      <c r="S425" s="1" t="s">
        <v>77</v>
      </c>
      <c r="T425" t="s">
        <v>74</v>
      </c>
      <c r="U425">
        <v>8</v>
      </c>
      <c r="V425">
        <v>33</v>
      </c>
      <c r="W425">
        <v>1.5</v>
      </c>
      <c r="X425">
        <v>2</v>
      </c>
      <c r="Y425">
        <v>16</v>
      </c>
      <c r="Z425" t="s">
        <v>107</v>
      </c>
      <c r="AA425">
        <v>2200</v>
      </c>
      <c r="AF425" t="s">
        <v>74</v>
      </c>
      <c r="AG425">
        <v>13</v>
      </c>
      <c r="AH425">
        <v>2</v>
      </c>
      <c r="AI425">
        <v>5</v>
      </c>
      <c r="AJ425" t="s">
        <v>74</v>
      </c>
      <c r="AK425" t="s">
        <v>77</v>
      </c>
      <c r="AL425" t="s">
        <v>78</v>
      </c>
      <c r="AM425" t="s">
        <v>78</v>
      </c>
      <c r="AN425" t="s">
        <v>78</v>
      </c>
      <c r="AO425" t="s">
        <v>78</v>
      </c>
      <c r="AP425" t="s">
        <v>74</v>
      </c>
      <c r="AQ425" t="s">
        <v>74</v>
      </c>
      <c r="AR425" t="s">
        <v>78</v>
      </c>
      <c r="AS425" t="s">
        <v>78</v>
      </c>
      <c r="AT425" t="s">
        <v>78</v>
      </c>
      <c r="AU425" t="s">
        <v>78</v>
      </c>
      <c r="AV425" t="s">
        <v>78</v>
      </c>
      <c r="AW425" t="s">
        <v>74</v>
      </c>
      <c r="AX425" t="s">
        <v>78</v>
      </c>
      <c r="AY425">
        <v>4</v>
      </c>
      <c r="AZ425">
        <v>1</v>
      </c>
      <c r="BA425">
        <v>0.5</v>
      </c>
      <c r="BB425">
        <v>0.6</v>
      </c>
      <c r="BC425">
        <v>0</v>
      </c>
      <c r="BD425">
        <v>0.428571429</v>
      </c>
      <c r="BE425">
        <v>1</v>
      </c>
      <c r="BF425">
        <v>6.25E-2</v>
      </c>
      <c r="BG425">
        <v>0</v>
      </c>
      <c r="BH425">
        <v>0</v>
      </c>
      <c r="BI425">
        <v>0.2</v>
      </c>
      <c r="BJ425">
        <v>0.18181818199999999</v>
      </c>
      <c r="BK425">
        <v>0</v>
      </c>
      <c r="BL425">
        <v>0.5</v>
      </c>
      <c r="BM425">
        <v>0.25</v>
      </c>
      <c r="BN425">
        <v>0.16666666699999999</v>
      </c>
      <c r="BO425">
        <v>0</v>
      </c>
      <c r="BP425">
        <v>3</v>
      </c>
      <c r="BQ425" t="s">
        <v>74</v>
      </c>
      <c r="BR425" t="s">
        <v>74</v>
      </c>
      <c r="BS425" t="s">
        <v>74</v>
      </c>
      <c r="BT425" t="s">
        <v>74</v>
      </c>
      <c r="BU425" t="s">
        <v>74</v>
      </c>
      <c r="BV425" t="s">
        <v>74</v>
      </c>
      <c r="BW425" t="s">
        <v>74</v>
      </c>
      <c r="BX425" t="s">
        <v>74</v>
      </c>
      <c r="BY425" t="s">
        <v>74</v>
      </c>
      <c r="BZ425" t="s">
        <v>74</v>
      </c>
      <c r="CA425" t="s">
        <v>74</v>
      </c>
      <c r="CB425" t="s">
        <v>74</v>
      </c>
      <c r="CC425" t="s">
        <v>74</v>
      </c>
      <c r="CD425" t="s">
        <v>74</v>
      </c>
      <c r="CE425" t="s">
        <v>74</v>
      </c>
      <c r="CF425">
        <v>307.36553429999998</v>
      </c>
      <c r="CG425">
        <f>IF(CJ425&lt;$CH$1,CJ425,)</f>
        <v>0</v>
      </c>
      <c r="CH425">
        <v>1</v>
      </c>
      <c r="CI425">
        <v>425</v>
      </c>
      <c r="CJ425">
        <v>14999.99958</v>
      </c>
      <c r="CK425">
        <f t="shared" si="19"/>
        <v>614.73106859999996</v>
      </c>
      <c r="CL425">
        <f t="shared" si="20"/>
        <v>0</v>
      </c>
    </row>
    <row r="426" spans="1:90" x14ac:dyDescent="0.25">
      <c r="A426" s="5" t="s">
        <v>333</v>
      </c>
      <c r="B426" s="2" t="s">
        <v>456</v>
      </c>
      <c r="C426" s="10">
        <v>42705</v>
      </c>
      <c r="D426" s="10">
        <v>43374</v>
      </c>
      <c r="E426" s="14">
        <f t="shared" si="18"/>
        <v>22</v>
      </c>
      <c r="G426" s="3" t="s">
        <v>455</v>
      </c>
      <c r="H426">
        <v>482</v>
      </c>
      <c r="I426">
        <v>69.900000000000006</v>
      </c>
      <c r="J426">
        <v>146.1</v>
      </c>
      <c r="K426">
        <v>7.8</v>
      </c>
      <c r="L426">
        <v>145</v>
      </c>
      <c r="M426">
        <v>70</v>
      </c>
      <c r="N426" t="s">
        <v>114</v>
      </c>
      <c r="O426">
        <v>578</v>
      </c>
      <c r="P426">
        <v>1440</v>
      </c>
      <c r="Q426">
        <v>2560</v>
      </c>
      <c r="R426" s="1" t="s">
        <v>78</v>
      </c>
      <c r="S426" s="1" t="s">
        <v>77</v>
      </c>
      <c r="T426" t="s">
        <v>74</v>
      </c>
      <c r="U426">
        <v>8</v>
      </c>
      <c r="V426">
        <v>94</v>
      </c>
      <c r="W426">
        <v>2.2999999999999998</v>
      </c>
      <c r="X426">
        <v>4</v>
      </c>
      <c r="Y426">
        <v>64</v>
      </c>
      <c r="Z426" t="s">
        <v>77</v>
      </c>
      <c r="AA426">
        <v>2900</v>
      </c>
      <c r="AF426" t="s">
        <v>74</v>
      </c>
      <c r="AG426">
        <v>12</v>
      </c>
      <c r="AH426">
        <v>2.2000000000000002</v>
      </c>
      <c r="AI426">
        <v>8</v>
      </c>
      <c r="AJ426" t="s">
        <v>74</v>
      </c>
      <c r="AK426" t="s">
        <v>78</v>
      </c>
      <c r="AL426" t="s">
        <v>78</v>
      </c>
      <c r="AM426" t="s">
        <v>78</v>
      </c>
      <c r="AN426" t="s">
        <v>78</v>
      </c>
      <c r="AO426" t="s">
        <v>78</v>
      </c>
      <c r="AP426" t="s">
        <v>78</v>
      </c>
      <c r="AQ426" t="s">
        <v>74</v>
      </c>
      <c r="AR426" t="s">
        <v>78</v>
      </c>
      <c r="AS426" t="s">
        <v>78</v>
      </c>
      <c r="AT426" t="s">
        <v>78</v>
      </c>
      <c r="AU426" t="s">
        <v>78</v>
      </c>
      <c r="AV426" t="s">
        <v>78</v>
      </c>
      <c r="AW426" t="s">
        <v>78</v>
      </c>
      <c r="AX426" t="s">
        <v>78</v>
      </c>
      <c r="AY426">
        <v>4.2</v>
      </c>
      <c r="AZ426">
        <v>1</v>
      </c>
      <c r="BA426">
        <v>1</v>
      </c>
      <c r="BB426">
        <v>1</v>
      </c>
      <c r="BC426">
        <v>0</v>
      </c>
      <c r="BD426">
        <v>0.571428571</v>
      </c>
      <c r="BE426">
        <v>1</v>
      </c>
      <c r="BF426">
        <v>0.4375</v>
      </c>
      <c r="BG426">
        <v>0</v>
      </c>
      <c r="BH426">
        <v>0.5</v>
      </c>
      <c r="BI426">
        <v>0.4</v>
      </c>
      <c r="BJ426">
        <v>0.63636363600000001</v>
      </c>
      <c r="BK426">
        <v>0</v>
      </c>
      <c r="BL426">
        <v>0.75</v>
      </c>
      <c r="BM426">
        <v>1</v>
      </c>
      <c r="BN426">
        <v>1</v>
      </c>
      <c r="BO426">
        <v>0</v>
      </c>
      <c r="BP426">
        <v>0</v>
      </c>
      <c r="BQ426" t="s">
        <v>74</v>
      </c>
      <c r="BR426" t="s">
        <v>74</v>
      </c>
      <c r="BS426" t="s">
        <v>74</v>
      </c>
      <c r="BT426" t="s">
        <v>74</v>
      </c>
      <c r="BU426" t="s">
        <v>74</v>
      </c>
      <c r="BV426" t="s">
        <v>74</v>
      </c>
      <c r="BW426" t="s">
        <v>74</v>
      </c>
      <c r="BX426" t="s">
        <v>74</v>
      </c>
      <c r="BY426" t="s">
        <v>74</v>
      </c>
      <c r="BZ426" t="s">
        <v>74</v>
      </c>
      <c r="CA426" t="s">
        <v>74</v>
      </c>
      <c r="CB426" t="s">
        <v>74</v>
      </c>
      <c r="CC426" t="s">
        <v>74</v>
      </c>
      <c r="CD426" t="s">
        <v>74</v>
      </c>
      <c r="CE426" t="s">
        <v>74</v>
      </c>
      <c r="CF426">
        <v>307.36553429999998</v>
      </c>
      <c r="CG426">
        <f>IF(CJ426&lt;$CH$1,CJ426,)</f>
        <v>0</v>
      </c>
      <c r="CH426">
        <v>1</v>
      </c>
      <c r="CI426">
        <v>426</v>
      </c>
      <c r="CJ426">
        <v>14900.817209999999</v>
      </c>
      <c r="CK426">
        <f t="shared" si="19"/>
        <v>614.73106859999996</v>
      </c>
      <c r="CL426">
        <f t="shared" si="20"/>
        <v>0</v>
      </c>
    </row>
    <row r="427" spans="1:90" x14ac:dyDescent="0.25">
      <c r="A427" s="5" t="s">
        <v>333</v>
      </c>
      <c r="B427" s="2" t="s">
        <v>534</v>
      </c>
      <c r="C427" s="10">
        <v>42705</v>
      </c>
      <c r="E427" s="14" t="e">
        <f t="shared" si="18"/>
        <v>#NUM!</v>
      </c>
      <c r="H427">
        <v>185</v>
      </c>
      <c r="I427">
        <v>72.599999999999994</v>
      </c>
      <c r="J427">
        <v>146.80000000000001</v>
      </c>
      <c r="K427">
        <v>7.5</v>
      </c>
      <c r="L427">
        <v>147</v>
      </c>
      <c r="M427">
        <v>70</v>
      </c>
      <c r="N427" t="s">
        <v>76</v>
      </c>
      <c r="O427">
        <v>424</v>
      </c>
      <c r="P427">
        <v>1080</v>
      </c>
      <c r="Q427">
        <v>1920</v>
      </c>
      <c r="R427" s="1" t="s">
        <v>77</v>
      </c>
      <c r="S427" s="1" t="s">
        <v>77</v>
      </c>
      <c r="T427" t="s">
        <v>74</v>
      </c>
      <c r="U427">
        <v>8</v>
      </c>
      <c r="V427">
        <v>54.006999999999998</v>
      </c>
      <c r="W427">
        <v>2</v>
      </c>
      <c r="X427">
        <v>2</v>
      </c>
      <c r="Y427">
        <v>16</v>
      </c>
      <c r="Z427" t="s">
        <v>107</v>
      </c>
      <c r="AA427">
        <v>3000</v>
      </c>
      <c r="AF427" t="s">
        <v>74</v>
      </c>
      <c r="AG427">
        <v>13</v>
      </c>
      <c r="AH427">
        <v>2</v>
      </c>
      <c r="AI427">
        <v>8</v>
      </c>
      <c r="AJ427">
        <v>2</v>
      </c>
      <c r="AK427" t="s">
        <v>78</v>
      </c>
      <c r="AL427" t="s">
        <v>78</v>
      </c>
      <c r="AM427" t="s">
        <v>78</v>
      </c>
      <c r="AN427" t="s">
        <v>78</v>
      </c>
      <c r="AO427" t="s">
        <v>78</v>
      </c>
      <c r="AP427" t="s">
        <v>74</v>
      </c>
      <c r="AQ427" t="s">
        <v>74</v>
      </c>
      <c r="AR427" t="s">
        <v>77</v>
      </c>
      <c r="AS427" t="s">
        <v>78</v>
      </c>
      <c r="AT427" t="s">
        <v>78</v>
      </c>
      <c r="AU427" t="s">
        <v>78</v>
      </c>
      <c r="AV427" t="s">
        <v>78</v>
      </c>
      <c r="AW427" t="s">
        <v>74</v>
      </c>
      <c r="AX427" t="s">
        <v>78</v>
      </c>
      <c r="AY427">
        <v>4.0999999999999996</v>
      </c>
      <c r="AZ427">
        <v>1</v>
      </c>
      <c r="BA427">
        <v>1</v>
      </c>
      <c r="BB427">
        <v>0.8</v>
      </c>
      <c r="BC427">
        <v>0</v>
      </c>
      <c r="BD427">
        <v>0.428571429</v>
      </c>
      <c r="BE427">
        <v>0.66666666699999999</v>
      </c>
      <c r="BF427">
        <v>0.3125</v>
      </c>
      <c r="BG427">
        <v>0</v>
      </c>
      <c r="BH427">
        <v>0</v>
      </c>
      <c r="BI427">
        <v>0.4</v>
      </c>
      <c r="BJ427">
        <v>0.36363636399999999</v>
      </c>
      <c r="BK427">
        <v>0</v>
      </c>
      <c r="BL427">
        <v>0.5</v>
      </c>
      <c r="BM427">
        <v>0.5</v>
      </c>
      <c r="BN427">
        <v>1</v>
      </c>
      <c r="BO427">
        <v>0</v>
      </c>
      <c r="BP427">
        <v>0</v>
      </c>
      <c r="BQ427" t="s">
        <v>74</v>
      </c>
      <c r="BR427" t="s">
        <v>74</v>
      </c>
      <c r="BS427" t="s">
        <v>74</v>
      </c>
      <c r="BT427" t="s">
        <v>74</v>
      </c>
      <c r="BU427" t="s">
        <v>74</v>
      </c>
      <c r="BV427" t="s">
        <v>74</v>
      </c>
      <c r="BW427" t="s">
        <v>74</v>
      </c>
      <c r="BX427" t="s">
        <v>74</v>
      </c>
      <c r="BY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E427" t="s">
        <v>74</v>
      </c>
      <c r="CF427">
        <v>307.36553429999998</v>
      </c>
      <c r="CG427">
        <f>IF(CJ427&lt;$CH$1,CJ427,)</f>
        <v>0</v>
      </c>
      <c r="CH427">
        <v>1</v>
      </c>
      <c r="CI427">
        <v>427</v>
      </c>
      <c r="CJ427">
        <v>8210.0007349999996</v>
      </c>
      <c r="CK427">
        <f t="shared" si="19"/>
        <v>614.73106859999996</v>
      </c>
      <c r="CL427">
        <f t="shared" si="20"/>
        <v>0</v>
      </c>
    </row>
    <row r="428" spans="1:90" x14ac:dyDescent="0.25">
      <c r="A428" s="5" t="s">
        <v>333</v>
      </c>
      <c r="B428" s="2" t="s">
        <v>535</v>
      </c>
      <c r="C428" s="10">
        <v>42705</v>
      </c>
      <c r="E428" s="14" t="e">
        <f t="shared" si="18"/>
        <v>#NUM!</v>
      </c>
      <c r="H428">
        <v>185</v>
      </c>
      <c r="I428">
        <v>69.900000000000006</v>
      </c>
      <c r="J428">
        <v>143.5</v>
      </c>
      <c r="K428">
        <v>7.6</v>
      </c>
      <c r="L428">
        <v>138</v>
      </c>
      <c r="M428">
        <v>68</v>
      </c>
      <c r="N428" t="s">
        <v>76</v>
      </c>
      <c r="O428">
        <v>293</v>
      </c>
      <c r="P428">
        <v>720</v>
      </c>
      <c r="Q428">
        <v>1280</v>
      </c>
      <c r="R428" s="1" t="s">
        <v>77</v>
      </c>
      <c r="S428" s="1" t="s">
        <v>77</v>
      </c>
      <c r="T428" t="s">
        <v>536</v>
      </c>
      <c r="U428">
        <v>8</v>
      </c>
      <c r="V428">
        <v>40</v>
      </c>
      <c r="W428">
        <v>1.4</v>
      </c>
      <c r="X428">
        <v>3</v>
      </c>
      <c r="Y428">
        <v>32</v>
      </c>
      <c r="Z428" t="s">
        <v>107</v>
      </c>
      <c r="AA428">
        <v>3020</v>
      </c>
      <c r="AF428" t="s">
        <v>74</v>
      </c>
      <c r="AG428">
        <v>13</v>
      </c>
      <c r="AH428">
        <v>2.2000000000000002</v>
      </c>
      <c r="AI428">
        <v>5</v>
      </c>
      <c r="AJ428" t="s">
        <v>74</v>
      </c>
      <c r="AK428" t="s">
        <v>78</v>
      </c>
      <c r="AL428" t="s">
        <v>78</v>
      </c>
      <c r="AM428" t="s">
        <v>78</v>
      </c>
      <c r="AN428" t="s">
        <v>78</v>
      </c>
      <c r="AO428" t="s">
        <v>78</v>
      </c>
      <c r="AP428" t="s">
        <v>74</v>
      </c>
      <c r="AQ428" t="s">
        <v>74</v>
      </c>
      <c r="AR428" t="s">
        <v>77</v>
      </c>
      <c r="AS428" t="s">
        <v>78</v>
      </c>
      <c r="AT428" t="s">
        <v>78</v>
      </c>
      <c r="AU428" t="s">
        <v>78</v>
      </c>
      <c r="AV428" t="s">
        <v>78</v>
      </c>
      <c r="AW428" t="s">
        <v>78</v>
      </c>
      <c r="AX428" t="s">
        <v>78</v>
      </c>
      <c r="AY428">
        <v>4.0999999999999996</v>
      </c>
      <c r="AZ428">
        <v>1</v>
      </c>
      <c r="BA428">
        <v>1</v>
      </c>
      <c r="BB428">
        <v>0.4</v>
      </c>
      <c r="BC428">
        <v>0</v>
      </c>
      <c r="BD428">
        <v>0.428571429</v>
      </c>
      <c r="BE428">
        <v>0</v>
      </c>
      <c r="BF428">
        <v>6.25E-2</v>
      </c>
      <c r="BG428">
        <v>0</v>
      </c>
      <c r="BH428">
        <v>0.5</v>
      </c>
      <c r="BI428">
        <v>0.4</v>
      </c>
      <c r="BJ428">
        <v>0.27272727299999999</v>
      </c>
      <c r="BK428">
        <v>0</v>
      </c>
      <c r="BL428">
        <v>0.75</v>
      </c>
      <c r="BM428">
        <v>1</v>
      </c>
      <c r="BN428">
        <v>0.83333333300000001</v>
      </c>
      <c r="BO428">
        <v>0</v>
      </c>
      <c r="BP428">
        <v>1</v>
      </c>
      <c r="BQ428" t="s">
        <v>74</v>
      </c>
      <c r="BR428" t="s">
        <v>74</v>
      </c>
      <c r="BS428" t="s">
        <v>74</v>
      </c>
      <c r="BT428" t="s">
        <v>74</v>
      </c>
      <c r="BU428" t="s">
        <v>74</v>
      </c>
      <c r="BV428" t="s">
        <v>74</v>
      </c>
      <c r="BW428" t="s">
        <v>74</v>
      </c>
      <c r="BX428" t="s">
        <v>74</v>
      </c>
      <c r="BY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E428" t="s">
        <v>74</v>
      </c>
      <c r="CF428">
        <v>307.36553429999998</v>
      </c>
      <c r="CG428">
        <f>IF(CJ428&lt;$CH$1,CJ428,)</f>
        <v>0</v>
      </c>
      <c r="CH428">
        <v>1</v>
      </c>
      <c r="CI428">
        <v>428</v>
      </c>
      <c r="CJ428">
        <v>14999.99994</v>
      </c>
      <c r="CK428">
        <f t="shared" si="19"/>
        <v>614.73106859999996</v>
      </c>
      <c r="CL428">
        <f t="shared" si="20"/>
        <v>0</v>
      </c>
    </row>
    <row r="429" spans="1:90" x14ac:dyDescent="0.25">
      <c r="A429" s="5" t="s">
        <v>333</v>
      </c>
      <c r="B429" s="2" t="s">
        <v>498</v>
      </c>
      <c r="C429" s="10">
        <v>42675</v>
      </c>
      <c r="D429" s="10">
        <v>43009</v>
      </c>
      <c r="E429" s="14">
        <f t="shared" si="18"/>
        <v>11</v>
      </c>
      <c r="G429" s="3" t="s">
        <v>458</v>
      </c>
      <c r="H429">
        <v>850</v>
      </c>
      <c r="I429">
        <v>75</v>
      </c>
      <c r="J429">
        <v>152</v>
      </c>
      <c r="K429">
        <v>7.5</v>
      </c>
      <c r="L429">
        <v>169</v>
      </c>
      <c r="M429">
        <v>73</v>
      </c>
      <c r="N429" t="s">
        <v>114</v>
      </c>
      <c r="O429">
        <v>498</v>
      </c>
      <c r="P429">
        <v>1440</v>
      </c>
      <c r="Q429">
        <v>2560</v>
      </c>
      <c r="R429" s="1" t="s">
        <v>78</v>
      </c>
      <c r="S429" s="1" t="s">
        <v>78</v>
      </c>
      <c r="T429" t="s">
        <v>74</v>
      </c>
      <c r="U429">
        <v>8</v>
      </c>
      <c r="V429">
        <v>171.65299999999999</v>
      </c>
      <c r="W429">
        <v>2.4</v>
      </c>
      <c r="X429">
        <v>4</v>
      </c>
      <c r="Y429">
        <v>64</v>
      </c>
      <c r="Z429" t="s">
        <v>77</v>
      </c>
      <c r="AA429">
        <v>4000</v>
      </c>
      <c r="AB429">
        <v>87</v>
      </c>
      <c r="AC429">
        <v>21.83</v>
      </c>
      <c r="AD429">
        <v>12.43</v>
      </c>
      <c r="AE429">
        <v>14.55</v>
      </c>
      <c r="AF429" t="s">
        <v>74</v>
      </c>
      <c r="AG429">
        <v>20</v>
      </c>
      <c r="AH429">
        <v>2.2000000000000002</v>
      </c>
      <c r="AI429">
        <v>8</v>
      </c>
      <c r="AJ429" t="s">
        <v>74</v>
      </c>
      <c r="AK429" t="s">
        <v>78</v>
      </c>
      <c r="AL429" t="s">
        <v>78</v>
      </c>
      <c r="AM429" t="s">
        <v>78</v>
      </c>
      <c r="AN429" t="s">
        <v>78</v>
      </c>
      <c r="AO429" t="s">
        <v>78</v>
      </c>
      <c r="AP429" t="s">
        <v>78</v>
      </c>
      <c r="AQ429" t="s">
        <v>74</v>
      </c>
      <c r="AR429" t="s">
        <v>78</v>
      </c>
      <c r="AS429" t="s">
        <v>78</v>
      </c>
      <c r="AT429" t="s">
        <v>77</v>
      </c>
      <c r="AU429" t="s">
        <v>78</v>
      </c>
      <c r="AV429" t="s">
        <v>78</v>
      </c>
      <c r="AW429" t="s">
        <v>78</v>
      </c>
      <c r="AX429" t="s">
        <v>78</v>
      </c>
      <c r="AY429">
        <v>4.2</v>
      </c>
      <c r="AZ429">
        <v>1</v>
      </c>
      <c r="BA429">
        <v>1</v>
      </c>
      <c r="BB429">
        <v>1</v>
      </c>
      <c r="BC429">
        <v>0</v>
      </c>
      <c r="BD429">
        <v>0.571428571</v>
      </c>
      <c r="BE429">
        <v>1</v>
      </c>
      <c r="BF429">
        <v>0.5625</v>
      </c>
      <c r="BG429">
        <v>0</v>
      </c>
      <c r="BH429">
        <v>0.5</v>
      </c>
      <c r="BI429">
        <v>0.4</v>
      </c>
      <c r="BJ429">
        <v>0.63636363600000001</v>
      </c>
      <c r="BK429">
        <v>0</v>
      </c>
      <c r="BL429">
        <v>0.75</v>
      </c>
      <c r="BM429">
        <v>1</v>
      </c>
      <c r="BN429">
        <v>1</v>
      </c>
      <c r="BO429">
        <v>0</v>
      </c>
      <c r="BP429">
        <v>6</v>
      </c>
      <c r="BQ429">
        <v>9.1999999999999993</v>
      </c>
      <c r="BR429">
        <v>5.3</v>
      </c>
      <c r="BS429">
        <v>9.6999999999999993</v>
      </c>
      <c r="BT429">
        <v>9</v>
      </c>
      <c r="BU429">
        <v>8.6999999999999993</v>
      </c>
      <c r="BV429">
        <v>8.5</v>
      </c>
      <c r="BW429">
        <v>9.5</v>
      </c>
      <c r="BX429">
        <v>9</v>
      </c>
      <c r="BY429">
        <v>9.3000000000000007</v>
      </c>
      <c r="BZ429">
        <v>8.3000000000000007</v>
      </c>
      <c r="CA429">
        <v>7.5</v>
      </c>
      <c r="CB429">
        <v>8</v>
      </c>
      <c r="CC429">
        <v>9.5</v>
      </c>
      <c r="CD429">
        <v>9.6999999999999993</v>
      </c>
      <c r="CE429">
        <v>9.6999999999999993</v>
      </c>
      <c r="CF429">
        <v>128.80329119999999</v>
      </c>
      <c r="CG429">
        <f>IF(CJ429&lt;$CH$1,CJ429,)</f>
        <v>1649.371302</v>
      </c>
      <c r="CH429">
        <v>1</v>
      </c>
      <c r="CI429">
        <v>429</v>
      </c>
      <c r="CJ429">
        <v>1649.371302</v>
      </c>
      <c r="CK429">
        <f t="shared" si="19"/>
        <v>257.60658239999998</v>
      </c>
      <c r="CL429">
        <f t="shared" si="20"/>
        <v>903.4744687252379</v>
      </c>
    </row>
    <row r="430" spans="1:90" x14ac:dyDescent="0.25">
      <c r="A430" s="5" t="s">
        <v>333</v>
      </c>
      <c r="B430" s="2" t="s">
        <v>497</v>
      </c>
      <c r="C430" s="10">
        <v>42675</v>
      </c>
      <c r="D430" s="10">
        <v>43009</v>
      </c>
      <c r="E430" s="14">
        <f t="shared" si="18"/>
        <v>11</v>
      </c>
      <c r="F430" s="3" t="s">
        <v>537</v>
      </c>
      <c r="G430" s="3" t="s">
        <v>461</v>
      </c>
      <c r="H430">
        <v>700</v>
      </c>
      <c r="I430">
        <v>78.900000000000006</v>
      </c>
      <c r="J430">
        <v>156.9</v>
      </c>
      <c r="K430">
        <v>7.9</v>
      </c>
      <c r="L430">
        <v>189</v>
      </c>
      <c r="M430">
        <v>77</v>
      </c>
      <c r="N430" t="s">
        <v>76</v>
      </c>
      <c r="O430">
        <v>373</v>
      </c>
      <c r="P430">
        <v>1080</v>
      </c>
      <c r="Q430">
        <v>1920</v>
      </c>
      <c r="R430" s="1" t="s">
        <v>78</v>
      </c>
      <c r="S430" s="1" t="s">
        <v>78</v>
      </c>
      <c r="T430" t="s">
        <v>74</v>
      </c>
      <c r="U430">
        <v>8</v>
      </c>
      <c r="V430">
        <v>171.65299999999999</v>
      </c>
      <c r="W430">
        <v>2.4</v>
      </c>
      <c r="X430">
        <v>4</v>
      </c>
      <c r="Y430">
        <v>64</v>
      </c>
      <c r="Z430" t="s">
        <v>107</v>
      </c>
      <c r="AA430">
        <v>4000</v>
      </c>
      <c r="AB430">
        <v>82</v>
      </c>
      <c r="AC430">
        <v>19.38</v>
      </c>
      <c r="AD430">
        <v>14.28</v>
      </c>
      <c r="AE430">
        <v>11.43</v>
      </c>
      <c r="AF430">
        <v>85</v>
      </c>
      <c r="AG430">
        <v>20</v>
      </c>
      <c r="AH430">
        <v>2.2000000000000002</v>
      </c>
      <c r="AI430">
        <v>8</v>
      </c>
      <c r="AJ430" t="s">
        <v>74</v>
      </c>
      <c r="AK430" t="s">
        <v>78</v>
      </c>
      <c r="AL430" t="s">
        <v>78</v>
      </c>
      <c r="AM430" t="s">
        <v>78</v>
      </c>
      <c r="AN430" t="s">
        <v>78</v>
      </c>
      <c r="AO430" t="s">
        <v>78</v>
      </c>
      <c r="AP430" t="s">
        <v>78</v>
      </c>
      <c r="AQ430" t="s">
        <v>74</v>
      </c>
      <c r="AR430" t="s">
        <v>78</v>
      </c>
      <c r="AS430" t="s">
        <v>78</v>
      </c>
      <c r="AT430" t="s">
        <v>77</v>
      </c>
      <c r="AU430" t="s">
        <v>78</v>
      </c>
      <c r="AV430" t="s">
        <v>78</v>
      </c>
      <c r="AW430" t="s">
        <v>78</v>
      </c>
      <c r="AX430" t="s">
        <v>78</v>
      </c>
      <c r="AY430">
        <v>4.2</v>
      </c>
      <c r="AZ430">
        <v>1</v>
      </c>
      <c r="BA430">
        <v>1</v>
      </c>
      <c r="BB430">
        <v>1</v>
      </c>
      <c r="BC430">
        <v>0</v>
      </c>
      <c r="BD430">
        <v>0.571428571</v>
      </c>
      <c r="BE430">
        <v>1</v>
      </c>
      <c r="BF430">
        <v>0.4375</v>
      </c>
      <c r="BG430">
        <v>0</v>
      </c>
      <c r="BH430">
        <v>0.5</v>
      </c>
      <c r="BI430">
        <v>0.4</v>
      </c>
      <c r="BJ430">
        <v>0.45454545499999999</v>
      </c>
      <c r="BK430">
        <v>0</v>
      </c>
      <c r="BL430">
        <v>0.75</v>
      </c>
      <c r="BM430">
        <v>0.5</v>
      </c>
      <c r="BN430">
        <v>0.83333333300000001</v>
      </c>
      <c r="BO430">
        <v>0</v>
      </c>
      <c r="BP430">
        <v>39</v>
      </c>
      <c r="BQ430">
        <v>8.9</v>
      </c>
      <c r="BR430">
        <v>7.6</v>
      </c>
      <c r="BS430">
        <v>9.1</v>
      </c>
      <c r="BT430">
        <v>8.6999999999999993</v>
      </c>
      <c r="BU430">
        <v>8.8000000000000007</v>
      </c>
      <c r="BV430">
        <v>9</v>
      </c>
      <c r="BW430">
        <v>9.6</v>
      </c>
      <c r="BX430">
        <v>9.1999999999999993</v>
      </c>
      <c r="BY430">
        <v>9.5</v>
      </c>
      <c r="BZ430">
        <v>8.1</v>
      </c>
      <c r="CA430">
        <v>8.9</v>
      </c>
      <c r="CB430">
        <v>9</v>
      </c>
      <c r="CC430">
        <v>9.5</v>
      </c>
      <c r="CD430">
        <v>9.5</v>
      </c>
      <c r="CE430">
        <v>9.5</v>
      </c>
      <c r="CF430">
        <v>128.80329119999999</v>
      </c>
      <c r="CG430">
        <f>IF(CJ430&lt;$CH$1,CJ430,)</f>
        <v>0</v>
      </c>
      <c r="CH430">
        <v>1</v>
      </c>
      <c r="CI430">
        <v>430</v>
      </c>
      <c r="CJ430">
        <v>14999.99958</v>
      </c>
      <c r="CK430">
        <f t="shared" si="19"/>
        <v>257.60658239999998</v>
      </c>
      <c r="CL430">
        <f t="shared" si="20"/>
        <v>0</v>
      </c>
    </row>
    <row r="431" spans="1:90" x14ac:dyDescent="0.25">
      <c r="A431" s="5" t="s">
        <v>333</v>
      </c>
      <c r="B431" s="2" t="s">
        <v>499</v>
      </c>
      <c r="C431" s="10">
        <v>42675</v>
      </c>
      <c r="D431" s="10">
        <v>43009</v>
      </c>
      <c r="E431" s="14">
        <f t="shared" si="18"/>
        <v>11</v>
      </c>
      <c r="G431" s="3" t="s">
        <v>468</v>
      </c>
      <c r="H431">
        <v>600</v>
      </c>
      <c r="I431">
        <v>76.2</v>
      </c>
      <c r="J431">
        <v>150.9</v>
      </c>
      <c r="K431">
        <v>8.1999999999999993</v>
      </c>
      <c r="L431">
        <v>162</v>
      </c>
      <c r="M431">
        <v>72</v>
      </c>
      <c r="N431" t="s">
        <v>76</v>
      </c>
      <c r="O431">
        <v>401</v>
      </c>
      <c r="P431">
        <v>1080</v>
      </c>
      <c r="Q431">
        <v>1920</v>
      </c>
      <c r="R431" s="1" t="s">
        <v>78</v>
      </c>
      <c r="S431" s="1" t="s">
        <v>77</v>
      </c>
      <c r="T431" t="s">
        <v>74</v>
      </c>
      <c r="U431">
        <v>8</v>
      </c>
      <c r="V431">
        <v>57</v>
      </c>
      <c r="W431">
        <v>2.1</v>
      </c>
      <c r="X431">
        <v>3</v>
      </c>
      <c r="Y431">
        <v>32</v>
      </c>
      <c r="Z431" t="s">
        <v>104</v>
      </c>
      <c r="AA431">
        <v>3340</v>
      </c>
      <c r="AF431" t="s">
        <v>74</v>
      </c>
      <c r="AG431">
        <v>12</v>
      </c>
      <c r="AH431">
        <v>2.2000000000000002</v>
      </c>
      <c r="AI431">
        <v>8</v>
      </c>
      <c r="AJ431" t="s">
        <v>74</v>
      </c>
      <c r="AK431" t="s">
        <v>78</v>
      </c>
      <c r="AL431" t="s">
        <v>78</v>
      </c>
      <c r="AM431" t="s">
        <v>78</v>
      </c>
      <c r="AN431" t="s">
        <v>78</v>
      </c>
      <c r="AO431" t="s">
        <v>78</v>
      </c>
      <c r="AP431" t="s">
        <v>74</v>
      </c>
      <c r="AQ431" t="s">
        <v>74</v>
      </c>
      <c r="AR431" t="s">
        <v>77</v>
      </c>
      <c r="AS431" t="s">
        <v>78</v>
      </c>
      <c r="AT431" t="s">
        <v>78</v>
      </c>
      <c r="AU431" t="s">
        <v>78</v>
      </c>
      <c r="AV431" t="s">
        <v>78</v>
      </c>
      <c r="AW431" t="s">
        <v>78</v>
      </c>
      <c r="AX431" t="s">
        <v>78</v>
      </c>
      <c r="AY431">
        <v>4.0999999999999996</v>
      </c>
      <c r="AZ431">
        <v>1</v>
      </c>
      <c r="BA431">
        <v>1</v>
      </c>
      <c r="BB431">
        <v>0.6</v>
      </c>
      <c r="BC431">
        <v>0</v>
      </c>
      <c r="BD431">
        <v>0.428571429</v>
      </c>
      <c r="BE431">
        <v>1</v>
      </c>
      <c r="BF431">
        <v>0.375</v>
      </c>
      <c r="BG431">
        <v>0</v>
      </c>
      <c r="BH431">
        <v>0</v>
      </c>
      <c r="BI431">
        <v>0.4</v>
      </c>
      <c r="BJ431">
        <v>0.27272727299999999</v>
      </c>
      <c r="BK431">
        <v>0</v>
      </c>
      <c r="BL431">
        <v>0.5</v>
      </c>
      <c r="BM431">
        <v>0.5</v>
      </c>
      <c r="BN431">
        <v>0.83333333300000001</v>
      </c>
      <c r="BO431">
        <v>0</v>
      </c>
      <c r="BP431">
        <v>14</v>
      </c>
      <c r="BQ431">
        <v>7.9</v>
      </c>
      <c r="BR431">
        <v>7.9</v>
      </c>
      <c r="BS431">
        <v>8.6</v>
      </c>
      <c r="BT431">
        <v>7.9</v>
      </c>
      <c r="BU431">
        <v>7.9</v>
      </c>
      <c r="BV431">
        <v>7.4</v>
      </c>
      <c r="BW431">
        <v>8.1999999999999993</v>
      </c>
      <c r="BX431">
        <v>6.6</v>
      </c>
      <c r="BY431">
        <v>8.6</v>
      </c>
      <c r="BZ431">
        <v>6.8</v>
      </c>
      <c r="CA431">
        <v>7.2</v>
      </c>
      <c r="CB431">
        <v>8</v>
      </c>
      <c r="CC431">
        <v>8.4</v>
      </c>
      <c r="CD431">
        <v>8.3000000000000007</v>
      </c>
      <c r="CE431">
        <v>8.9</v>
      </c>
      <c r="CF431">
        <v>128.80329119999999</v>
      </c>
      <c r="CG431">
        <f>IF(CJ431&lt;$CH$1,CJ431,)</f>
        <v>3485.339011</v>
      </c>
      <c r="CH431">
        <v>1</v>
      </c>
      <c r="CI431">
        <v>431</v>
      </c>
      <c r="CJ431">
        <v>3485.339011</v>
      </c>
      <c r="CK431">
        <f t="shared" si="19"/>
        <v>257.60658239999998</v>
      </c>
      <c r="CL431">
        <f t="shared" si="20"/>
        <v>1909.1606647164588</v>
      </c>
    </row>
    <row r="432" spans="1:90" x14ac:dyDescent="0.25">
      <c r="A432" s="5" t="s">
        <v>333</v>
      </c>
      <c r="B432" s="2" t="s">
        <v>506</v>
      </c>
      <c r="C432" s="10">
        <v>42644</v>
      </c>
      <c r="D432" s="10">
        <v>42917</v>
      </c>
      <c r="E432" s="14">
        <f t="shared" si="18"/>
        <v>9</v>
      </c>
      <c r="F432" s="3" t="s">
        <v>538</v>
      </c>
      <c r="G432" s="3" t="s">
        <v>485</v>
      </c>
      <c r="H432">
        <v>150</v>
      </c>
      <c r="I432">
        <v>70.400000000000006</v>
      </c>
      <c r="J432">
        <v>143.19999999999999</v>
      </c>
      <c r="K432">
        <v>7.9</v>
      </c>
      <c r="L432">
        <v>145</v>
      </c>
      <c r="M432">
        <v>68</v>
      </c>
      <c r="N432" t="s">
        <v>114</v>
      </c>
      <c r="O432">
        <v>293</v>
      </c>
      <c r="P432">
        <v>720</v>
      </c>
      <c r="Q432">
        <v>1280</v>
      </c>
      <c r="R432" s="1" t="s">
        <v>77</v>
      </c>
      <c r="S432" s="1" t="s">
        <v>77</v>
      </c>
      <c r="T432" t="s">
        <v>536</v>
      </c>
      <c r="U432">
        <v>8</v>
      </c>
      <c r="V432">
        <v>36.5</v>
      </c>
      <c r="W432">
        <v>1.5</v>
      </c>
      <c r="X432">
        <v>3</v>
      </c>
      <c r="Y432">
        <v>16</v>
      </c>
      <c r="Z432" t="s">
        <v>107</v>
      </c>
      <c r="AA432">
        <v>4100</v>
      </c>
      <c r="AF432" t="s">
        <v>74</v>
      </c>
      <c r="AG432">
        <v>13</v>
      </c>
      <c r="AH432">
        <v>2.2000000000000002</v>
      </c>
      <c r="AI432">
        <v>5</v>
      </c>
      <c r="AJ432" t="s">
        <v>74</v>
      </c>
      <c r="AK432" t="s">
        <v>78</v>
      </c>
      <c r="AL432" t="s">
        <v>78</v>
      </c>
      <c r="AM432" t="s">
        <v>78</v>
      </c>
      <c r="AN432" t="s">
        <v>78</v>
      </c>
      <c r="AO432" t="s">
        <v>78</v>
      </c>
      <c r="AP432" t="s">
        <v>74</v>
      </c>
      <c r="AQ432" t="s">
        <v>74</v>
      </c>
      <c r="AR432" t="s">
        <v>77</v>
      </c>
      <c r="AS432" t="s">
        <v>78</v>
      </c>
      <c r="AT432" t="s">
        <v>78</v>
      </c>
      <c r="AU432" t="s">
        <v>78</v>
      </c>
      <c r="AV432" t="s">
        <v>78</v>
      </c>
      <c r="AW432" t="s">
        <v>78</v>
      </c>
      <c r="AX432" t="s">
        <v>78</v>
      </c>
      <c r="AY432">
        <v>4</v>
      </c>
      <c r="AZ432">
        <v>1</v>
      </c>
      <c r="BA432">
        <v>1</v>
      </c>
      <c r="BB432">
        <v>0.4</v>
      </c>
      <c r="BC432">
        <v>0</v>
      </c>
      <c r="BD432">
        <v>0.428571429</v>
      </c>
      <c r="BE432">
        <v>0</v>
      </c>
      <c r="BF432">
        <v>6.25E-2</v>
      </c>
      <c r="BG432">
        <v>0</v>
      </c>
      <c r="BH432">
        <v>0.5</v>
      </c>
      <c r="BI432">
        <v>0.4</v>
      </c>
      <c r="BJ432">
        <v>0.27272727299999999</v>
      </c>
      <c r="BK432">
        <v>0</v>
      </c>
      <c r="BL432">
        <v>0.75</v>
      </c>
      <c r="BM432">
        <v>1</v>
      </c>
      <c r="BN432">
        <v>0.83333333300000001</v>
      </c>
      <c r="BO432">
        <v>0</v>
      </c>
      <c r="BP432">
        <v>0</v>
      </c>
      <c r="BQ432" t="s">
        <v>74</v>
      </c>
      <c r="BR432" t="s">
        <v>74</v>
      </c>
      <c r="BS432" t="s">
        <v>74</v>
      </c>
      <c r="BT432" t="s">
        <v>74</v>
      </c>
      <c r="BU432" t="s">
        <v>74</v>
      </c>
      <c r="BV432" t="s">
        <v>74</v>
      </c>
      <c r="BW432" t="s">
        <v>74</v>
      </c>
      <c r="BX432" t="s">
        <v>74</v>
      </c>
      <c r="BY432" t="s">
        <v>74</v>
      </c>
      <c r="BZ432" t="s">
        <v>74</v>
      </c>
      <c r="CA432" t="s">
        <v>74</v>
      </c>
      <c r="CB432" t="s">
        <v>74</v>
      </c>
      <c r="CC432" t="s">
        <v>74</v>
      </c>
      <c r="CD432" t="s">
        <v>74</v>
      </c>
      <c r="CE432" t="s">
        <v>74</v>
      </c>
      <c r="CF432">
        <v>204.5676474</v>
      </c>
      <c r="CG432">
        <f>IF(CJ432&lt;$CH$1,CJ432,)</f>
        <v>0</v>
      </c>
      <c r="CH432">
        <v>1</v>
      </c>
      <c r="CI432">
        <v>432</v>
      </c>
      <c r="CJ432">
        <v>14999.99994</v>
      </c>
      <c r="CK432">
        <f t="shared" si="19"/>
        <v>409.1352948</v>
      </c>
      <c r="CL432">
        <f t="shared" si="20"/>
        <v>0</v>
      </c>
    </row>
    <row r="433" spans="1:90" x14ac:dyDescent="0.25">
      <c r="A433" s="5" t="s">
        <v>333</v>
      </c>
      <c r="B433" s="2" t="s">
        <v>496</v>
      </c>
      <c r="C433" s="10">
        <v>42644</v>
      </c>
      <c r="D433" s="10">
        <v>43009</v>
      </c>
      <c r="E433" s="14">
        <f t="shared" si="18"/>
        <v>12</v>
      </c>
      <c r="F433" s="3" t="s">
        <v>539</v>
      </c>
      <c r="G433" s="3" t="s">
        <v>466</v>
      </c>
      <c r="H433">
        <v>250</v>
      </c>
      <c r="I433">
        <v>76.2</v>
      </c>
      <c r="J433">
        <v>150.9</v>
      </c>
      <c r="K433">
        <v>8.1999999999999993</v>
      </c>
      <c r="L433">
        <v>162</v>
      </c>
      <c r="M433">
        <v>72</v>
      </c>
      <c r="N433" t="s">
        <v>76</v>
      </c>
      <c r="O433">
        <v>401</v>
      </c>
      <c r="P433">
        <v>1080</v>
      </c>
      <c r="Q433">
        <v>1920</v>
      </c>
      <c r="R433" s="1" t="s">
        <v>78</v>
      </c>
      <c r="S433" s="1" t="s">
        <v>77</v>
      </c>
      <c r="T433" t="s">
        <v>74</v>
      </c>
      <c r="U433">
        <v>8</v>
      </c>
      <c r="V433">
        <v>56.585000000000001</v>
      </c>
      <c r="W433">
        <v>2.1</v>
      </c>
      <c r="X433">
        <v>3</v>
      </c>
      <c r="Y433">
        <v>32</v>
      </c>
      <c r="Z433" t="s">
        <v>107</v>
      </c>
      <c r="AA433">
        <v>3340</v>
      </c>
      <c r="AB433">
        <v>84</v>
      </c>
      <c r="AC433">
        <v>23.1</v>
      </c>
      <c r="AD433">
        <v>13.68</v>
      </c>
      <c r="AE433">
        <v>13.3</v>
      </c>
      <c r="AF433" t="s">
        <v>74</v>
      </c>
      <c r="AG433">
        <v>12</v>
      </c>
      <c r="AH433">
        <v>2.2000000000000002</v>
      </c>
      <c r="AI433">
        <v>8</v>
      </c>
      <c r="AJ433" t="s">
        <v>74</v>
      </c>
      <c r="AK433" t="s">
        <v>78</v>
      </c>
      <c r="AL433" t="s">
        <v>78</v>
      </c>
      <c r="AM433" t="s">
        <v>78</v>
      </c>
      <c r="AN433" t="s">
        <v>78</v>
      </c>
      <c r="AO433" t="s">
        <v>78</v>
      </c>
      <c r="AP433" t="s">
        <v>74</v>
      </c>
      <c r="AQ433" t="s">
        <v>74</v>
      </c>
      <c r="AR433" t="s">
        <v>78</v>
      </c>
      <c r="AS433" t="s">
        <v>78</v>
      </c>
      <c r="AT433" t="s">
        <v>78</v>
      </c>
      <c r="AU433" t="s">
        <v>78</v>
      </c>
      <c r="AV433" t="s">
        <v>78</v>
      </c>
      <c r="AW433" t="s">
        <v>78</v>
      </c>
      <c r="AX433" t="s">
        <v>78</v>
      </c>
      <c r="AY433">
        <v>4.0999999999999996</v>
      </c>
      <c r="AZ433">
        <v>1</v>
      </c>
      <c r="BA433">
        <v>1</v>
      </c>
      <c r="BB433">
        <v>0.6</v>
      </c>
      <c r="BC433">
        <v>0</v>
      </c>
      <c r="BD433">
        <v>0.571428571</v>
      </c>
      <c r="BE433">
        <v>0.66666666699999999</v>
      </c>
      <c r="BF433">
        <v>6.25E-2</v>
      </c>
      <c r="BG433">
        <v>0</v>
      </c>
      <c r="BH433">
        <v>0.5</v>
      </c>
      <c r="BI433">
        <v>0.4</v>
      </c>
      <c r="BJ433">
        <v>0.27272727299999999</v>
      </c>
      <c r="BK433">
        <v>0</v>
      </c>
      <c r="BL433">
        <v>0.75</v>
      </c>
      <c r="BM433">
        <v>1</v>
      </c>
      <c r="BN433">
        <v>0.83333333300000001</v>
      </c>
      <c r="BO433">
        <v>0</v>
      </c>
      <c r="BP433">
        <v>23</v>
      </c>
      <c r="BQ433">
        <v>9</v>
      </c>
      <c r="BR433">
        <v>7.2</v>
      </c>
      <c r="BS433">
        <v>9.1</v>
      </c>
      <c r="BT433">
        <v>8.4</v>
      </c>
      <c r="BU433">
        <v>8.3000000000000007</v>
      </c>
      <c r="BV433">
        <v>7.9</v>
      </c>
      <c r="BW433">
        <v>9</v>
      </c>
      <c r="BX433">
        <v>8.5</v>
      </c>
      <c r="BY433">
        <v>9.6</v>
      </c>
      <c r="BZ433">
        <v>7.9</v>
      </c>
      <c r="CA433">
        <v>8.4</v>
      </c>
      <c r="CB433">
        <v>8.4</v>
      </c>
      <c r="CC433">
        <v>9</v>
      </c>
      <c r="CD433">
        <v>9.1</v>
      </c>
      <c r="CE433">
        <v>9.1999999999999993</v>
      </c>
      <c r="CF433">
        <v>204.5676474</v>
      </c>
      <c r="CG433">
        <f>IF(CJ433&lt;$CH$1,CJ433,)</f>
        <v>1251.1777959999999</v>
      </c>
      <c r="CH433">
        <v>1</v>
      </c>
      <c r="CI433">
        <v>433</v>
      </c>
      <c r="CJ433">
        <v>1251.1777959999999</v>
      </c>
      <c r="CK433">
        <f t="shared" si="19"/>
        <v>409.1352948</v>
      </c>
      <c r="CL433">
        <f t="shared" si="20"/>
        <v>685.35641013712393</v>
      </c>
    </row>
    <row r="434" spans="1:90" x14ac:dyDescent="0.25">
      <c r="A434" s="5" t="s">
        <v>333</v>
      </c>
      <c r="B434" s="2" t="s">
        <v>495</v>
      </c>
      <c r="C434" s="10">
        <v>42644</v>
      </c>
      <c r="D434" s="10">
        <v>43009</v>
      </c>
      <c r="E434" s="14">
        <f t="shared" si="18"/>
        <v>12</v>
      </c>
      <c r="F434" s="3" t="s">
        <v>540</v>
      </c>
      <c r="G434" s="3" t="s">
        <v>494</v>
      </c>
      <c r="H434">
        <v>120</v>
      </c>
      <c r="I434">
        <v>77.099999999999994</v>
      </c>
      <c r="J434">
        <v>154.30000000000001</v>
      </c>
      <c r="K434">
        <v>8.5</v>
      </c>
      <c r="L434">
        <v>168</v>
      </c>
      <c r="M434">
        <v>70</v>
      </c>
      <c r="N434" t="s">
        <v>76</v>
      </c>
      <c r="O434">
        <v>267</v>
      </c>
      <c r="P434">
        <v>720</v>
      </c>
      <c r="Q434">
        <v>1280</v>
      </c>
      <c r="R434" s="1" t="s">
        <v>78</v>
      </c>
      <c r="S434" s="1" t="s">
        <v>77</v>
      </c>
      <c r="T434" t="s">
        <v>74</v>
      </c>
      <c r="U434">
        <v>8</v>
      </c>
      <c r="V434">
        <v>26</v>
      </c>
      <c r="W434">
        <v>1.2</v>
      </c>
      <c r="X434">
        <v>2</v>
      </c>
      <c r="Y434">
        <v>16</v>
      </c>
      <c r="Z434" t="s">
        <v>104</v>
      </c>
      <c r="AA434">
        <v>3100</v>
      </c>
      <c r="AF434" t="s">
        <v>74</v>
      </c>
      <c r="AG434">
        <v>13</v>
      </c>
      <c r="AH434">
        <v>2</v>
      </c>
      <c r="AI434">
        <v>8</v>
      </c>
      <c r="AJ434">
        <v>2</v>
      </c>
      <c r="AK434" t="s">
        <v>77</v>
      </c>
      <c r="AL434" t="s">
        <v>78</v>
      </c>
      <c r="AM434" t="s">
        <v>78</v>
      </c>
      <c r="AN434" t="s">
        <v>78</v>
      </c>
      <c r="AO434" t="s">
        <v>78</v>
      </c>
      <c r="AP434" t="s">
        <v>74</v>
      </c>
      <c r="AQ434" t="s">
        <v>74</v>
      </c>
      <c r="AR434" t="s">
        <v>77</v>
      </c>
      <c r="AS434" t="s">
        <v>78</v>
      </c>
      <c r="AT434" t="s">
        <v>78</v>
      </c>
      <c r="AU434" t="s">
        <v>78</v>
      </c>
      <c r="AV434" t="s">
        <v>78</v>
      </c>
      <c r="AW434" t="s">
        <v>78</v>
      </c>
      <c r="AX434" t="s">
        <v>78</v>
      </c>
      <c r="AY434">
        <v>4.0999999999999996</v>
      </c>
      <c r="AZ434">
        <v>1</v>
      </c>
      <c r="BA434">
        <v>1</v>
      </c>
      <c r="BB434">
        <v>0.8</v>
      </c>
      <c r="BC434">
        <v>0</v>
      </c>
      <c r="BD434">
        <v>0.428571429</v>
      </c>
      <c r="BE434">
        <v>0.66666666699999999</v>
      </c>
      <c r="BF434">
        <v>0.1875</v>
      </c>
      <c r="BG434">
        <v>0</v>
      </c>
      <c r="BH434">
        <v>0</v>
      </c>
      <c r="BI434">
        <v>0.4</v>
      </c>
      <c r="BJ434">
        <v>0.27272727299999999</v>
      </c>
      <c r="BK434">
        <v>0</v>
      </c>
      <c r="BL434">
        <v>0.5</v>
      </c>
      <c r="BM434">
        <v>0.5</v>
      </c>
      <c r="BN434">
        <v>0.83333333300000001</v>
      </c>
      <c r="BO434">
        <v>0</v>
      </c>
      <c r="BP434">
        <v>0</v>
      </c>
      <c r="BQ434" t="s">
        <v>74</v>
      </c>
      <c r="BR434" t="s">
        <v>74</v>
      </c>
      <c r="BS434" t="s">
        <v>74</v>
      </c>
      <c r="BT434" t="s">
        <v>74</v>
      </c>
      <c r="BU434" t="s">
        <v>74</v>
      </c>
      <c r="BV434" t="s">
        <v>74</v>
      </c>
      <c r="BW434" t="s">
        <v>74</v>
      </c>
      <c r="BX434" t="s">
        <v>74</v>
      </c>
      <c r="BY434" t="s">
        <v>74</v>
      </c>
      <c r="BZ434" t="s">
        <v>74</v>
      </c>
      <c r="CA434" t="s">
        <v>74</v>
      </c>
      <c r="CB434" t="s">
        <v>74</v>
      </c>
      <c r="CC434" t="s">
        <v>74</v>
      </c>
      <c r="CD434" t="s">
        <v>74</v>
      </c>
      <c r="CE434" t="s">
        <v>74</v>
      </c>
      <c r="CF434">
        <v>204.5676474</v>
      </c>
      <c r="CG434">
        <f>IF(CJ434&lt;$CH$1,CJ434,)</f>
        <v>0</v>
      </c>
      <c r="CH434">
        <v>1</v>
      </c>
      <c r="CI434">
        <v>434</v>
      </c>
      <c r="CJ434">
        <v>14999.99958</v>
      </c>
      <c r="CK434">
        <f t="shared" si="19"/>
        <v>409.1352948</v>
      </c>
      <c r="CL434">
        <f t="shared" si="20"/>
        <v>0</v>
      </c>
    </row>
    <row r="435" spans="1:90" x14ac:dyDescent="0.25">
      <c r="A435" s="5" t="s">
        <v>333</v>
      </c>
      <c r="B435" s="2" t="s">
        <v>509</v>
      </c>
      <c r="C435" s="10">
        <v>42614</v>
      </c>
      <c r="D435" s="10">
        <v>42856</v>
      </c>
      <c r="E435" s="14">
        <f t="shared" si="18"/>
        <v>8</v>
      </c>
      <c r="G435" s="3" t="s">
        <v>474</v>
      </c>
      <c r="H435">
        <v>370</v>
      </c>
      <c r="I435">
        <v>69.099999999999994</v>
      </c>
      <c r="J435">
        <v>141.19999999999999</v>
      </c>
      <c r="K435">
        <v>7.1</v>
      </c>
      <c r="L435">
        <v>146</v>
      </c>
      <c r="M435">
        <v>70</v>
      </c>
      <c r="N435" t="s">
        <v>76</v>
      </c>
      <c r="O435">
        <v>441</v>
      </c>
      <c r="P435">
        <v>1080</v>
      </c>
      <c r="Q435">
        <v>1920</v>
      </c>
      <c r="R435" s="1" t="s">
        <v>78</v>
      </c>
      <c r="S435" s="1" t="s">
        <v>77</v>
      </c>
      <c r="T435" t="s">
        <v>74</v>
      </c>
      <c r="U435">
        <v>8</v>
      </c>
      <c r="V435">
        <v>77.3</v>
      </c>
      <c r="W435">
        <v>2</v>
      </c>
      <c r="X435">
        <v>3</v>
      </c>
      <c r="Y435">
        <v>32</v>
      </c>
      <c r="Z435" t="s">
        <v>107</v>
      </c>
      <c r="AA435">
        <v>3020</v>
      </c>
      <c r="AB435">
        <v>84</v>
      </c>
      <c r="AC435">
        <v>28.05</v>
      </c>
      <c r="AD435">
        <v>11.08</v>
      </c>
      <c r="AE435">
        <v>9.68</v>
      </c>
      <c r="AF435" t="s">
        <v>74</v>
      </c>
      <c r="AG435">
        <v>12</v>
      </c>
      <c r="AH435">
        <v>2.2000000000000002</v>
      </c>
      <c r="AI435">
        <v>8</v>
      </c>
      <c r="AJ435" t="s">
        <v>74</v>
      </c>
      <c r="AK435" t="s">
        <v>78</v>
      </c>
      <c r="AL435" t="s">
        <v>78</v>
      </c>
      <c r="AM435" t="s">
        <v>78</v>
      </c>
      <c r="AN435" t="s">
        <v>78</v>
      </c>
      <c r="AO435" t="s">
        <v>78</v>
      </c>
      <c r="AP435" t="s">
        <v>74</v>
      </c>
      <c r="AQ435" t="s">
        <v>74</v>
      </c>
      <c r="AR435" t="s">
        <v>77</v>
      </c>
      <c r="AS435" t="s">
        <v>78</v>
      </c>
      <c r="AT435" t="s">
        <v>78</v>
      </c>
      <c r="AU435" t="s">
        <v>78</v>
      </c>
      <c r="AV435" t="s">
        <v>78</v>
      </c>
      <c r="AW435" t="s">
        <v>74</v>
      </c>
      <c r="AX435" t="s">
        <v>78</v>
      </c>
      <c r="AY435">
        <v>4.0999999999999996</v>
      </c>
      <c r="AZ435">
        <v>1</v>
      </c>
      <c r="BA435">
        <v>1</v>
      </c>
      <c r="BB435">
        <v>0.6</v>
      </c>
      <c r="BC435">
        <v>0</v>
      </c>
      <c r="BD435">
        <v>0.428571429</v>
      </c>
      <c r="BE435">
        <v>0.33333333300000001</v>
      </c>
      <c r="BF435">
        <v>6.25E-2</v>
      </c>
      <c r="BG435">
        <v>0</v>
      </c>
      <c r="BH435">
        <v>0</v>
      </c>
      <c r="BI435">
        <v>0.4</v>
      </c>
      <c r="BJ435">
        <v>0.27272727299999999</v>
      </c>
      <c r="BK435">
        <v>0</v>
      </c>
      <c r="BL435">
        <v>0.5</v>
      </c>
      <c r="BM435">
        <v>0.5</v>
      </c>
      <c r="BN435">
        <v>0.33333333300000001</v>
      </c>
      <c r="BO435">
        <v>0</v>
      </c>
      <c r="BP435">
        <v>12</v>
      </c>
      <c r="BQ435">
        <v>9.4</v>
      </c>
      <c r="BR435">
        <v>8.3000000000000007</v>
      </c>
      <c r="BS435">
        <v>9.5</v>
      </c>
      <c r="BT435">
        <v>9.5</v>
      </c>
      <c r="BU435">
        <v>9.1999999999999993</v>
      </c>
      <c r="BV435">
        <v>8.3000000000000007</v>
      </c>
      <c r="BW435">
        <v>9.3000000000000007</v>
      </c>
      <c r="BX435">
        <v>8.3000000000000007</v>
      </c>
      <c r="BY435">
        <v>9</v>
      </c>
      <c r="BZ435">
        <v>6.7</v>
      </c>
      <c r="CA435">
        <v>8.8000000000000007</v>
      </c>
      <c r="CB435">
        <v>8.6</v>
      </c>
      <c r="CC435">
        <v>8.8000000000000007</v>
      </c>
      <c r="CD435">
        <v>8.8000000000000007</v>
      </c>
      <c r="CE435">
        <v>9.1</v>
      </c>
      <c r="CF435">
        <v>288.03697820000002</v>
      </c>
      <c r="CG435">
        <f>IF(CJ435&lt;$CH$1,CJ435,)</f>
        <v>0</v>
      </c>
      <c r="CH435">
        <v>1</v>
      </c>
      <c r="CI435">
        <v>435</v>
      </c>
      <c r="CJ435">
        <v>14999.080610000001</v>
      </c>
      <c r="CK435">
        <f t="shared" si="19"/>
        <v>576.07395640000004</v>
      </c>
      <c r="CL435">
        <f t="shared" si="20"/>
        <v>0</v>
      </c>
    </row>
    <row r="436" spans="1:90" x14ac:dyDescent="0.25">
      <c r="A436" s="5" t="s">
        <v>333</v>
      </c>
      <c r="B436" s="2" t="s">
        <v>541</v>
      </c>
      <c r="C436" s="10">
        <v>42614</v>
      </c>
      <c r="E436" s="14" t="e">
        <f t="shared" si="18"/>
        <v>#NUM!</v>
      </c>
      <c r="H436">
        <v>470</v>
      </c>
      <c r="I436">
        <v>75.7</v>
      </c>
      <c r="J436">
        <v>151.80000000000001</v>
      </c>
      <c r="K436">
        <v>7.3</v>
      </c>
      <c r="L436">
        <v>160</v>
      </c>
      <c r="M436">
        <v>72</v>
      </c>
      <c r="N436" t="s">
        <v>76</v>
      </c>
      <c r="O436">
        <v>401</v>
      </c>
      <c r="P436">
        <v>1080</v>
      </c>
      <c r="Q436">
        <v>1920</v>
      </c>
      <c r="R436" s="1" t="s">
        <v>78</v>
      </c>
      <c r="S436" s="1" t="s">
        <v>77</v>
      </c>
      <c r="T436" t="s">
        <v>74</v>
      </c>
      <c r="U436">
        <v>8</v>
      </c>
      <c r="V436">
        <v>60</v>
      </c>
      <c r="W436">
        <v>2</v>
      </c>
      <c r="X436">
        <v>3</v>
      </c>
      <c r="Y436">
        <v>32</v>
      </c>
      <c r="Z436" t="s">
        <v>107</v>
      </c>
      <c r="AA436">
        <v>3340</v>
      </c>
      <c r="AB436">
        <v>79</v>
      </c>
      <c r="AC436">
        <v>24.2</v>
      </c>
      <c r="AD436">
        <v>11.52</v>
      </c>
      <c r="AE436">
        <v>10.55</v>
      </c>
      <c r="AF436" t="s">
        <v>74</v>
      </c>
      <c r="AG436">
        <v>16</v>
      </c>
      <c r="AH436" t="s">
        <v>74</v>
      </c>
      <c r="AI436">
        <v>8</v>
      </c>
      <c r="AJ436" t="s">
        <v>74</v>
      </c>
      <c r="AK436" t="s">
        <v>78</v>
      </c>
      <c r="AL436" t="s">
        <v>78</v>
      </c>
      <c r="AM436" t="s">
        <v>78</v>
      </c>
      <c r="AN436" t="s">
        <v>78</v>
      </c>
      <c r="AO436" t="s">
        <v>78</v>
      </c>
      <c r="AP436" t="s">
        <v>78</v>
      </c>
      <c r="AQ436" t="s">
        <v>74</v>
      </c>
      <c r="AR436" t="s">
        <v>78</v>
      </c>
      <c r="AS436" t="s">
        <v>78</v>
      </c>
      <c r="AT436" t="s">
        <v>77</v>
      </c>
      <c r="AU436" t="s">
        <v>78</v>
      </c>
      <c r="AV436" t="s">
        <v>78</v>
      </c>
      <c r="AW436" t="s">
        <v>74</v>
      </c>
      <c r="AX436" t="s">
        <v>78</v>
      </c>
      <c r="AY436">
        <v>4.0999999999999996</v>
      </c>
      <c r="AZ436">
        <v>1</v>
      </c>
      <c r="BA436">
        <v>1</v>
      </c>
      <c r="BB436">
        <v>0.8</v>
      </c>
      <c r="BC436">
        <v>0</v>
      </c>
      <c r="BD436">
        <v>0.428571429</v>
      </c>
      <c r="BE436">
        <v>0.33333333300000001</v>
      </c>
      <c r="BF436">
        <v>6.25E-2</v>
      </c>
      <c r="BG436">
        <v>0</v>
      </c>
      <c r="BH436">
        <v>0</v>
      </c>
      <c r="BI436">
        <v>0.4</v>
      </c>
      <c r="BJ436">
        <v>0.36363636399999999</v>
      </c>
      <c r="BK436">
        <v>0</v>
      </c>
      <c r="BL436">
        <v>0.5</v>
      </c>
      <c r="BM436">
        <v>0.5</v>
      </c>
      <c r="BN436">
        <v>0.66666666699999999</v>
      </c>
      <c r="BO436">
        <v>0</v>
      </c>
      <c r="BP436">
        <v>3</v>
      </c>
      <c r="BQ436" t="s">
        <v>74</v>
      </c>
      <c r="BR436" t="s">
        <v>74</v>
      </c>
      <c r="BS436" t="s">
        <v>74</v>
      </c>
      <c r="BT436" t="s">
        <v>74</v>
      </c>
      <c r="BU436" t="s">
        <v>74</v>
      </c>
      <c r="BV436" t="s">
        <v>74</v>
      </c>
      <c r="BW436" t="s">
        <v>74</v>
      </c>
      <c r="BX436" t="s">
        <v>74</v>
      </c>
      <c r="BY436" t="s">
        <v>74</v>
      </c>
      <c r="BZ436" t="s">
        <v>74</v>
      </c>
      <c r="CA436" t="s">
        <v>74</v>
      </c>
      <c r="CB436" t="s">
        <v>74</v>
      </c>
      <c r="CC436" t="s">
        <v>74</v>
      </c>
      <c r="CD436" t="s">
        <v>74</v>
      </c>
      <c r="CE436" t="s">
        <v>74</v>
      </c>
      <c r="CF436">
        <v>288.03697820000002</v>
      </c>
      <c r="CG436">
        <f>IF(CJ436&lt;$CH$1,CJ436,)</f>
        <v>1654.249421</v>
      </c>
      <c r="CH436">
        <v>1</v>
      </c>
      <c r="CI436">
        <v>436</v>
      </c>
      <c r="CJ436">
        <v>1654.249421</v>
      </c>
      <c r="CK436">
        <f t="shared" si="19"/>
        <v>576.07395640000004</v>
      </c>
      <c r="CL436">
        <f t="shared" si="20"/>
        <v>906.14655109174896</v>
      </c>
    </row>
    <row r="437" spans="1:90" x14ac:dyDescent="0.25">
      <c r="A437" s="5" t="s">
        <v>333</v>
      </c>
      <c r="B437" s="2" t="s">
        <v>542</v>
      </c>
      <c r="C437" s="10">
        <v>42614</v>
      </c>
      <c r="E437" s="14" t="e">
        <f t="shared" si="18"/>
        <v>#NUM!</v>
      </c>
      <c r="H437">
        <v>200</v>
      </c>
      <c r="I437">
        <v>72.5</v>
      </c>
      <c r="J437">
        <v>144.19999999999999</v>
      </c>
      <c r="K437">
        <v>9</v>
      </c>
      <c r="L437">
        <v>140</v>
      </c>
      <c r="M437">
        <v>66</v>
      </c>
      <c r="N437" t="s">
        <v>76</v>
      </c>
      <c r="O437">
        <v>294</v>
      </c>
      <c r="P437">
        <v>720</v>
      </c>
      <c r="Q437">
        <v>1280</v>
      </c>
      <c r="R437" s="1" t="s">
        <v>77</v>
      </c>
      <c r="S437" s="1" t="s">
        <v>77</v>
      </c>
      <c r="T437" t="s">
        <v>74</v>
      </c>
      <c r="U437">
        <v>4</v>
      </c>
      <c r="V437">
        <v>24.565000000000001</v>
      </c>
      <c r="W437">
        <v>1.3</v>
      </c>
      <c r="X437">
        <v>2</v>
      </c>
      <c r="Y437">
        <v>16</v>
      </c>
      <c r="Z437" t="s">
        <v>104</v>
      </c>
      <c r="AA437">
        <v>2200</v>
      </c>
      <c r="AF437" t="s">
        <v>74</v>
      </c>
      <c r="AG437">
        <v>13</v>
      </c>
      <c r="AH437">
        <v>2.2000000000000002</v>
      </c>
      <c r="AI437">
        <v>4.9000000000000004</v>
      </c>
      <c r="AJ437" t="s">
        <v>74</v>
      </c>
      <c r="AK437" t="s">
        <v>77</v>
      </c>
      <c r="AL437" t="s">
        <v>78</v>
      </c>
      <c r="AM437" t="s">
        <v>78</v>
      </c>
      <c r="AN437" t="s">
        <v>78</v>
      </c>
      <c r="AO437" t="s">
        <v>74</v>
      </c>
      <c r="AP437" t="s">
        <v>74</v>
      </c>
      <c r="AQ437" t="s">
        <v>74</v>
      </c>
      <c r="AR437" t="s">
        <v>77</v>
      </c>
      <c r="AS437" t="s">
        <v>78</v>
      </c>
      <c r="AT437" t="s">
        <v>78</v>
      </c>
      <c r="AU437" t="s">
        <v>78</v>
      </c>
      <c r="AV437" t="s">
        <v>78</v>
      </c>
      <c r="AW437" t="s">
        <v>74</v>
      </c>
      <c r="AX437" t="s">
        <v>78</v>
      </c>
      <c r="AY437">
        <v>4</v>
      </c>
      <c r="AZ437">
        <v>1</v>
      </c>
      <c r="BA437">
        <v>1</v>
      </c>
      <c r="BB437">
        <v>0.8</v>
      </c>
      <c r="BC437">
        <v>0</v>
      </c>
      <c r="BD437">
        <v>0.428571429</v>
      </c>
      <c r="BE437">
        <v>0.33333333300000001</v>
      </c>
      <c r="BF437">
        <v>6.25E-2</v>
      </c>
      <c r="BG437">
        <v>0</v>
      </c>
      <c r="BH437">
        <v>0</v>
      </c>
      <c r="BI437">
        <v>0.4</v>
      </c>
      <c r="BJ437">
        <v>0.27272727299999999</v>
      </c>
      <c r="BK437">
        <v>0</v>
      </c>
      <c r="BL437">
        <v>0.5</v>
      </c>
      <c r="BM437">
        <v>0.5</v>
      </c>
      <c r="BN437">
        <v>0.33333333300000001</v>
      </c>
      <c r="BO437">
        <v>0</v>
      </c>
      <c r="BP437">
        <v>5</v>
      </c>
      <c r="BQ437">
        <v>4.0999999999999996</v>
      </c>
      <c r="BR437">
        <v>5.2</v>
      </c>
      <c r="BS437">
        <v>4.2</v>
      </c>
      <c r="BT437">
        <v>5.8</v>
      </c>
      <c r="BU437">
        <v>5</v>
      </c>
      <c r="BV437">
        <v>5.4</v>
      </c>
      <c r="BW437">
        <v>4.4000000000000004</v>
      </c>
      <c r="BX437">
        <v>1.5</v>
      </c>
      <c r="BY437">
        <v>5</v>
      </c>
      <c r="BZ437">
        <v>2</v>
      </c>
      <c r="CA437">
        <v>4</v>
      </c>
      <c r="CB437">
        <v>5.8</v>
      </c>
      <c r="CC437">
        <v>5.4</v>
      </c>
      <c r="CD437">
        <v>5.3</v>
      </c>
      <c r="CE437">
        <v>5.5</v>
      </c>
      <c r="CF437">
        <v>288.03697820000002</v>
      </c>
      <c r="CG437">
        <f>IF(CJ437&lt;$CH$1,CJ437,)</f>
        <v>0</v>
      </c>
      <c r="CH437">
        <v>1</v>
      </c>
      <c r="CI437">
        <v>437</v>
      </c>
      <c r="CJ437">
        <v>14999.99958</v>
      </c>
      <c r="CK437">
        <f t="shared" si="19"/>
        <v>576.07395640000004</v>
      </c>
      <c r="CL437">
        <f t="shared" si="20"/>
        <v>0</v>
      </c>
    </row>
    <row r="438" spans="1:90" x14ac:dyDescent="0.25">
      <c r="A438" s="5" t="s">
        <v>333</v>
      </c>
      <c r="B438" s="2" t="s">
        <v>543</v>
      </c>
      <c r="C438" s="10">
        <v>42583</v>
      </c>
      <c r="E438" s="14" t="e">
        <f t="shared" si="18"/>
        <v>#NUM!</v>
      </c>
      <c r="F438" s="3" t="s">
        <v>545</v>
      </c>
      <c r="H438">
        <v>230</v>
      </c>
      <c r="I438">
        <v>72</v>
      </c>
      <c r="J438">
        <v>143</v>
      </c>
      <c r="K438">
        <v>8.9</v>
      </c>
      <c r="L438">
        <v>138</v>
      </c>
      <c r="M438">
        <v>67</v>
      </c>
      <c r="N438" t="s">
        <v>76</v>
      </c>
      <c r="O438">
        <v>294</v>
      </c>
      <c r="P438">
        <v>720</v>
      </c>
      <c r="Q438">
        <v>1280</v>
      </c>
      <c r="R438" s="1" t="s">
        <v>77</v>
      </c>
      <c r="S438" s="1" t="s">
        <v>77</v>
      </c>
      <c r="T438" t="s">
        <v>74</v>
      </c>
      <c r="U438">
        <v>4</v>
      </c>
      <c r="V438">
        <v>23.564</v>
      </c>
      <c r="W438">
        <v>1</v>
      </c>
      <c r="X438">
        <v>2</v>
      </c>
      <c r="Y438">
        <v>16</v>
      </c>
      <c r="Z438" t="s">
        <v>104</v>
      </c>
      <c r="AA438">
        <v>2200</v>
      </c>
      <c r="AF438" t="s">
        <v>74</v>
      </c>
      <c r="AG438">
        <v>8</v>
      </c>
      <c r="AH438">
        <v>2</v>
      </c>
      <c r="AI438">
        <v>1.9</v>
      </c>
      <c r="AJ438" t="s">
        <v>74</v>
      </c>
      <c r="AK438" t="s">
        <v>77</v>
      </c>
      <c r="AL438" t="s">
        <v>78</v>
      </c>
      <c r="AM438" t="s">
        <v>78</v>
      </c>
      <c r="AN438" t="s">
        <v>78</v>
      </c>
      <c r="AO438" t="s">
        <v>74</v>
      </c>
      <c r="AP438" t="s">
        <v>74</v>
      </c>
      <c r="AQ438" t="s">
        <v>74</v>
      </c>
      <c r="AR438" t="s">
        <v>77</v>
      </c>
      <c r="AS438" t="s">
        <v>78</v>
      </c>
      <c r="AT438" t="s">
        <v>78</v>
      </c>
      <c r="AU438" t="s">
        <v>78</v>
      </c>
      <c r="AV438" t="s">
        <v>78</v>
      </c>
      <c r="AW438" t="s">
        <v>78</v>
      </c>
      <c r="AX438" t="s">
        <v>78</v>
      </c>
      <c r="AY438">
        <v>4</v>
      </c>
      <c r="AZ438">
        <v>1</v>
      </c>
      <c r="BA438">
        <v>1</v>
      </c>
      <c r="BB438">
        <v>0.6</v>
      </c>
      <c r="BC438">
        <v>0</v>
      </c>
      <c r="BD438">
        <v>0.571428571</v>
      </c>
      <c r="BE438">
        <v>0.66666666699999999</v>
      </c>
      <c r="BF438">
        <v>0.125</v>
      </c>
      <c r="BG438">
        <v>0</v>
      </c>
      <c r="BH438">
        <v>0.5</v>
      </c>
      <c r="BI438">
        <v>0.4</v>
      </c>
      <c r="BJ438">
        <v>0.27272727299999999</v>
      </c>
      <c r="BK438">
        <v>0</v>
      </c>
      <c r="BL438">
        <v>0.75</v>
      </c>
      <c r="BM438">
        <v>1</v>
      </c>
      <c r="BN438">
        <v>0.83333333300000001</v>
      </c>
      <c r="BO438">
        <v>0</v>
      </c>
      <c r="BP438">
        <v>0</v>
      </c>
      <c r="BQ438" t="s">
        <v>74</v>
      </c>
      <c r="BR438" t="s">
        <v>74</v>
      </c>
      <c r="BS438" t="s">
        <v>74</v>
      </c>
      <c r="BT438" t="s">
        <v>74</v>
      </c>
      <c r="BU438" t="s">
        <v>74</v>
      </c>
      <c r="BV438" t="s">
        <v>74</v>
      </c>
      <c r="BW438" t="s">
        <v>74</v>
      </c>
      <c r="BX438" t="s">
        <v>74</v>
      </c>
      <c r="BY438" t="s">
        <v>74</v>
      </c>
      <c r="BZ438" t="s">
        <v>74</v>
      </c>
      <c r="CA438" t="s">
        <v>74</v>
      </c>
      <c r="CB438" t="s">
        <v>74</v>
      </c>
      <c r="CC438" t="s">
        <v>74</v>
      </c>
      <c r="CD438" t="s">
        <v>74</v>
      </c>
      <c r="CE438" t="s">
        <v>74</v>
      </c>
      <c r="CF438">
        <v>128.80339230000001</v>
      </c>
      <c r="CG438">
        <f>IF(CJ438&lt;$CH$1,CJ438,)</f>
        <v>0</v>
      </c>
      <c r="CH438">
        <v>1</v>
      </c>
      <c r="CI438">
        <v>438</v>
      </c>
      <c r="CJ438">
        <v>14999.99994</v>
      </c>
      <c r="CK438">
        <f t="shared" si="19"/>
        <v>257.60678460000003</v>
      </c>
      <c r="CL438">
        <f t="shared" si="20"/>
        <v>0</v>
      </c>
    </row>
    <row r="439" spans="1:90" x14ac:dyDescent="0.25">
      <c r="A439" s="5" t="s">
        <v>333</v>
      </c>
      <c r="B439" s="2" t="s">
        <v>546</v>
      </c>
      <c r="C439" s="10">
        <v>42583</v>
      </c>
      <c r="E439" s="14" t="e">
        <f t="shared" si="18"/>
        <v>#NUM!</v>
      </c>
      <c r="H439">
        <v>270</v>
      </c>
      <c r="I439">
        <v>90.9</v>
      </c>
      <c r="J439">
        <v>178.8</v>
      </c>
      <c r="K439">
        <v>7.2</v>
      </c>
      <c r="L439">
        <v>219</v>
      </c>
      <c r="M439">
        <v>74</v>
      </c>
      <c r="N439" t="s">
        <v>111</v>
      </c>
      <c r="O439">
        <v>445</v>
      </c>
      <c r="P439">
        <v>1440</v>
      </c>
      <c r="Q439">
        <v>2560</v>
      </c>
      <c r="R439" s="1" t="s">
        <v>77</v>
      </c>
      <c r="S439" s="1" t="s">
        <v>77</v>
      </c>
      <c r="T439" t="s">
        <v>74</v>
      </c>
      <c r="U439">
        <v>8</v>
      </c>
      <c r="V439">
        <v>142.154</v>
      </c>
      <c r="W439">
        <v>2.5</v>
      </c>
      <c r="X439">
        <v>4</v>
      </c>
      <c r="Y439">
        <v>64</v>
      </c>
      <c r="Z439" t="s">
        <v>107</v>
      </c>
      <c r="AA439">
        <v>4500</v>
      </c>
      <c r="AF439" t="s">
        <v>74</v>
      </c>
      <c r="AG439">
        <v>13</v>
      </c>
      <c r="AH439">
        <v>2</v>
      </c>
      <c r="AI439">
        <v>8</v>
      </c>
      <c r="AJ439">
        <v>2</v>
      </c>
      <c r="AK439" t="s">
        <v>78</v>
      </c>
      <c r="AL439" t="s">
        <v>78</v>
      </c>
      <c r="AM439" t="s">
        <v>78</v>
      </c>
      <c r="AN439" t="s">
        <v>78</v>
      </c>
      <c r="AO439" t="s">
        <v>78</v>
      </c>
      <c r="AP439" t="s">
        <v>78</v>
      </c>
      <c r="AQ439" t="s">
        <v>74</v>
      </c>
      <c r="AR439" t="s">
        <v>77</v>
      </c>
      <c r="AS439" t="s">
        <v>78</v>
      </c>
      <c r="AT439" t="s">
        <v>78</v>
      </c>
      <c r="AU439" t="s">
        <v>78</v>
      </c>
      <c r="AV439" t="s">
        <v>78</v>
      </c>
      <c r="AW439" t="s">
        <v>78</v>
      </c>
      <c r="AX439" t="s">
        <v>78</v>
      </c>
      <c r="AY439">
        <v>4.2</v>
      </c>
      <c r="AZ439">
        <v>1</v>
      </c>
      <c r="BA439">
        <v>1</v>
      </c>
      <c r="BB439">
        <v>0.6</v>
      </c>
      <c r="BC439">
        <v>0</v>
      </c>
      <c r="BD439">
        <v>0.571428571</v>
      </c>
      <c r="BE439">
        <v>0.66666666699999999</v>
      </c>
      <c r="BF439">
        <v>0.125</v>
      </c>
      <c r="BG439">
        <v>0</v>
      </c>
      <c r="BH439">
        <v>0.5</v>
      </c>
      <c r="BI439">
        <v>0.4</v>
      </c>
      <c r="BJ439">
        <v>0.27272727299999999</v>
      </c>
      <c r="BK439">
        <v>0</v>
      </c>
      <c r="BL439">
        <v>0.75</v>
      </c>
      <c r="BM439">
        <v>1</v>
      </c>
      <c r="BN439">
        <v>0.83333333300000001</v>
      </c>
      <c r="BO439">
        <v>0</v>
      </c>
      <c r="BP439">
        <v>6</v>
      </c>
      <c r="BQ439">
        <v>9.1999999999999993</v>
      </c>
      <c r="BR439">
        <v>8.6999999999999993</v>
      </c>
      <c r="BS439">
        <v>9.3000000000000007</v>
      </c>
      <c r="BT439">
        <v>8.6999999999999993</v>
      </c>
      <c r="BU439">
        <v>9.1999999999999993</v>
      </c>
      <c r="BV439">
        <v>9</v>
      </c>
      <c r="BW439">
        <v>9.3000000000000007</v>
      </c>
      <c r="BX439">
        <v>9</v>
      </c>
      <c r="BY439">
        <v>8</v>
      </c>
      <c r="BZ439">
        <v>7</v>
      </c>
      <c r="CA439">
        <v>7</v>
      </c>
      <c r="CB439">
        <v>7.5</v>
      </c>
      <c r="CC439">
        <v>8</v>
      </c>
      <c r="CD439">
        <v>8</v>
      </c>
      <c r="CE439">
        <v>8</v>
      </c>
      <c r="CF439">
        <v>128.80339230000001</v>
      </c>
      <c r="CG439">
        <f>IF(CJ439&lt;$CH$1,CJ439,)</f>
        <v>4130.1288569999997</v>
      </c>
      <c r="CH439">
        <v>1</v>
      </c>
      <c r="CI439">
        <v>439</v>
      </c>
      <c r="CJ439">
        <v>4130.1288569999997</v>
      </c>
      <c r="CK439">
        <f t="shared" si="19"/>
        <v>257.60678460000003</v>
      </c>
      <c r="CL439">
        <f t="shared" si="20"/>
        <v>2262.3565538700327</v>
      </c>
    </row>
    <row r="440" spans="1:90" x14ac:dyDescent="0.25">
      <c r="A440" s="5" t="s">
        <v>333</v>
      </c>
      <c r="B440" s="2" t="s">
        <v>547</v>
      </c>
      <c r="C440" s="10">
        <v>42552</v>
      </c>
      <c r="E440" s="14" t="e">
        <f t="shared" si="18"/>
        <v>#NUM!</v>
      </c>
      <c r="H440">
        <v>320</v>
      </c>
      <c r="I440">
        <v>75.7</v>
      </c>
      <c r="J440">
        <v>151.80000000000001</v>
      </c>
      <c r="K440">
        <v>7.3</v>
      </c>
      <c r="L440">
        <v>160</v>
      </c>
      <c r="M440">
        <v>72</v>
      </c>
      <c r="N440" t="s">
        <v>76</v>
      </c>
      <c r="O440">
        <v>401</v>
      </c>
      <c r="P440">
        <v>1080</v>
      </c>
      <c r="Q440">
        <v>1920</v>
      </c>
      <c r="R440" s="1" t="s">
        <v>78</v>
      </c>
      <c r="S440" s="1" t="s">
        <v>77</v>
      </c>
      <c r="T440" t="s">
        <v>74</v>
      </c>
      <c r="U440">
        <v>8</v>
      </c>
      <c r="V440">
        <v>60.19</v>
      </c>
      <c r="W440">
        <v>2</v>
      </c>
      <c r="X440">
        <v>3</v>
      </c>
      <c r="Y440">
        <v>32</v>
      </c>
      <c r="Z440" t="s">
        <v>107</v>
      </c>
      <c r="AA440">
        <v>3340</v>
      </c>
      <c r="AF440" t="s">
        <v>74</v>
      </c>
      <c r="AG440">
        <v>16</v>
      </c>
      <c r="AH440">
        <v>2</v>
      </c>
      <c r="AI440">
        <v>8</v>
      </c>
      <c r="AJ440">
        <v>2</v>
      </c>
      <c r="AK440" t="s">
        <v>78</v>
      </c>
      <c r="AL440" t="s">
        <v>78</v>
      </c>
      <c r="AM440" t="s">
        <v>78</v>
      </c>
      <c r="AN440" t="s">
        <v>78</v>
      </c>
      <c r="AO440" t="s">
        <v>78</v>
      </c>
      <c r="AP440" t="s">
        <v>74</v>
      </c>
      <c r="AQ440" t="s">
        <v>74</v>
      </c>
      <c r="AR440" t="s">
        <v>77</v>
      </c>
      <c r="AS440" t="s">
        <v>78</v>
      </c>
      <c r="AT440" t="s">
        <v>78</v>
      </c>
      <c r="AU440" t="s">
        <v>78</v>
      </c>
      <c r="AV440" t="s">
        <v>78</v>
      </c>
      <c r="AW440" t="s">
        <v>74</v>
      </c>
      <c r="AX440" t="s">
        <v>78</v>
      </c>
      <c r="AY440">
        <v>4.0999999999999996</v>
      </c>
      <c r="AZ440">
        <v>1</v>
      </c>
      <c r="BA440">
        <v>1</v>
      </c>
      <c r="BB440">
        <v>0.6</v>
      </c>
      <c r="BC440">
        <v>0</v>
      </c>
      <c r="BD440">
        <v>0.428571429</v>
      </c>
      <c r="BE440">
        <v>0.66666666699999999</v>
      </c>
      <c r="BF440">
        <v>6.25E-2</v>
      </c>
      <c r="BG440">
        <v>0</v>
      </c>
      <c r="BH440">
        <v>0</v>
      </c>
      <c r="BI440">
        <v>0.4</v>
      </c>
      <c r="BJ440">
        <v>0.27272727299999999</v>
      </c>
      <c r="BK440">
        <v>0</v>
      </c>
      <c r="BL440">
        <v>0.5</v>
      </c>
      <c r="BM440">
        <v>1</v>
      </c>
      <c r="BN440">
        <v>0.83333333300000001</v>
      </c>
      <c r="BO440">
        <v>0</v>
      </c>
      <c r="BP440">
        <v>0</v>
      </c>
      <c r="BQ440" t="s">
        <v>74</v>
      </c>
      <c r="BR440" t="s">
        <v>74</v>
      </c>
      <c r="BS440" t="s">
        <v>74</v>
      </c>
      <c r="BT440" t="s">
        <v>74</v>
      </c>
      <c r="BU440" t="s">
        <v>74</v>
      </c>
      <c r="BV440" t="s">
        <v>74</v>
      </c>
      <c r="BW440" t="s">
        <v>74</v>
      </c>
      <c r="BX440" t="s">
        <v>74</v>
      </c>
      <c r="BY440" t="s">
        <v>74</v>
      </c>
      <c r="BZ440" t="s">
        <v>74</v>
      </c>
      <c r="CA440" t="s">
        <v>74</v>
      </c>
      <c r="CB440" t="s">
        <v>74</v>
      </c>
      <c r="CC440" t="s">
        <v>74</v>
      </c>
      <c r="CD440" t="s">
        <v>74</v>
      </c>
      <c r="CE440" t="s">
        <v>74</v>
      </c>
      <c r="CF440">
        <v>182.62412760000001</v>
      </c>
      <c r="CG440">
        <f>IF(CJ440&lt;$CH$1,CJ440,)</f>
        <v>0</v>
      </c>
      <c r="CH440">
        <v>1</v>
      </c>
      <c r="CI440">
        <v>440</v>
      </c>
      <c r="CJ440">
        <v>14999.99958</v>
      </c>
      <c r="CK440">
        <f t="shared" si="19"/>
        <v>365.24825520000002</v>
      </c>
      <c r="CL440">
        <f t="shared" si="20"/>
        <v>0</v>
      </c>
    </row>
    <row r="441" spans="1:90" x14ac:dyDescent="0.25">
      <c r="A441" s="5" t="s">
        <v>333</v>
      </c>
      <c r="B441" s="2" t="s">
        <v>548</v>
      </c>
      <c r="C441" s="10">
        <v>42552</v>
      </c>
      <c r="E441" s="14" t="e">
        <f t="shared" si="18"/>
        <v>#NUM!</v>
      </c>
      <c r="H441">
        <v>320</v>
      </c>
      <c r="I441">
        <v>75.7</v>
      </c>
      <c r="J441">
        <v>151.80000000000001</v>
      </c>
      <c r="K441">
        <v>7.3</v>
      </c>
      <c r="L441">
        <v>160</v>
      </c>
      <c r="M441">
        <v>72</v>
      </c>
      <c r="N441" t="s">
        <v>76</v>
      </c>
      <c r="O441">
        <v>401</v>
      </c>
      <c r="P441">
        <v>1080</v>
      </c>
      <c r="Q441">
        <v>1920</v>
      </c>
      <c r="R441" s="1" t="s">
        <v>78</v>
      </c>
      <c r="S441" s="1" t="s">
        <v>77</v>
      </c>
      <c r="T441" t="s">
        <v>74</v>
      </c>
      <c r="U441">
        <v>8</v>
      </c>
      <c r="V441">
        <v>60.1</v>
      </c>
      <c r="W441">
        <v>2</v>
      </c>
      <c r="X441">
        <v>4</v>
      </c>
      <c r="Y441">
        <v>64</v>
      </c>
      <c r="Z441" t="s">
        <v>107</v>
      </c>
      <c r="AA441">
        <v>3340</v>
      </c>
      <c r="AF441" t="s">
        <v>74</v>
      </c>
      <c r="AG441">
        <v>16</v>
      </c>
      <c r="AH441">
        <v>2</v>
      </c>
      <c r="AI441">
        <v>8</v>
      </c>
      <c r="AJ441" t="s">
        <v>74</v>
      </c>
      <c r="AK441" t="s">
        <v>78</v>
      </c>
      <c r="AL441" t="s">
        <v>78</v>
      </c>
      <c r="AM441" t="s">
        <v>78</v>
      </c>
      <c r="AN441" t="s">
        <v>78</v>
      </c>
      <c r="AO441" t="s">
        <v>78</v>
      </c>
      <c r="AP441" t="s">
        <v>74</v>
      </c>
      <c r="AQ441" t="s">
        <v>74</v>
      </c>
      <c r="AR441" t="s">
        <v>77</v>
      </c>
      <c r="AS441" t="s">
        <v>78</v>
      </c>
      <c r="AT441" t="s">
        <v>78</v>
      </c>
      <c r="AU441" t="s">
        <v>78</v>
      </c>
      <c r="AV441" t="s">
        <v>78</v>
      </c>
      <c r="AW441" t="s">
        <v>74</v>
      </c>
      <c r="AX441" t="s">
        <v>78</v>
      </c>
      <c r="AY441">
        <v>4.0999999999999996</v>
      </c>
      <c r="AZ441">
        <v>1</v>
      </c>
      <c r="BA441">
        <v>1</v>
      </c>
      <c r="BB441">
        <v>0.6</v>
      </c>
      <c r="BC441">
        <v>0</v>
      </c>
      <c r="BD441">
        <v>0.571428571</v>
      </c>
      <c r="BE441">
        <v>0.33333333300000001</v>
      </c>
      <c r="BF441">
        <v>6.25E-2</v>
      </c>
      <c r="BG441">
        <v>0</v>
      </c>
      <c r="BH441">
        <v>0.5</v>
      </c>
      <c r="BI441">
        <v>0.4</v>
      </c>
      <c r="BJ441">
        <v>0.27272727299999999</v>
      </c>
      <c r="BK441">
        <v>0</v>
      </c>
      <c r="BL441">
        <v>0.75</v>
      </c>
      <c r="BM441">
        <v>1</v>
      </c>
      <c r="BN441">
        <v>0.83333333300000001</v>
      </c>
      <c r="BO441">
        <v>0</v>
      </c>
      <c r="BP441">
        <v>0</v>
      </c>
      <c r="BQ441" t="s">
        <v>74</v>
      </c>
      <c r="BR441" t="s">
        <v>74</v>
      </c>
      <c r="BS441" t="s">
        <v>74</v>
      </c>
      <c r="BT441" t="s">
        <v>74</v>
      </c>
      <c r="BU441" t="s">
        <v>74</v>
      </c>
      <c r="BV441" t="s">
        <v>74</v>
      </c>
      <c r="BW441" t="s">
        <v>74</v>
      </c>
      <c r="BX441" t="s">
        <v>74</v>
      </c>
      <c r="BY441" t="s">
        <v>74</v>
      </c>
      <c r="BZ441" t="s">
        <v>74</v>
      </c>
      <c r="CA441" t="s">
        <v>74</v>
      </c>
      <c r="CB441" t="s">
        <v>74</v>
      </c>
      <c r="CC441" t="s">
        <v>74</v>
      </c>
      <c r="CD441" t="s">
        <v>74</v>
      </c>
      <c r="CE441" t="s">
        <v>74</v>
      </c>
      <c r="CF441">
        <v>182.62412760000001</v>
      </c>
      <c r="CG441">
        <f>IF(CJ441&lt;$CH$1,CJ441,)</f>
        <v>0</v>
      </c>
      <c r="CH441">
        <v>1</v>
      </c>
      <c r="CI441">
        <v>441</v>
      </c>
      <c r="CJ441">
        <v>14999.99994</v>
      </c>
      <c r="CK441">
        <f t="shared" si="19"/>
        <v>365.24825520000002</v>
      </c>
      <c r="CL441">
        <f t="shared" si="20"/>
        <v>0</v>
      </c>
    </row>
    <row r="442" spans="1:90" x14ac:dyDescent="0.25">
      <c r="A442" s="5" t="s">
        <v>333</v>
      </c>
      <c r="B442" s="2" t="s">
        <v>508</v>
      </c>
      <c r="C442" s="10">
        <v>42552</v>
      </c>
      <c r="D442" s="10">
        <v>42887</v>
      </c>
      <c r="E442" s="14">
        <f t="shared" si="18"/>
        <v>11</v>
      </c>
      <c r="F442" s="3" t="s">
        <v>549</v>
      </c>
      <c r="G442" s="3" t="s">
        <v>507</v>
      </c>
      <c r="H442">
        <v>400</v>
      </c>
      <c r="I442">
        <v>71</v>
      </c>
      <c r="J442">
        <v>145.5</v>
      </c>
      <c r="K442">
        <v>7.5</v>
      </c>
      <c r="L442">
        <v>153</v>
      </c>
      <c r="M442">
        <v>72</v>
      </c>
      <c r="N442" t="s">
        <v>76</v>
      </c>
      <c r="O442">
        <v>424</v>
      </c>
      <c r="P442">
        <v>1080</v>
      </c>
      <c r="Q442">
        <v>1920</v>
      </c>
      <c r="R442" s="1" t="s">
        <v>78</v>
      </c>
      <c r="S442" s="1" t="s">
        <v>77</v>
      </c>
      <c r="T442" t="s">
        <v>74</v>
      </c>
      <c r="U442">
        <v>8</v>
      </c>
      <c r="V442">
        <v>126.334</v>
      </c>
      <c r="W442">
        <v>2.2999999999999998</v>
      </c>
      <c r="X442">
        <v>3</v>
      </c>
      <c r="Y442">
        <v>32</v>
      </c>
      <c r="Z442" t="s">
        <v>107</v>
      </c>
      <c r="AA442">
        <v>3000</v>
      </c>
      <c r="AB442">
        <v>70</v>
      </c>
      <c r="AC442">
        <v>18.28</v>
      </c>
      <c r="AD442">
        <v>10.67</v>
      </c>
      <c r="AE442">
        <v>8.93</v>
      </c>
      <c r="AF442" t="s">
        <v>74</v>
      </c>
      <c r="AG442">
        <v>12</v>
      </c>
      <c r="AH442">
        <v>2.2000000000000002</v>
      </c>
      <c r="AI442">
        <v>8</v>
      </c>
      <c r="AJ442" t="s">
        <v>74</v>
      </c>
      <c r="AK442" t="s">
        <v>78</v>
      </c>
      <c r="AL442" t="s">
        <v>78</v>
      </c>
      <c r="AM442" t="s">
        <v>74</v>
      </c>
      <c r="AN442" t="s">
        <v>78</v>
      </c>
      <c r="AO442" t="s">
        <v>78</v>
      </c>
      <c r="AP442" t="s">
        <v>78</v>
      </c>
      <c r="AQ442" t="s">
        <v>74</v>
      </c>
      <c r="AR442" t="s">
        <v>78</v>
      </c>
      <c r="AS442" t="s">
        <v>78</v>
      </c>
      <c r="AT442" t="s">
        <v>77</v>
      </c>
      <c r="AU442" t="s">
        <v>78</v>
      </c>
      <c r="AV442" t="s">
        <v>78</v>
      </c>
      <c r="AW442" t="s">
        <v>74</v>
      </c>
      <c r="AX442" t="s">
        <v>78</v>
      </c>
      <c r="AY442">
        <v>4.2</v>
      </c>
      <c r="AZ442">
        <v>1</v>
      </c>
      <c r="BA442">
        <v>1</v>
      </c>
      <c r="BB442">
        <v>0.6</v>
      </c>
      <c r="BC442">
        <v>0</v>
      </c>
      <c r="BD442">
        <v>0.428571429</v>
      </c>
      <c r="BE442">
        <v>0.66666666699999999</v>
      </c>
      <c r="BF442">
        <v>0.125</v>
      </c>
      <c r="BG442">
        <v>0</v>
      </c>
      <c r="BH442">
        <v>0</v>
      </c>
      <c r="BI442">
        <v>0.4</v>
      </c>
      <c r="BJ442">
        <v>0.27272727299999999</v>
      </c>
      <c r="BK442">
        <v>0</v>
      </c>
      <c r="BL442">
        <v>0.5</v>
      </c>
      <c r="BM442">
        <v>1</v>
      </c>
      <c r="BN442">
        <v>0.83333333300000001</v>
      </c>
      <c r="BO442">
        <v>0</v>
      </c>
      <c r="BP442">
        <v>61</v>
      </c>
      <c r="BQ442">
        <v>8.8000000000000007</v>
      </c>
      <c r="BR442">
        <v>6.2</v>
      </c>
      <c r="BS442">
        <v>9.4</v>
      </c>
      <c r="BT442">
        <v>9</v>
      </c>
      <c r="BU442">
        <v>8.4</v>
      </c>
      <c r="BV442">
        <v>8.1</v>
      </c>
      <c r="BW442">
        <v>9</v>
      </c>
      <c r="BX442">
        <v>8.6999999999999993</v>
      </c>
      <c r="BY442">
        <v>9.1999999999999993</v>
      </c>
      <c r="BZ442">
        <v>7.9</v>
      </c>
      <c r="CA442">
        <v>8.6999999999999993</v>
      </c>
      <c r="CB442">
        <v>8.6999999999999993</v>
      </c>
      <c r="CC442">
        <v>9.1999999999999993</v>
      </c>
      <c r="CD442">
        <v>8.9</v>
      </c>
      <c r="CE442">
        <v>8.8000000000000007</v>
      </c>
      <c r="CF442">
        <v>182.62412760000001</v>
      </c>
      <c r="CG442">
        <f>IF(CJ442&lt;$CH$1,CJ442,)</f>
        <v>1695.3689320000001</v>
      </c>
      <c r="CH442">
        <v>1</v>
      </c>
      <c r="CI442">
        <v>442</v>
      </c>
      <c r="CJ442">
        <v>1695.3689320000001</v>
      </c>
      <c r="CK442">
        <f t="shared" si="19"/>
        <v>365.24825520000002</v>
      </c>
      <c r="CL442">
        <f t="shared" si="20"/>
        <v>928.67054451270792</v>
      </c>
    </row>
    <row r="443" spans="1:90" x14ac:dyDescent="0.25">
      <c r="A443" s="5" t="s">
        <v>333</v>
      </c>
      <c r="B443" s="2" t="s">
        <v>550</v>
      </c>
      <c r="C443" s="10">
        <v>42552</v>
      </c>
      <c r="E443" s="14" t="e">
        <f t="shared" si="18"/>
        <v>#NUM!</v>
      </c>
      <c r="F443" s="3" t="s">
        <v>551</v>
      </c>
      <c r="H443">
        <v>200</v>
      </c>
      <c r="I443">
        <v>77</v>
      </c>
      <c r="J443">
        <v>154.30000000000001</v>
      </c>
      <c r="K443">
        <v>8.5</v>
      </c>
      <c r="L443">
        <v>168</v>
      </c>
      <c r="M443">
        <v>70</v>
      </c>
      <c r="N443" t="s">
        <v>76</v>
      </c>
      <c r="O443">
        <v>267</v>
      </c>
      <c r="P443">
        <v>720</v>
      </c>
      <c r="Q443">
        <v>1280</v>
      </c>
      <c r="R443" s="1" t="s">
        <v>77</v>
      </c>
      <c r="S443" s="1" t="s">
        <v>77</v>
      </c>
      <c r="T443" t="s">
        <v>74</v>
      </c>
      <c r="U443">
        <v>8</v>
      </c>
      <c r="V443">
        <v>35</v>
      </c>
      <c r="W443">
        <v>1.2</v>
      </c>
      <c r="X443">
        <v>2</v>
      </c>
      <c r="Y443">
        <v>16</v>
      </c>
      <c r="Z443" t="s">
        <v>104</v>
      </c>
      <c r="AA443">
        <v>3000</v>
      </c>
      <c r="AF443" t="s">
        <v>74</v>
      </c>
      <c r="AG443">
        <v>13</v>
      </c>
      <c r="AH443">
        <v>2</v>
      </c>
      <c r="AI443">
        <v>8</v>
      </c>
      <c r="AJ443" t="s">
        <v>74</v>
      </c>
      <c r="AK443" t="s">
        <v>77</v>
      </c>
      <c r="AL443" t="s">
        <v>78</v>
      </c>
      <c r="AM443" t="s">
        <v>78</v>
      </c>
      <c r="AN443" t="s">
        <v>78</v>
      </c>
      <c r="AO443" t="s">
        <v>78</v>
      </c>
      <c r="AP443" t="s">
        <v>74</v>
      </c>
      <c r="AQ443" t="s">
        <v>74</v>
      </c>
      <c r="AR443" t="s">
        <v>77</v>
      </c>
      <c r="AS443" t="s">
        <v>78</v>
      </c>
      <c r="AT443" t="s">
        <v>78</v>
      </c>
      <c r="AU443" t="s">
        <v>78</v>
      </c>
      <c r="AV443" t="s">
        <v>78</v>
      </c>
      <c r="AW443" t="s">
        <v>74</v>
      </c>
      <c r="AX443" t="s">
        <v>78</v>
      </c>
      <c r="AY443">
        <v>4.0999999999999996</v>
      </c>
      <c r="AZ443">
        <v>1</v>
      </c>
      <c r="BA443">
        <v>1</v>
      </c>
      <c r="BB443">
        <v>0</v>
      </c>
      <c r="BC443">
        <v>0</v>
      </c>
      <c r="BD443">
        <v>0.428571429</v>
      </c>
      <c r="BE443">
        <v>0.66666666699999999</v>
      </c>
      <c r="BF443">
        <v>0</v>
      </c>
      <c r="BG443">
        <v>0</v>
      </c>
      <c r="BH443">
        <v>0</v>
      </c>
      <c r="BI443">
        <v>0.4</v>
      </c>
      <c r="BJ443">
        <v>0</v>
      </c>
      <c r="BK443">
        <v>0</v>
      </c>
      <c r="BL443">
        <v>0.5</v>
      </c>
      <c r="BM443">
        <v>0.5</v>
      </c>
      <c r="BN443">
        <v>0</v>
      </c>
      <c r="BO443">
        <v>0</v>
      </c>
      <c r="BP443">
        <v>38</v>
      </c>
      <c r="BQ443">
        <v>6.2</v>
      </c>
      <c r="BR443">
        <v>7.5</v>
      </c>
      <c r="BS443">
        <v>7.3</v>
      </c>
      <c r="BT443">
        <v>7.3</v>
      </c>
      <c r="BU443">
        <v>5.7</v>
      </c>
      <c r="BV443">
        <v>6</v>
      </c>
      <c r="BW443">
        <v>6</v>
      </c>
      <c r="BX443">
        <v>5.3</v>
      </c>
      <c r="BY443">
        <v>7.1</v>
      </c>
      <c r="BZ443">
        <v>5.8</v>
      </c>
      <c r="CA443">
        <v>6.7</v>
      </c>
      <c r="CB443">
        <v>6.8</v>
      </c>
      <c r="CC443">
        <v>7.9</v>
      </c>
      <c r="CD443">
        <v>7.1</v>
      </c>
      <c r="CE443">
        <v>7.6</v>
      </c>
      <c r="CF443">
        <v>182.62412760000001</v>
      </c>
      <c r="CG443">
        <f>IF(CJ443&lt;$CH$1,CJ443,)</f>
        <v>1265.873331</v>
      </c>
      <c r="CH443">
        <v>1</v>
      </c>
      <c r="CI443">
        <v>443</v>
      </c>
      <c r="CJ443">
        <v>1265.873331</v>
      </c>
      <c r="CK443">
        <f t="shared" si="19"/>
        <v>365.24825520000002</v>
      </c>
      <c r="CL443">
        <f t="shared" si="20"/>
        <v>693.40616864853894</v>
      </c>
    </row>
    <row r="444" spans="1:90" x14ac:dyDescent="0.25">
      <c r="A444" s="5" t="s">
        <v>333</v>
      </c>
      <c r="B444" s="2" t="s">
        <v>552</v>
      </c>
      <c r="C444" s="10">
        <v>42522</v>
      </c>
      <c r="E444" s="14" t="e">
        <f t="shared" si="18"/>
        <v>#NUM!</v>
      </c>
      <c r="H444">
        <v>100</v>
      </c>
      <c r="I444">
        <v>66.7</v>
      </c>
      <c r="J444">
        <v>134.19999999999999</v>
      </c>
      <c r="K444">
        <v>9.9</v>
      </c>
      <c r="L444">
        <v>150</v>
      </c>
      <c r="M444">
        <v>62</v>
      </c>
      <c r="N444" t="s">
        <v>226</v>
      </c>
      <c r="O444">
        <v>218</v>
      </c>
      <c r="P444">
        <v>480</v>
      </c>
      <c r="Q444">
        <v>854</v>
      </c>
      <c r="R444" s="1" t="s">
        <v>77</v>
      </c>
      <c r="S444" s="1" t="s">
        <v>77</v>
      </c>
      <c r="T444" t="s">
        <v>74</v>
      </c>
      <c r="U444">
        <v>4</v>
      </c>
      <c r="V444">
        <v>21.344000000000001</v>
      </c>
      <c r="W444">
        <v>1</v>
      </c>
      <c r="X444">
        <v>1</v>
      </c>
      <c r="Y444">
        <v>8</v>
      </c>
      <c r="Z444" t="s">
        <v>104</v>
      </c>
      <c r="AA444">
        <v>2100</v>
      </c>
      <c r="AF444" t="s">
        <v>74</v>
      </c>
      <c r="AG444">
        <v>5</v>
      </c>
      <c r="AH444" t="s">
        <v>74</v>
      </c>
      <c r="AI444">
        <v>2</v>
      </c>
      <c r="AJ444" t="s">
        <v>74</v>
      </c>
      <c r="AK444" t="s">
        <v>77</v>
      </c>
      <c r="AL444" t="s">
        <v>78</v>
      </c>
      <c r="AM444" t="s">
        <v>78</v>
      </c>
      <c r="AN444" t="s">
        <v>78</v>
      </c>
      <c r="AO444" t="s">
        <v>74</v>
      </c>
      <c r="AP444" t="s">
        <v>74</v>
      </c>
      <c r="AQ444" t="s">
        <v>74</v>
      </c>
      <c r="AR444" t="s">
        <v>77</v>
      </c>
      <c r="AS444" t="s">
        <v>78</v>
      </c>
      <c r="AT444" t="s">
        <v>78</v>
      </c>
      <c r="AU444" t="s">
        <v>78</v>
      </c>
      <c r="AV444" t="s">
        <v>78</v>
      </c>
      <c r="AW444" t="s">
        <v>74</v>
      </c>
      <c r="AX444" t="s">
        <v>78</v>
      </c>
      <c r="AY444">
        <v>4</v>
      </c>
      <c r="AZ444">
        <v>1</v>
      </c>
      <c r="BA444">
        <v>1</v>
      </c>
      <c r="BB444">
        <v>0.8</v>
      </c>
      <c r="BC444">
        <v>0</v>
      </c>
      <c r="BD444">
        <v>0.428571429</v>
      </c>
      <c r="BE444">
        <v>0.66666666699999999</v>
      </c>
      <c r="BF444">
        <v>6.25E-2</v>
      </c>
      <c r="BG444">
        <v>0</v>
      </c>
      <c r="BH444">
        <v>0</v>
      </c>
      <c r="BI444">
        <v>0.4</v>
      </c>
      <c r="BJ444">
        <v>0.27272727299999999</v>
      </c>
      <c r="BK444">
        <v>0</v>
      </c>
      <c r="BL444">
        <v>0.5</v>
      </c>
      <c r="BM444">
        <v>0.5</v>
      </c>
      <c r="BN444">
        <v>0.33333333300000001</v>
      </c>
      <c r="BO444">
        <v>0</v>
      </c>
      <c r="BP444">
        <v>14</v>
      </c>
      <c r="BQ444">
        <v>6.1</v>
      </c>
      <c r="BR444">
        <v>7.1</v>
      </c>
      <c r="BS444">
        <v>6.7</v>
      </c>
      <c r="BT444">
        <v>8</v>
      </c>
      <c r="BU444">
        <v>4.9000000000000004</v>
      </c>
      <c r="BV444">
        <v>7.5</v>
      </c>
      <c r="BW444">
        <v>6.2</v>
      </c>
      <c r="BX444">
        <v>3.4</v>
      </c>
      <c r="BY444">
        <v>5.9</v>
      </c>
      <c r="BZ444">
        <v>3.4</v>
      </c>
      <c r="CA444">
        <v>4.3</v>
      </c>
      <c r="CB444">
        <v>8.3000000000000007</v>
      </c>
      <c r="CC444">
        <v>7.3</v>
      </c>
      <c r="CD444">
        <v>6.6</v>
      </c>
      <c r="CE444">
        <v>7.4</v>
      </c>
      <c r="CF444">
        <v>447.90274069999998</v>
      </c>
      <c r="CG444">
        <f>IF(CJ444&lt;$CH$1,CJ444,)</f>
        <v>1000.000061</v>
      </c>
      <c r="CH444">
        <v>1</v>
      </c>
      <c r="CI444">
        <v>444</v>
      </c>
      <c r="CJ444">
        <v>1000.000061</v>
      </c>
      <c r="CK444">
        <f t="shared" si="19"/>
        <v>895.80548139999996</v>
      </c>
      <c r="CL444">
        <f t="shared" si="20"/>
        <v>547.76903341390891</v>
      </c>
    </row>
    <row r="445" spans="1:90" x14ac:dyDescent="0.25">
      <c r="A445" s="5" t="s">
        <v>333</v>
      </c>
      <c r="B445" s="2" t="s">
        <v>553</v>
      </c>
      <c r="C445" s="10">
        <v>42522</v>
      </c>
      <c r="E445" s="14" t="e">
        <f t="shared" si="18"/>
        <v>#NUM!</v>
      </c>
      <c r="H445">
        <v>250</v>
      </c>
      <c r="I445">
        <v>73.8</v>
      </c>
      <c r="J445">
        <v>147.1</v>
      </c>
      <c r="K445">
        <v>8.3000000000000007</v>
      </c>
      <c r="L445">
        <v>156</v>
      </c>
      <c r="M445">
        <v>68</v>
      </c>
      <c r="N445" t="s">
        <v>76</v>
      </c>
      <c r="O445">
        <v>424</v>
      </c>
      <c r="P445">
        <v>1080</v>
      </c>
      <c r="Q445">
        <v>1920</v>
      </c>
      <c r="R445" s="1" t="s">
        <v>77</v>
      </c>
      <c r="S445" s="1" t="s">
        <v>77</v>
      </c>
      <c r="T445" t="s">
        <v>74</v>
      </c>
      <c r="U445">
        <v>8</v>
      </c>
      <c r="V445">
        <v>52.933999999999997</v>
      </c>
      <c r="W445">
        <v>2</v>
      </c>
      <c r="X445">
        <v>2</v>
      </c>
      <c r="Y445">
        <v>16</v>
      </c>
      <c r="Z445" t="s">
        <v>107</v>
      </c>
      <c r="AA445">
        <v>3000</v>
      </c>
      <c r="AF445" t="s">
        <v>74</v>
      </c>
      <c r="AG445">
        <v>13</v>
      </c>
      <c r="AH445">
        <v>2</v>
      </c>
      <c r="AI445">
        <v>8</v>
      </c>
      <c r="AJ445" t="s">
        <v>74</v>
      </c>
      <c r="AK445" t="s">
        <v>78</v>
      </c>
      <c r="AL445" t="s">
        <v>78</v>
      </c>
      <c r="AM445" t="s">
        <v>78</v>
      </c>
      <c r="AN445" t="s">
        <v>78</v>
      </c>
      <c r="AO445" t="s">
        <v>78</v>
      </c>
      <c r="AP445" t="s">
        <v>74</v>
      </c>
      <c r="AQ445" t="s">
        <v>74</v>
      </c>
      <c r="AR445" t="s">
        <v>77</v>
      </c>
      <c r="AS445" t="s">
        <v>78</v>
      </c>
      <c r="AT445" t="s">
        <v>78</v>
      </c>
      <c r="AU445" t="s">
        <v>78</v>
      </c>
      <c r="AV445" t="s">
        <v>78</v>
      </c>
      <c r="AW445" t="s">
        <v>78</v>
      </c>
      <c r="AX445" t="s">
        <v>78</v>
      </c>
      <c r="AY445">
        <v>4.0999999999999996</v>
      </c>
      <c r="AZ445">
        <v>1</v>
      </c>
      <c r="BA445">
        <v>1</v>
      </c>
      <c r="BB445">
        <v>0.8</v>
      </c>
      <c r="BC445">
        <v>0</v>
      </c>
      <c r="BD445">
        <v>0.428571429</v>
      </c>
      <c r="BE445">
        <v>0.33333333300000001</v>
      </c>
      <c r="BF445">
        <v>6.25E-2</v>
      </c>
      <c r="BG445">
        <v>0</v>
      </c>
      <c r="BH445">
        <v>0</v>
      </c>
      <c r="BI445">
        <v>0.4</v>
      </c>
      <c r="BJ445">
        <v>0.27272727299999999</v>
      </c>
      <c r="BK445">
        <v>0</v>
      </c>
      <c r="BL445">
        <v>0.5</v>
      </c>
      <c r="BM445">
        <v>0.5</v>
      </c>
      <c r="BN445">
        <v>0.33333333300000001</v>
      </c>
      <c r="BO445">
        <v>0</v>
      </c>
      <c r="BP445">
        <v>9</v>
      </c>
      <c r="BQ445">
        <v>8.9</v>
      </c>
      <c r="BR445">
        <v>7.8</v>
      </c>
      <c r="BS445">
        <v>9.1999999999999993</v>
      </c>
      <c r="BT445">
        <v>9.1999999999999993</v>
      </c>
      <c r="BU445">
        <v>8.6999999999999993</v>
      </c>
      <c r="BV445">
        <v>9</v>
      </c>
      <c r="BW445">
        <v>9.1999999999999993</v>
      </c>
      <c r="BX445">
        <v>8.6999999999999993</v>
      </c>
      <c r="BY445">
        <v>9.3000000000000007</v>
      </c>
      <c r="BZ445">
        <v>8</v>
      </c>
      <c r="CA445">
        <v>9</v>
      </c>
      <c r="CB445">
        <v>8.4</v>
      </c>
      <c r="CC445">
        <v>9.1</v>
      </c>
      <c r="CD445">
        <v>6.9</v>
      </c>
      <c r="CE445">
        <v>9.1999999999999993</v>
      </c>
      <c r="CF445">
        <v>447.90274069999998</v>
      </c>
      <c r="CG445">
        <f>IF(CJ445&lt;$CH$1,CJ445,)</f>
        <v>1980.3032089999999</v>
      </c>
      <c r="CH445">
        <v>1</v>
      </c>
      <c r="CI445">
        <v>445</v>
      </c>
      <c r="CJ445">
        <v>1980.3032089999999</v>
      </c>
      <c r="CK445">
        <f t="shared" si="19"/>
        <v>895.80548139999996</v>
      </c>
      <c r="CL445">
        <f t="shared" si="20"/>
        <v>1084.7487084907209</v>
      </c>
    </row>
    <row r="446" spans="1:90" x14ac:dyDescent="0.25">
      <c r="A446" s="5" t="s">
        <v>333</v>
      </c>
      <c r="B446" s="2" t="s">
        <v>554</v>
      </c>
      <c r="C446" s="10">
        <v>42522</v>
      </c>
      <c r="E446" s="14" t="e">
        <f t="shared" si="18"/>
        <v>#NUM!</v>
      </c>
      <c r="F446" s="3" t="s">
        <v>555</v>
      </c>
      <c r="H446">
        <v>100</v>
      </c>
      <c r="I446">
        <v>77.099999999999994</v>
      </c>
      <c r="J446">
        <v>154.30000000000001</v>
      </c>
      <c r="K446">
        <v>8.5</v>
      </c>
      <c r="L446">
        <v>168</v>
      </c>
      <c r="M446">
        <v>70</v>
      </c>
      <c r="N446" t="s">
        <v>76</v>
      </c>
      <c r="O446">
        <v>267</v>
      </c>
      <c r="P446">
        <v>720</v>
      </c>
      <c r="Q446">
        <v>1280</v>
      </c>
      <c r="R446" s="1" t="s">
        <v>78</v>
      </c>
      <c r="S446" s="1" t="s">
        <v>77</v>
      </c>
      <c r="T446" t="s">
        <v>74</v>
      </c>
      <c r="U446">
        <v>8</v>
      </c>
      <c r="V446">
        <v>35</v>
      </c>
      <c r="W446">
        <v>1.5</v>
      </c>
      <c r="X446">
        <v>2</v>
      </c>
      <c r="Y446">
        <v>16</v>
      </c>
      <c r="Z446" t="s">
        <v>104</v>
      </c>
      <c r="AA446">
        <v>3100</v>
      </c>
      <c r="AF446" t="s">
        <v>74</v>
      </c>
      <c r="AG446">
        <v>13</v>
      </c>
      <c r="AH446">
        <v>2</v>
      </c>
      <c r="AI446">
        <v>8</v>
      </c>
      <c r="AJ446">
        <v>2</v>
      </c>
      <c r="AK446" t="s">
        <v>77</v>
      </c>
      <c r="AL446" t="s">
        <v>78</v>
      </c>
      <c r="AM446" t="s">
        <v>78</v>
      </c>
      <c r="AN446" t="s">
        <v>78</v>
      </c>
      <c r="AO446" t="s">
        <v>78</v>
      </c>
      <c r="AP446" t="s">
        <v>74</v>
      </c>
      <c r="AQ446" t="s">
        <v>74</v>
      </c>
      <c r="AR446" t="s">
        <v>77</v>
      </c>
      <c r="AS446" t="s">
        <v>78</v>
      </c>
      <c r="AT446" t="s">
        <v>78</v>
      </c>
      <c r="AU446" t="s">
        <v>78</v>
      </c>
      <c r="AV446" t="s">
        <v>78</v>
      </c>
      <c r="AW446" t="s">
        <v>78</v>
      </c>
      <c r="AX446" t="s">
        <v>78</v>
      </c>
      <c r="AY446">
        <v>4.0999999999999996</v>
      </c>
      <c r="AZ446">
        <v>1</v>
      </c>
      <c r="BA446">
        <v>1</v>
      </c>
      <c r="BB446">
        <v>0.4</v>
      </c>
      <c r="BC446">
        <v>0</v>
      </c>
      <c r="BD446">
        <v>0.571428571</v>
      </c>
      <c r="BE446">
        <v>0.33333333300000001</v>
      </c>
      <c r="BF446">
        <v>6.25E-2</v>
      </c>
      <c r="BG446">
        <v>0</v>
      </c>
      <c r="BH446">
        <v>0.5</v>
      </c>
      <c r="BI446">
        <v>0.4</v>
      </c>
      <c r="BJ446">
        <v>0.27272727299999999</v>
      </c>
      <c r="BK446">
        <v>0</v>
      </c>
      <c r="BL446">
        <v>0.75</v>
      </c>
      <c r="BM446">
        <v>1</v>
      </c>
      <c r="BN446">
        <v>0.83333333300000001</v>
      </c>
      <c r="BO446">
        <v>0</v>
      </c>
      <c r="BP446">
        <v>3</v>
      </c>
      <c r="BQ446" t="s">
        <v>74</v>
      </c>
      <c r="BR446" t="s">
        <v>74</v>
      </c>
      <c r="BS446" t="s">
        <v>74</v>
      </c>
      <c r="BT446" t="s">
        <v>74</v>
      </c>
      <c r="BU446" t="s">
        <v>74</v>
      </c>
      <c r="BV446" t="s">
        <v>74</v>
      </c>
      <c r="BW446" t="s">
        <v>74</v>
      </c>
      <c r="BX446" t="s">
        <v>74</v>
      </c>
      <c r="BY446" t="s">
        <v>74</v>
      </c>
      <c r="BZ446" t="s">
        <v>74</v>
      </c>
      <c r="CA446" t="s">
        <v>74</v>
      </c>
      <c r="CB446" t="s">
        <v>74</v>
      </c>
      <c r="CC446" t="s">
        <v>74</v>
      </c>
      <c r="CD446" t="s">
        <v>74</v>
      </c>
      <c r="CE446" t="s">
        <v>74</v>
      </c>
      <c r="CF446">
        <v>447.90274069999998</v>
      </c>
      <c r="CG446">
        <f>IF(CJ446&lt;$CH$1,CJ446,)</f>
        <v>0</v>
      </c>
      <c r="CH446">
        <v>1</v>
      </c>
      <c r="CI446">
        <v>446</v>
      </c>
      <c r="CJ446">
        <v>14999.99994</v>
      </c>
      <c r="CK446">
        <f t="shared" si="19"/>
        <v>895.80548139999996</v>
      </c>
      <c r="CL446">
        <f t="shared" si="20"/>
        <v>0</v>
      </c>
    </row>
    <row r="447" spans="1:90" x14ac:dyDescent="0.25">
      <c r="A447" s="5" t="s">
        <v>333</v>
      </c>
      <c r="B447" s="2" t="s">
        <v>556</v>
      </c>
      <c r="C447" s="10">
        <v>42522</v>
      </c>
      <c r="E447" s="14" t="e">
        <f t="shared" si="18"/>
        <v>#NUM!</v>
      </c>
      <c r="H447">
        <v>215</v>
      </c>
      <c r="I447">
        <v>72.599999999999994</v>
      </c>
      <c r="J447">
        <v>146.80000000000001</v>
      </c>
      <c r="K447">
        <v>7.5</v>
      </c>
      <c r="L447">
        <v>139</v>
      </c>
      <c r="M447">
        <v>70</v>
      </c>
      <c r="N447" t="s">
        <v>76</v>
      </c>
      <c r="O447">
        <v>424</v>
      </c>
      <c r="P447">
        <v>1080</v>
      </c>
      <c r="Q447">
        <v>1920</v>
      </c>
      <c r="R447" s="1" t="s">
        <v>78</v>
      </c>
      <c r="S447" s="1" t="s">
        <v>77</v>
      </c>
      <c r="T447" t="s">
        <v>74</v>
      </c>
      <c r="U447">
        <v>8</v>
      </c>
      <c r="V447">
        <v>35</v>
      </c>
      <c r="W447">
        <v>1.5</v>
      </c>
      <c r="X447">
        <v>3</v>
      </c>
      <c r="Y447">
        <v>16</v>
      </c>
      <c r="Z447" t="s">
        <v>107</v>
      </c>
      <c r="AA447">
        <v>3000</v>
      </c>
      <c r="AF447" t="s">
        <v>74</v>
      </c>
      <c r="AG447">
        <v>13</v>
      </c>
      <c r="AH447">
        <v>2</v>
      </c>
      <c r="AI447">
        <v>8</v>
      </c>
      <c r="AJ447" t="s">
        <v>74</v>
      </c>
      <c r="AK447" t="s">
        <v>78</v>
      </c>
      <c r="AL447" t="s">
        <v>78</v>
      </c>
      <c r="AM447" t="s">
        <v>78</v>
      </c>
      <c r="AN447" t="s">
        <v>78</v>
      </c>
      <c r="AO447" t="s">
        <v>74</v>
      </c>
      <c r="AP447" t="s">
        <v>78</v>
      </c>
      <c r="AQ447" t="s">
        <v>78</v>
      </c>
      <c r="AR447" t="s">
        <v>77</v>
      </c>
      <c r="AS447" t="s">
        <v>78</v>
      </c>
      <c r="AT447" t="s">
        <v>77</v>
      </c>
      <c r="AU447" t="s">
        <v>78</v>
      </c>
      <c r="AV447" t="s">
        <v>78</v>
      </c>
      <c r="AW447" t="s">
        <v>74</v>
      </c>
      <c r="AX447" t="s">
        <v>78</v>
      </c>
      <c r="AY447">
        <v>4.0999999999999996</v>
      </c>
      <c r="AZ447">
        <v>1</v>
      </c>
      <c r="BA447">
        <v>1</v>
      </c>
      <c r="BB447">
        <v>0.6</v>
      </c>
      <c r="BC447">
        <v>0</v>
      </c>
      <c r="BD447">
        <v>0.571428571</v>
      </c>
      <c r="BE447">
        <v>0.66666666699999999</v>
      </c>
      <c r="BF447">
        <v>6.25E-2</v>
      </c>
      <c r="BG447">
        <v>0</v>
      </c>
      <c r="BH447">
        <v>0.5</v>
      </c>
      <c r="BI447">
        <v>0.4</v>
      </c>
      <c r="BJ447">
        <v>0.27272727299999999</v>
      </c>
      <c r="BK447">
        <v>0</v>
      </c>
      <c r="BL447">
        <v>0.75</v>
      </c>
      <c r="BM447">
        <v>1</v>
      </c>
      <c r="BN447">
        <v>0.83333333300000001</v>
      </c>
      <c r="BO447">
        <v>0</v>
      </c>
      <c r="BP447">
        <v>1</v>
      </c>
      <c r="BQ447" t="s">
        <v>74</v>
      </c>
      <c r="BR447" t="s">
        <v>74</v>
      </c>
      <c r="BS447" t="s">
        <v>74</v>
      </c>
      <c r="BT447" t="s">
        <v>74</v>
      </c>
      <c r="BU447" t="s">
        <v>74</v>
      </c>
      <c r="BV447" t="s">
        <v>74</v>
      </c>
      <c r="BW447" t="s">
        <v>74</v>
      </c>
      <c r="BX447" t="s">
        <v>74</v>
      </c>
      <c r="BY447" t="s">
        <v>74</v>
      </c>
      <c r="BZ447" t="s">
        <v>74</v>
      </c>
      <c r="CA447" t="s">
        <v>74</v>
      </c>
      <c r="CB447" t="s">
        <v>74</v>
      </c>
      <c r="CC447" t="s">
        <v>74</v>
      </c>
      <c r="CD447" t="s">
        <v>74</v>
      </c>
      <c r="CE447" t="s">
        <v>74</v>
      </c>
      <c r="CF447">
        <v>447.90274069999998</v>
      </c>
      <c r="CG447">
        <f>IF(CJ447&lt;$CH$1,CJ447,)</f>
        <v>0</v>
      </c>
      <c r="CH447">
        <v>1</v>
      </c>
      <c r="CI447">
        <v>447</v>
      </c>
      <c r="CJ447">
        <v>14999.99994</v>
      </c>
      <c r="CK447">
        <f t="shared" si="19"/>
        <v>895.80548139999996</v>
      </c>
      <c r="CL447">
        <f t="shared" si="20"/>
        <v>0</v>
      </c>
    </row>
    <row r="448" spans="1:90" x14ac:dyDescent="0.25">
      <c r="A448" s="5" t="s">
        <v>333</v>
      </c>
      <c r="B448" s="2" t="s">
        <v>477</v>
      </c>
      <c r="C448" s="10">
        <v>42522</v>
      </c>
      <c r="D448" s="10">
        <v>43221</v>
      </c>
      <c r="E448" s="14">
        <f t="shared" si="18"/>
        <v>23</v>
      </c>
      <c r="G448" s="3" t="s">
        <v>435</v>
      </c>
      <c r="H448">
        <v>120</v>
      </c>
      <c r="I448">
        <v>72</v>
      </c>
      <c r="J448">
        <v>143.80000000000001</v>
      </c>
      <c r="K448">
        <v>8.9</v>
      </c>
      <c r="L448">
        <v>135</v>
      </c>
      <c r="M448">
        <v>66</v>
      </c>
      <c r="N448" t="s">
        <v>76</v>
      </c>
      <c r="O448">
        <v>220</v>
      </c>
      <c r="P448">
        <v>540</v>
      </c>
      <c r="Q448">
        <v>960</v>
      </c>
      <c r="R448" s="1" t="s">
        <v>77</v>
      </c>
      <c r="S448" s="1" t="s">
        <v>77</v>
      </c>
      <c r="T448" t="s">
        <v>74</v>
      </c>
      <c r="U448">
        <v>4</v>
      </c>
      <c r="V448">
        <v>19.545999999999999</v>
      </c>
      <c r="W448">
        <v>1</v>
      </c>
      <c r="X448">
        <v>1</v>
      </c>
      <c r="Y448">
        <v>8</v>
      </c>
      <c r="Z448" t="s">
        <v>104</v>
      </c>
      <c r="AA448">
        <v>2200</v>
      </c>
      <c r="AF448" t="s">
        <v>74</v>
      </c>
      <c r="AG448">
        <v>8</v>
      </c>
      <c r="AH448">
        <v>2.4</v>
      </c>
      <c r="AI448">
        <v>2</v>
      </c>
      <c r="AJ448" t="s">
        <v>74</v>
      </c>
      <c r="AK448" t="s">
        <v>77</v>
      </c>
      <c r="AL448" t="s">
        <v>78</v>
      </c>
      <c r="AM448" t="s">
        <v>78</v>
      </c>
      <c r="AN448" t="s">
        <v>78</v>
      </c>
      <c r="AO448" t="s">
        <v>74</v>
      </c>
      <c r="AP448" t="s">
        <v>74</v>
      </c>
      <c r="AQ448" t="s">
        <v>74</v>
      </c>
      <c r="AR448" t="s">
        <v>77</v>
      </c>
      <c r="AS448" t="s">
        <v>78</v>
      </c>
      <c r="AT448" t="s">
        <v>78</v>
      </c>
      <c r="AU448" t="s">
        <v>78</v>
      </c>
      <c r="AV448" t="s">
        <v>78</v>
      </c>
      <c r="AW448" t="s">
        <v>74</v>
      </c>
      <c r="AX448" t="s">
        <v>78</v>
      </c>
      <c r="AY448" t="s">
        <v>74</v>
      </c>
      <c r="AZ448">
        <v>1</v>
      </c>
      <c r="BA448">
        <v>1</v>
      </c>
      <c r="BB448">
        <v>0</v>
      </c>
      <c r="BC448">
        <v>0</v>
      </c>
      <c r="BD448">
        <v>0.428571429</v>
      </c>
      <c r="BE448">
        <v>0.66666666699999999</v>
      </c>
      <c r="BF448">
        <v>0</v>
      </c>
      <c r="BG448">
        <v>0</v>
      </c>
      <c r="BH448">
        <v>0</v>
      </c>
      <c r="BI448">
        <v>0.4</v>
      </c>
      <c r="BJ448">
        <v>0</v>
      </c>
      <c r="BK448">
        <v>0</v>
      </c>
      <c r="BL448">
        <v>0.5</v>
      </c>
      <c r="BM448">
        <v>0.5</v>
      </c>
      <c r="BN448">
        <v>0</v>
      </c>
      <c r="BO448">
        <v>0</v>
      </c>
      <c r="BP448">
        <v>25</v>
      </c>
      <c r="BQ448">
        <v>4.2</v>
      </c>
      <c r="BR448">
        <v>5.7</v>
      </c>
      <c r="BS448">
        <v>5.8</v>
      </c>
      <c r="BT448">
        <v>6.6</v>
      </c>
      <c r="BU448">
        <v>5.0999999999999996</v>
      </c>
      <c r="BV448">
        <v>6</v>
      </c>
      <c r="BW448">
        <v>3.7</v>
      </c>
      <c r="BX448">
        <v>1.9</v>
      </c>
      <c r="BY448">
        <v>6.6</v>
      </c>
      <c r="BZ448">
        <v>3.9</v>
      </c>
      <c r="CA448">
        <v>4.3</v>
      </c>
      <c r="CB448">
        <v>7.3</v>
      </c>
      <c r="CC448">
        <v>6.8</v>
      </c>
      <c r="CD448">
        <v>6.3</v>
      </c>
      <c r="CE448">
        <v>7.3</v>
      </c>
      <c r="CF448">
        <v>447.90274069999998</v>
      </c>
      <c r="CG448">
        <f>IF(CJ448&lt;$CH$1,CJ448,)</f>
        <v>0</v>
      </c>
      <c r="CH448">
        <v>1</v>
      </c>
      <c r="CI448">
        <v>448</v>
      </c>
      <c r="CJ448">
        <v>14999.99994</v>
      </c>
      <c r="CK448">
        <f t="shared" si="19"/>
        <v>895.80548139999996</v>
      </c>
      <c r="CL448">
        <f t="shared" si="20"/>
        <v>0</v>
      </c>
    </row>
    <row r="449" spans="1:90" x14ac:dyDescent="0.25">
      <c r="A449" s="5" t="s">
        <v>333</v>
      </c>
      <c r="B449" s="2" t="s">
        <v>528</v>
      </c>
      <c r="C449" s="10">
        <v>42491</v>
      </c>
      <c r="D449" s="10">
        <v>42767</v>
      </c>
      <c r="E449" s="14">
        <f t="shared" si="18"/>
        <v>9</v>
      </c>
      <c r="G449" s="3" t="s">
        <v>527</v>
      </c>
      <c r="H449">
        <v>600</v>
      </c>
      <c r="I449">
        <v>77.599999999999994</v>
      </c>
      <c r="J449">
        <v>157</v>
      </c>
      <c r="K449">
        <v>7.8</v>
      </c>
      <c r="L449">
        <v>170</v>
      </c>
      <c r="M449">
        <v>73</v>
      </c>
      <c r="N449" t="s">
        <v>76</v>
      </c>
      <c r="O449">
        <v>515</v>
      </c>
      <c r="P449">
        <v>1440</v>
      </c>
      <c r="Q449">
        <v>2560</v>
      </c>
      <c r="R449" s="1" t="s">
        <v>78</v>
      </c>
      <c r="S449" s="1" t="s">
        <v>77</v>
      </c>
      <c r="T449" t="s">
        <v>74</v>
      </c>
      <c r="U449">
        <v>8</v>
      </c>
      <c r="V449">
        <v>96.143000000000001</v>
      </c>
      <c r="W449">
        <v>2.5</v>
      </c>
      <c r="X449">
        <v>4</v>
      </c>
      <c r="Y449">
        <v>64</v>
      </c>
      <c r="Z449" t="s">
        <v>107</v>
      </c>
      <c r="AA449">
        <v>3500</v>
      </c>
      <c r="AF449" t="s">
        <v>74</v>
      </c>
      <c r="AG449">
        <v>12</v>
      </c>
      <c r="AH449">
        <v>2.2000000000000002</v>
      </c>
      <c r="AI449">
        <v>8</v>
      </c>
      <c r="AJ449" t="s">
        <v>74</v>
      </c>
      <c r="AK449" t="s">
        <v>78</v>
      </c>
      <c r="AL449" t="s">
        <v>78</v>
      </c>
      <c r="AM449" t="s">
        <v>78</v>
      </c>
      <c r="AN449" t="s">
        <v>78</v>
      </c>
      <c r="AO449" t="s">
        <v>78</v>
      </c>
      <c r="AP449" t="s">
        <v>78</v>
      </c>
      <c r="AQ449" t="s">
        <v>74</v>
      </c>
      <c r="AR449" t="s">
        <v>78</v>
      </c>
      <c r="AS449" t="s">
        <v>78</v>
      </c>
      <c r="AT449" t="s">
        <v>77</v>
      </c>
      <c r="AU449" t="s">
        <v>78</v>
      </c>
      <c r="AV449" t="s">
        <v>78</v>
      </c>
      <c r="AW449" t="s">
        <v>74</v>
      </c>
      <c r="AX449" t="s">
        <v>78</v>
      </c>
      <c r="AY449">
        <v>4.2</v>
      </c>
      <c r="AZ449">
        <v>1</v>
      </c>
      <c r="BA449">
        <v>1</v>
      </c>
      <c r="BB449">
        <v>0.8</v>
      </c>
      <c r="BC449">
        <v>0</v>
      </c>
      <c r="BD449">
        <v>0.571428571</v>
      </c>
      <c r="BE449">
        <v>1</v>
      </c>
      <c r="BF449">
        <v>0.5</v>
      </c>
      <c r="BG449">
        <v>0</v>
      </c>
      <c r="BH449">
        <v>0.5</v>
      </c>
      <c r="BI449">
        <v>0.4</v>
      </c>
      <c r="BJ449">
        <v>0.45454545499999999</v>
      </c>
      <c r="BK449">
        <v>0</v>
      </c>
      <c r="BL449">
        <v>0.75</v>
      </c>
      <c r="BM449">
        <v>1</v>
      </c>
      <c r="BN449">
        <v>1</v>
      </c>
      <c r="BO449">
        <v>0</v>
      </c>
      <c r="BP449">
        <v>1</v>
      </c>
      <c r="BQ449" t="s">
        <v>74</v>
      </c>
      <c r="BR449" t="s">
        <v>74</v>
      </c>
      <c r="BS449" t="s">
        <v>74</v>
      </c>
      <c r="BT449" t="s">
        <v>74</v>
      </c>
      <c r="BU449" t="s">
        <v>74</v>
      </c>
      <c r="BV449" t="s">
        <v>74</v>
      </c>
      <c r="BW449" t="s">
        <v>74</v>
      </c>
      <c r="BX449" t="s">
        <v>74</v>
      </c>
      <c r="BY449" t="s">
        <v>74</v>
      </c>
      <c r="BZ449" t="s">
        <v>74</v>
      </c>
      <c r="CA449" t="s">
        <v>74</v>
      </c>
      <c r="CB449" t="s">
        <v>74</v>
      </c>
      <c r="CC449" t="s">
        <v>74</v>
      </c>
      <c r="CD449" t="s">
        <v>74</v>
      </c>
      <c r="CE449" t="s">
        <v>74</v>
      </c>
      <c r="CF449">
        <v>360.18573550000002</v>
      </c>
      <c r="CG449">
        <f>IF(CJ449&lt;$CH$1,CJ449,)</f>
        <v>0</v>
      </c>
      <c r="CH449">
        <v>1</v>
      </c>
      <c r="CI449">
        <v>449</v>
      </c>
      <c r="CJ449">
        <v>14999.99958</v>
      </c>
      <c r="CK449">
        <f t="shared" si="19"/>
        <v>720.37147100000004</v>
      </c>
      <c r="CL449">
        <f t="shared" si="20"/>
        <v>0</v>
      </c>
    </row>
    <row r="450" spans="1:90" x14ac:dyDescent="0.25">
      <c r="A450" s="5" t="s">
        <v>333</v>
      </c>
      <c r="B450" s="2" t="s">
        <v>519</v>
      </c>
      <c r="C450" s="10">
        <v>42461</v>
      </c>
      <c r="D450" s="10">
        <v>42826</v>
      </c>
      <c r="E450" s="14">
        <f t="shared" ref="E450:E513" si="21">DATEDIF(C450,D450,"M")</f>
        <v>12</v>
      </c>
      <c r="F450" s="3" t="s">
        <v>557</v>
      </c>
      <c r="G450" s="3" t="s">
        <v>490</v>
      </c>
      <c r="H450">
        <v>200</v>
      </c>
      <c r="I450">
        <v>73.8</v>
      </c>
      <c r="J450">
        <v>147.1</v>
      </c>
      <c r="K450">
        <v>8.3000000000000007</v>
      </c>
      <c r="L450">
        <v>156</v>
      </c>
      <c r="M450">
        <v>68</v>
      </c>
      <c r="N450" t="s">
        <v>76</v>
      </c>
      <c r="O450">
        <v>424</v>
      </c>
      <c r="P450">
        <v>1080</v>
      </c>
      <c r="Q450">
        <v>1920</v>
      </c>
      <c r="R450" s="1" t="s">
        <v>77</v>
      </c>
      <c r="S450" s="1" t="s">
        <v>77</v>
      </c>
      <c r="T450" t="s">
        <v>74</v>
      </c>
      <c r="U450">
        <v>8</v>
      </c>
      <c r="V450">
        <v>52.933999999999997</v>
      </c>
      <c r="W450">
        <v>2</v>
      </c>
      <c r="X450">
        <v>2</v>
      </c>
      <c r="Y450">
        <v>16</v>
      </c>
      <c r="Z450" t="s">
        <v>107</v>
      </c>
      <c r="AA450">
        <v>3000</v>
      </c>
      <c r="AB450">
        <v>75</v>
      </c>
      <c r="AC450">
        <v>20.58</v>
      </c>
      <c r="AD450">
        <v>9.58</v>
      </c>
      <c r="AE450">
        <v>9.65</v>
      </c>
      <c r="AF450" t="s">
        <v>74</v>
      </c>
      <c r="AG450">
        <v>13</v>
      </c>
      <c r="AH450">
        <v>2</v>
      </c>
      <c r="AI450">
        <v>8</v>
      </c>
      <c r="AJ450" t="s">
        <v>74</v>
      </c>
      <c r="AK450" t="s">
        <v>78</v>
      </c>
      <c r="AL450" t="s">
        <v>78</v>
      </c>
      <c r="AM450" t="s">
        <v>78</v>
      </c>
      <c r="AN450" t="s">
        <v>78</v>
      </c>
      <c r="AO450" t="s">
        <v>78</v>
      </c>
      <c r="AP450" t="s">
        <v>74</v>
      </c>
      <c r="AQ450" t="s">
        <v>74</v>
      </c>
      <c r="AR450" t="s">
        <v>77</v>
      </c>
      <c r="AS450" t="s">
        <v>78</v>
      </c>
      <c r="AT450" t="s">
        <v>78</v>
      </c>
      <c r="AU450" t="s">
        <v>78</v>
      </c>
      <c r="AV450" t="s">
        <v>78</v>
      </c>
      <c r="AW450" t="s">
        <v>78</v>
      </c>
      <c r="AX450" t="s">
        <v>78</v>
      </c>
      <c r="AY450">
        <v>4.0999999999999996</v>
      </c>
      <c r="AZ450">
        <v>1</v>
      </c>
      <c r="BA450">
        <v>1</v>
      </c>
      <c r="BB450">
        <v>0</v>
      </c>
      <c r="BC450">
        <v>0</v>
      </c>
      <c r="BD450">
        <v>0.428571429</v>
      </c>
      <c r="BE450">
        <v>0</v>
      </c>
      <c r="BF450">
        <v>6.25E-2</v>
      </c>
      <c r="BG450">
        <v>0</v>
      </c>
      <c r="BH450">
        <v>0</v>
      </c>
      <c r="BI450">
        <v>0.4</v>
      </c>
      <c r="BJ450">
        <v>9.0909090999999997E-2</v>
      </c>
      <c r="BK450">
        <v>0</v>
      </c>
      <c r="BL450">
        <v>0.5</v>
      </c>
      <c r="BM450">
        <v>1</v>
      </c>
      <c r="BN450">
        <v>0.5</v>
      </c>
      <c r="BO450">
        <v>0</v>
      </c>
      <c r="BP450">
        <v>13</v>
      </c>
      <c r="BQ450">
        <v>9.1</v>
      </c>
      <c r="BR450">
        <v>8.8000000000000007</v>
      </c>
      <c r="BS450">
        <v>9</v>
      </c>
      <c r="BT450">
        <v>9.4</v>
      </c>
      <c r="BU450">
        <v>9.3000000000000007</v>
      </c>
      <c r="BV450">
        <v>8.1</v>
      </c>
      <c r="BW450">
        <v>8.9</v>
      </c>
      <c r="BX450">
        <v>7.7</v>
      </c>
      <c r="BY450">
        <v>9.3000000000000007</v>
      </c>
      <c r="BZ450">
        <v>7.9</v>
      </c>
      <c r="CA450">
        <v>8.3000000000000007</v>
      </c>
      <c r="CB450">
        <v>8.3000000000000007</v>
      </c>
      <c r="CC450">
        <v>9.1</v>
      </c>
      <c r="CD450">
        <v>8.6999999999999993</v>
      </c>
      <c r="CE450">
        <v>9.1</v>
      </c>
      <c r="CF450">
        <v>113.6348516</v>
      </c>
      <c r="CG450">
        <f>IF(CJ450&lt;$CH$1,CJ450,)</f>
        <v>0</v>
      </c>
      <c r="CH450">
        <v>1</v>
      </c>
      <c r="CI450">
        <v>450</v>
      </c>
      <c r="CJ450">
        <v>14999.961160000001</v>
      </c>
      <c r="CK450">
        <f t="shared" si="19"/>
        <v>227.26970320000001</v>
      </c>
      <c r="CL450">
        <f t="shared" si="20"/>
        <v>0</v>
      </c>
    </row>
    <row r="451" spans="1:90" x14ac:dyDescent="0.25">
      <c r="A451" s="5" t="s">
        <v>333</v>
      </c>
      <c r="B451" s="2" t="s">
        <v>558</v>
      </c>
      <c r="C451" s="10">
        <v>42461</v>
      </c>
      <c r="E451" s="14" t="e">
        <f t="shared" si="21"/>
        <v>#NUM!</v>
      </c>
      <c r="H451">
        <v>130</v>
      </c>
      <c r="I451">
        <v>71.8</v>
      </c>
      <c r="J451">
        <v>143.1</v>
      </c>
      <c r="K451">
        <v>9.6999999999999993</v>
      </c>
      <c r="L451">
        <v>160</v>
      </c>
      <c r="M451">
        <v>67</v>
      </c>
      <c r="N451" t="s">
        <v>76</v>
      </c>
      <c r="O451">
        <v>294</v>
      </c>
      <c r="P451">
        <v>720</v>
      </c>
      <c r="Q451">
        <v>1280</v>
      </c>
      <c r="R451" s="1" t="s">
        <v>77</v>
      </c>
      <c r="S451" s="1" t="s">
        <v>77</v>
      </c>
      <c r="T451" t="s">
        <v>74</v>
      </c>
      <c r="U451">
        <v>4</v>
      </c>
      <c r="V451">
        <v>32.665999999999997</v>
      </c>
      <c r="W451">
        <v>1.3</v>
      </c>
      <c r="X451">
        <v>2</v>
      </c>
      <c r="Y451">
        <v>16</v>
      </c>
      <c r="Z451" t="s">
        <v>104</v>
      </c>
      <c r="AA451">
        <v>4000</v>
      </c>
      <c r="AF451" t="s">
        <v>74</v>
      </c>
      <c r="AG451">
        <v>13</v>
      </c>
      <c r="AH451">
        <v>2</v>
      </c>
      <c r="AI451">
        <v>5</v>
      </c>
      <c r="AJ451" t="s">
        <v>74</v>
      </c>
      <c r="AK451" t="s">
        <v>77</v>
      </c>
      <c r="AL451" t="s">
        <v>78</v>
      </c>
      <c r="AM451" t="s">
        <v>78</v>
      </c>
      <c r="AN451" t="s">
        <v>78</v>
      </c>
      <c r="AO451" t="s">
        <v>74</v>
      </c>
      <c r="AP451" t="s">
        <v>74</v>
      </c>
      <c r="AQ451" t="s">
        <v>74</v>
      </c>
      <c r="AR451" t="s">
        <v>77</v>
      </c>
      <c r="AS451" t="s">
        <v>78</v>
      </c>
      <c r="AT451" t="s">
        <v>78</v>
      </c>
      <c r="AU451" t="s">
        <v>78</v>
      </c>
      <c r="AV451" t="s">
        <v>78</v>
      </c>
      <c r="AW451" t="s">
        <v>74</v>
      </c>
      <c r="AX451" t="s">
        <v>78</v>
      </c>
      <c r="AY451">
        <v>4</v>
      </c>
      <c r="AZ451">
        <v>1</v>
      </c>
      <c r="BA451">
        <v>1</v>
      </c>
      <c r="BB451">
        <v>0.8</v>
      </c>
      <c r="BC451">
        <v>0</v>
      </c>
      <c r="BD451">
        <v>0.428571429</v>
      </c>
      <c r="BE451">
        <v>0.66666666699999999</v>
      </c>
      <c r="BF451">
        <v>6.25E-2</v>
      </c>
      <c r="BG451">
        <v>0</v>
      </c>
      <c r="BH451">
        <v>0</v>
      </c>
      <c r="BI451">
        <v>0.4</v>
      </c>
      <c r="BJ451">
        <v>0.27272727299999999</v>
      </c>
      <c r="BK451">
        <v>0</v>
      </c>
      <c r="BL451">
        <v>0.5</v>
      </c>
      <c r="BM451">
        <v>0.5</v>
      </c>
      <c r="BN451">
        <v>0.5</v>
      </c>
      <c r="BO451">
        <v>0</v>
      </c>
      <c r="BP451">
        <v>3</v>
      </c>
      <c r="BQ451" t="s">
        <v>74</v>
      </c>
      <c r="BR451" t="s">
        <v>74</v>
      </c>
      <c r="BS451" t="s">
        <v>74</v>
      </c>
      <c r="BT451" t="s">
        <v>74</v>
      </c>
      <c r="BU451" t="s">
        <v>74</v>
      </c>
      <c r="BV451" t="s">
        <v>74</v>
      </c>
      <c r="BW451" t="s">
        <v>74</v>
      </c>
      <c r="BX451" t="s">
        <v>74</v>
      </c>
      <c r="BY451" t="s">
        <v>74</v>
      </c>
      <c r="BZ451" t="s">
        <v>74</v>
      </c>
      <c r="CA451" t="s">
        <v>74</v>
      </c>
      <c r="CB451" t="s">
        <v>74</v>
      </c>
      <c r="CC451" t="s">
        <v>74</v>
      </c>
      <c r="CD451" t="s">
        <v>74</v>
      </c>
      <c r="CE451" t="s">
        <v>74</v>
      </c>
      <c r="CF451">
        <v>113.6348516</v>
      </c>
      <c r="CG451">
        <f>IF(CJ451&lt;$CH$1,CJ451,)</f>
        <v>0</v>
      </c>
      <c r="CH451">
        <v>1</v>
      </c>
      <c r="CI451">
        <v>451</v>
      </c>
      <c r="CJ451">
        <v>14999.99994</v>
      </c>
      <c r="CK451">
        <f t="shared" ref="CK451:CK514" si="22">CF451*2</f>
        <v>227.26970320000001</v>
      </c>
      <c r="CL451">
        <f t="shared" ref="CL451:CL514" si="23">CG451*0.547769</f>
        <v>0</v>
      </c>
    </row>
    <row r="452" spans="1:90" x14ac:dyDescent="0.25">
      <c r="A452" s="5" t="s">
        <v>333</v>
      </c>
      <c r="B452" s="2" t="s">
        <v>524</v>
      </c>
      <c r="C452" s="10">
        <v>42461</v>
      </c>
      <c r="D452" s="10">
        <v>42767</v>
      </c>
      <c r="E452" s="14">
        <f t="shared" si="21"/>
        <v>10</v>
      </c>
      <c r="F452" s="3" t="s">
        <v>559</v>
      </c>
      <c r="G452" s="3" t="s">
        <v>523</v>
      </c>
      <c r="H452">
        <v>550</v>
      </c>
      <c r="I452">
        <v>70.900000000000006</v>
      </c>
      <c r="J452">
        <v>145</v>
      </c>
      <c r="K452">
        <v>6.9</v>
      </c>
      <c r="L452">
        <v>144</v>
      </c>
      <c r="M452">
        <v>72</v>
      </c>
      <c r="N452" t="s">
        <v>76</v>
      </c>
      <c r="O452">
        <v>424</v>
      </c>
      <c r="P452">
        <v>1080</v>
      </c>
      <c r="Q452">
        <v>1920</v>
      </c>
      <c r="R452" s="1" t="s">
        <v>78</v>
      </c>
      <c r="S452" s="1" t="s">
        <v>78</v>
      </c>
      <c r="T452" t="s">
        <v>74</v>
      </c>
      <c r="U452">
        <v>8</v>
      </c>
      <c r="V452">
        <v>128.613</v>
      </c>
      <c r="W452">
        <v>2.5</v>
      </c>
      <c r="X452">
        <v>3</v>
      </c>
      <c r="Y452">
        <v>32</v>
      </c>
      <c r="Z452" t="s">
        <v>107</v>
      </c>
      <c r="AA452">
        <v>3000</v>
      </c>
      <c r="AB452">
        <v>75</v>
      </c>
      <c r="AC452">
        <v>14.88</v>
      </c>
      <c r="AD452">
        <v>9.25</v>
      </c>
      <c r="AE452">
        <v>8.77</v>
      </c>
      <c r="AF452">
        <v>80</v>
      </c>
      <c r="AG452">
        <v>12</v>
      </c>
      <c r="AH452">
        <v>2.2000000000000002</v>
      </c>
      <c r="AI452">
        <v>8</v>
      </c>
      <c r="AJ452" t="s">
        <v>74</v>
      </c>
      <c r="AK452" t="s">
        <v>78</v>
      </c>
      <c r="AL452" t="s">
        <v>78</v>
      </c>
      <c r="AM452" t="s">
        <v>78</v>
      </c>
      <c r="AN452" t="s">
        <v>78</v>
      </c>
      <c r="AO452" t="s">
        <v>78</v>
      </c>
      <c r="AP452" t="s">
        <v>78</v>
      </c>
      <c r="AQ452" t="s">
        <v>74</v>
      </c>
      <c r="AR452" t="s">
        <v>78</v>
      </c>
      <c r="AS452" t="s">
        <v>78</v>
      </c>
      <c r="AT452" t="s">
        <v>77</v>
      </c>
      <c r="AU452" t="s">
        <v>74</v>
      </c>
      <c r="AV452" t="s">
        <v>74</v>
      </c>
      <c r="AW452" t="s">
        <v>78</v>
      </c>
      <c r="AX452" t="s">
        <v>78</v>
      </c>
      <c r="AY452">
        <v>4.2</v>
      </c>
      <c r="AZ452">
        <v>1</v>
      </c>
      <c r="BA452">
        <v>1</v>
      </c>
      <c r="BB452">
        <v>0.8</v>
      </c>
      <c r="BC452">
        <v>0</v>
      </c>
      <c r="BD452">
        <v>0.428571429</v>
      </c>
      <c r="BE452">
        <v>1</v>
      </c>
      <c r="BF452">
        <v>0.125</v>
      </c>
      <c r="BG452">
        <v>0</v>
      </c>
      <c r="BH452">
        <v>0</v>
      </c>
      <c r="BI452">
        <v>0.4</v>
      </c>
      <c r="BJ452">
        <v>0.18181818199999999</v>
      </c>
      <c r="BK452">
        <v>0</v>
      </c>
      <c r="BL452">
        <v>0.5</v>
      </c>
      <c r="BM452">
        <v>0.5</v>
      </c>
      <c r="BN452">
        <v>0.66666666699999999</v>
      </c>
      <c r="BO452">
        <v>0</v>
      </c>
      <c r="BP452">
        <v>61</v>
      </c>
      <c r="BQ452">
        <v>8.3000000000000007</v>
      </c>
      <c r="BR452">
        <v>6.9</v>
      </c>
      <c r="BS452">
        <v>8.6999999999999993</v>
      </c>
      <c r="BT452">
        <v>8.9</v>
      </c>
      <c r="BU452">
        <v>7.7</v>
      </c>
      <c r="BV452">
        <v>7.9</v>
      </c>
      <c r="BW452">
        <v>8.3000000000000007</v>
      </c>
      <c r="BX452">
        <v>7.8</v>
      </c>
      <c r="BY452">
        <v>9.1</v>
      </c>
      <c r="BZ452">
        <v>7.5</v>
      </c>
      <c r="CA452">
        <v>8.4</v>
      </c>
      <c r="CB452">
        <v>8.5</v>
      </c>
      <c r="CC452">
        <v>8.6999999999999993</v>
      </c>
      <c r="CD452">
        <v>8.1999999999999993</v>
      </c>
      <c r="CE452">
        <v>8.6999999999999993</v>
      </c>
      <c r="CF452">
        <v>113.6348516</v>
      </c>
      <c r="CG452">
        <f>IF(CJ452&lt;$CH$1,CJ452,)</f>
        <v>1324.8369829999999</v>
      </c>
      <c r="CH452">
        <v>1</v>
      </c>
      <c r="CI452">
        <v>452</v>
      </c>
      <c r="CJ452">
        <v>1324.8369829999999</v>
      </c>
      <c r="CK452">
        <f t="shared" si="22"/>
        <v>227.26970320000001</v>
      </c>
      <c r="CL452">
        <f t="shared" si="23"/>
        <v>725.70462934092689</v>
      </c>
    </row>
    <row r="453" spans="1:90" x14ac:dyDescent="0.25">
      <c r="A453" s="5" t="s">
        <v>333</v>
      </c>
      <c r="B453" s="2" t="s">
        <v>526</v>
      </c>
      <c r="C453" s="10">
        <v>42461</v>
      </c>
      <c r="D453" s="10">
        <v>42767</v>
      </c>
      <c r="E453" s="14">
        <f t="shared" si="21"/>
        <v>10</v>
      </c>
      <c r="G453" s="3" t="s">
        <v>525</v>
      </c>
      <c r="H453">
        <v>700</v>
      </c>
      <c r="I453">
        <v>75.3</v>
      </c>
      <c r="J453">
        <v>152.30000000000001</v>
      </c>
      <c r="K453">
        <v>6.9</v>
      </c>
      <c r="L453">
        <v>162</v>
      </c>
      <c r="M453">
        <v>72</v>
      </c>
      <c r="N453" t="s">
        <v>114</v>
      </c>
      <c r="O453">
        <v>400</v>
      </c>
      <c r="P453">
        <v>1080</v>
      </c>
      <c r="Q453">
        <v>1920</v>
      </c>
      <c r="R453" s="1" t="s">
        <v>78</v>
      </c>
      <c r="S453" s="1" t="s">
        <v>77</v>
      </c>
      <c r="T453" t="s">
        <v>74</v>
      </c>
      <c r="U453">
        <v>8</v>
      </c>
      <c r="V453">
        <v>98.067999999999998</v>
      </c>
      <c r="W453">
        <v>2.5</v>
      </c>
      <c r="X453">
        <v>4</v>
      </c>
      <c r="Y453">
        <v>64</v>
      </c>
      <c r="Z453" t="s">
        <v>107</v>
      </c>
      <c r="AA453">
        <v>3400</v>
      </c>
      <c r="AB453">
        <v>69</v>
      </c>
      <c r="AC453">
        <v>18.920000000000002</v>
      </c>
      <c r="AD453">
        <v>9.3800000000000008</v>
      </c>
      <c r="AE453">
        <v>10.18</v>
      </c>
      <c r="AF453" t="s">
        <v>74</v>
      </c>
      <c r="AG453">
        <v>12</v>
      </c>
      <c r="AH453">
        <v>2.2000000000000002</v>
      </c>
      <c r="AI453">
        <v>8</v>
      </c>
      <c r="AJ453" t="s">
        <v>74</v>
      </c>
      <c r="AK453" t="s">
        <v>78</v>
      </c>
      <c r="AL453" t="s">
        <v>78</v>
      </c>
      <c r="AM453" t="s">
        <v>78</v>
      </c>
      <c r="AN453" t="s">
        <v>78</v>
      </c>
      <c r="AO453" t="s">
        <v>78</v>
      </c>
      <c r="AP453" t="s">
        <v>78</v>
      </c>
      <c r="AQ453" t="s">
        <v>74</v>
      </c>
      <c r="AR453" t="s">
        <v>78</v>
      </c>
      <c r="AS453" t="s">
        <v>78</v>
      </c>
      <c r="AT453" t="s">
        <v>77</v>
      </c>
      <c r="AU453" t="s">
        <v>74</v>
      </c>
      <c r="AV453" t="s">
        <v>74</v>
      </c>
      <c r="AW453" t="s">
        <v>78</v>
      </c>
      <c r="AX453" t="s">
        <v>78</v>
      </c>
      <c r="AY453">
        <v>4.2</v>
      </c>
      <c r="AZ453">
        <v>1</v>
      </c>
      <c r="BA453">
        <v>1</v>
      </c>
      <c r="BB453">
        <v>1</v>
      </c>
      <c r="BC453">
        <v>0</v>
      </c>
      <c r="BD453">
        <v>0.428571429</v>
      </c>
      <c r="BE453">
        <v>1</v>
      </c>
      <c r="BF453">
        <v>0.4375</v>
      </c>
      <c r="BG453">
        <v>0</v>
      </c>
      <c r="BH453">
        <v>0</v>
      </c>
      <c r="BI453">
        <v>0.4</v>
      </c>
      <c r="BJ453">
        <v>0.63636363600000001</v>
      </c>
      <c r="BK453">
        <v>0</v>
      </c>
      <c r="BL453">
        <v>0.5</v>
      </c>
      <c r="BM453">
        <v>1</v>
      </c>
      <c r="BN453">
        <v>1</v>
      </c>
      <c r="BO453">
        <v>0</v>
      </c>
      <c r="BP453">
        <v>10</v>
      </c>
      <c r="BQ453">
        <v>8.8000000000000007</v>
      </c>
      <c r="BR453">
        <v>7</v>
      </c>
      <c r="BS453">
        <v>8.6999999999999993</v>
      </c>
      <c r="BT453">
        <v>9.1</v>
      </c>
      <c r="BU453">
        <v>8.1999999999999993</v>
      </c>
      <c r="BV453">
        <v>8.1</v>
      </c>
      <c r="BW453">
        <v>8.6999999999999993</v>
      </c>
      <c r="BX453">
        <v>8.5</v>
      </c>
      <c r="BY453">
        <v>9.1</v>
      </c>
      <c r="BZ453">
        <v>7.9</v>
      </c>
      <c r="CA453">
        <v>8.3000000000000007</v>
      </c>
      <c r="CB453">
        <v>8.5</v>
      </c>
      <c r="CC453">
        <v>8.9</v>
      </c>
      <c r="CD453">
        <v>8.6</v>
      </c>
      <c r="CE453">
        <v>8.8000000000000007</v>
      </c>
      <c r="CF453">
        <v>113.6348516</v>
      </c>
      <c r="CG453">
        <f>IF(CJ453&lt;$CH$1,CJ453,)</f>
        <v>0</v>
      </c>
      <c r="CH453">
        <v>1</v>
      </c>
      <c r="CI453">
        <v>453</v>
      </c>
      <c r="CJ453">
        <v>14999.99958</v>
      </c>
      <c r="CK453">
        <f t="shared" si="22"/>
        <v>227.26970320000001</v>
      </c>
      <c r="CL453">
        <f t="shared" si="23"/>
        <v>0</v>
      </c>
    </row>
    <row r="454" spans="1:90" x14ac:dyDescent="0.25">
      <c r="A454" s="5" t="s">
        <v>333</v>
      </c>
      <c r="B454" s="2" t="s">
        <v>560</v>
      </c>
      <c r="C454" s="10">
        <v>42430</v>
      </c>
      <c r="E454" s="14" t="e">
        <f t="shared" si="21"/>
        <v>#NUM!</v>
      </c>
      <c r="H454">
        <v>270</v>
      </c>
      <c r="I454">
        <v>76.3</v>
      </c>
      <c r="J454">
        <v>151.30000000000001</v>
      </c>
      <c r="K454">
        <v>8.1999999999999993</v>
      </c>
      <c r="L454">
        <v>158</v>
      </c>
      <c r="M454">
        <v>72</v>
      </c>
      <c r="N454" t="s">
        <v>76</v>
      </c>
      <c r="O454">
        <v>401</v>
      </c>
      <c r="P454">
        <v>1080</v>
      </c>
      <c r="Q454">
        <v>1920</v>
      </c>
      <c r="R454" s="1" t="s">
        <v>77</v>
      </c>
      <c r="S454" s="1" t="s">
        <v>77</v>
      </c>
      <c r="T454" t="s">
        <v>74</v>
      </c>
      <c r="U454">
        <v>8</v>
      </c>
      <c r="V454">
        <v>35.5</v>
      </c>
      <c r="W454">
        <v>1.7</v>
      </c>
      <c r="X454">
        <v>2</v>
      </c>
      <c r="Y454">
        <v>16</v>
      </c>
      <c r="Z454" t="s">
        <v>107</v>
      </c>
      <c r="AA454">
        <v>3000</v>
      </c>
      <c r="AF454" t="s">
        <v>74</v>
      </c>
      <c r="AG454">
        <v>13</v>
      </c>
      <c r="AH454">
        <v>2</v>
      </c>
      <c r="AI454">
        <v>5</v>
      </c>
      <c r="AJ454" t="s">
        <v>74</v>
      </c>
      <c r="AK454" t="s">
        <v>78</v>
      </c>
      <c r="AL454" t="s">
        <v>78</v>
      </c>
      <c r="AM454" t="s">
        <v>78</v>
      </c>
      <c r="AN454" t="s">
        <v>78</v>
      </c>
      <c r="AO454" t="s">
        <v>78</v>
      </c>
      <c r="AP454" t="s">
        <v>74</v>
      </c>
      <c r="AQ454" t="s">
        <v>74</v>
      </c>
      <c r="AR454" t="s">
        <v>77</v>
      </c>
      <c r="AS454" t="s">
        <v>78</v>
      </c>
      <c r="AT454" t="s">
        <v>78</v>
      </c>
      <c r="AU454" t="s">
        <v>78</v>
      </c>
      <c r="AV454" t="s">
        <v>78</v>
      </c>
      <c r="AW454" t="s">
        <v>74</v>
      </c>
      <c r="AX454" t="s">
        <v>78</v>
      </c>
      <c r="AY454">
        <v>4.0999999999999996</v>
      </c>
      <c r="AZ454">
        <v>1</v>
      </c>
      <c r="BA454">
        <v>1</v>
      </c>
      <c r="BB454">
        <v>0.8</v>
      </c>
      <c r="BC454">
        <v>0</v>
      </c>
      <c r="BD454">
        <v>0.428571429</v>
      </c>
      <c r="BE454">
        <v>1</v>
      </c>
      <c r="BF454">
        <v>0.125</v>
      </c>
      <c r="BG454">
        <v>0</v>
      </c>
      <c r="BH454">
        <v>0</v>
      </c>
      <c r="BI454">
        <v>0.4</v>
      </c>
      <c r="BJ454">
        <v>0.45454545499999999</v>
      </c>
      <c r="BK454">
        <v>0</v>
      </c>
      <c r="BL454">
        <v>0.5</v>
      </c>
      <c r="BM454">
        <v>0.5</v>
      </c>
      <c r="BN454">
        <v>0.66666666699999999</v>
      </c>
      <c r="BO454">
        <v>0</v>
      </c>
      <c r="BP454">
        <v>8</v>
      </c>
      <c r="BQ454">
        <v>7.4</v>
      </c>
      <c r="BR454">
        <v>7</v>
      </c>
      <c r="BS454">
        <v>8.1</v>
      </c>
      <c r="BT454">
        <v>7.3</v>
      </c>
      <c r="BU454">
        <v>6.9</v>
      </c>
      <c r="BV454">
        <v>8.5</v>
      </c>
      <c r="BW454">
        <v>5.5</v>
      </c>
      <c r="BX454">
        <v>4.4000000000000004</v>
      </c>
      <c r="BY454">
        <v>8</v>
      </c>
      <c r="BZ454">
        <v>7</v>
      </c>
      <c r="CA454">
        <v>7.6</v>
      </c>
      <c r="CB454">
        <v>7.5</v>
      </c>
      <c r="CC454">
        <v>8.6</v>
      </c>
      <c r="CD454">
        <v>8.4</v>
      </c>
      <c r="CE454">
        <v>8.4</v>
      </c>
      <c r="CF454">
        <v>278.25134689999999</v>
      </c>
      <c r="CG454">
        <f>IF(CJ454&lt;$CH$1,CJ454,)</f>
        <v>4249.9993340000001</v>
      </c>
      <c r="CH454">
        <v>1</v>
      </c>
      <c r="CI454">
        <v>454</v>
      </c>
      <c r="CJ454">
        <v>4249.9993340000001</v>
      </c>
      <c r="CK454">
        <f t="shared" si="22"/>
        <v>556.50269379999997</v>
      </c>
      <c r="CL454">
        <f t="shared" si="23"/>
        <v>2328.0178851858459</v>
      </c>
    </row>
    <row r="455" spans="1:90" x14ac:dyDescent="0.25">
      <c r="A455" s="5" t="s">
        <v>333</v>
      </c>
      <c r="B455" s="2" t="s">
        <v>521</v>
      </c>
      <c r="C455" s="10">
        <v>42430</v>
      </c>
      <c r="D455" s="10">
        <v>42795</v>
      </c>
      <c r="E455" s="14">
        <f t="shared" si="21"/>
        <v>12</v>
      </c>
      <c r="F455" s="3" t="s">
        <v>561</v>
      </c>
      <c r="G455" s="3" t="s">
        <v>520</v>
      </c>
      <c r="H455">
        <v>275</v>
      </c>
      <c r="I455">
        <v>72.599999999999994</v>
      </c>
      <c r="J455">
        <v>146.80000000000001</v>
      </c>
      <c r="K455">
        <v>7.5</v>
      </c>
      <c r="L455">
        <v>139</v>
      </c>
      <c r="M455">
        <v>70</v>
      </c>
      <c r="N455" t="s">
        <v>76</v>
      </c>
      <c r="O455">
        <v>424</v>
      </c>
      <c r="P455">
        <v>1080</v>
      </c>
      <c r="Q455">
        <v>1920</v>
      </c>
      <c r="R455" s="1" t="s">
        <v>78</v>
      </c>
      <c r="S455" s="1" t="s">
        <v>77</v>
      </c>
      <c r="T455" t="s">
        <v>74</v>
      </c>
      <c r="U455">
        <v>8</v>
      </c>
      <c r="V455">
        <v>52.933999999999997</v>
      </c>
      <c r="W455">
        <v>2</v>
      </c>
      <c r="X455">
        <v>3</v>
      </c>
      <c r="Y455">
        <v>16</v>
      </c>
      <c r="Z455" t="s">
        <v>107</v>
      </c>
      <c r="AA455">
        <v>3000</v>
      </c>
      <c r="AB455">
        <v>79</v>
      </c>
      <c r="AC455">
        <v>15.33</v>
      </c>
      <c r="AD455">
        <v>11.85</v>
      </c>
      <c r="AE455">
        <v>10.97</v>
      </c>
      <c r="AF455" t="s">
        <v>74</v>
      </c>
      <c r="AG455">
        <v>13</v>
      </c>
      <c r="AH455">
        <v>2</v>
      </c>
      <c r="AI455">
        <v>8</v>
      </c>
      <c r="AJ455" t="s">
        <v>74</v>
      </c>
      <c r="AK455" t="s">
        <v>78</v>
      </c>
      <c r="AL455" t="s">
        <v>78</v>
      </c>
      <c r="AM455" t="s">
        <v>78</v>
      </c>
      <c r="AN455" t="s">
        <v>78</v>
      </c>
      <c r="AO455" t="s">
        <v>74</v>
      </c>
      <c r="AP455" t="s">
        <v>74</v>
      </c>
      <c r="AQ455" t="s">
        <v>78</v>
      </c>
      <c r="AR455" t="s">
        <v>78</v>
      </c>
      <c r="AS455" t="s">
        <v>78</v>
      </c>
      <c r="AT455" t="s">
        <v>78</v>
      </c>
      <c r="AU455" t="s">
        <v>78</v>
      </c>
      <c r="AV455" t="s">
        <v>78</v>
      </c>
      <c r="AW455" t="s">
        <v>74</v>
      </c>
      <c r="AX455" t="s">
        <v>78</v>
      </c>
      <c r="AY455">
        <v>4.0999999999999996</v>
      </c>
      <c r="AZ455">
        <v>1</v>
      </c>
      <c r="BA455">
        <v>1</v>
      </c>
      <c r="BB455">
        <v>0.8</v>
      </c>
      <c r="BC455">
        <v>0</v>
      </c>
      <c r="BD455">
        <v>0.428571429</v>
      </c>
      <c r="BE455">
        <v>0.33333333300000001</v>
      </c>
      <c r="BF455">
        <v>6.25E-2</v>
      </c>
      <c r="BG455">
        <v>0</v>
      </c>
      <c r="BH455">
        <v>0</v>
      </c>
      <c r="BI455">
        <v>0.4</v>
      </c>
      <c r="BJ455">
        <v>0.27272727299999999</v>
      </c>
      <c r="BK455">
        <v>0</v>
      </c>
      <c r="BL455">
        <v>0.5</v>
      </c>
      <c r="BM455">
        <v>0.5</v>
      </c>
      <c r="BN455">
        <v>0.5</v>
      </c>
      <c r="BO455">
        <v>0</v>
      </c>
      <c r="BP455">
        <v>83</v>
      </c>
      <c r="BQ455">
        <v>8.1999999999999993</v>
      </c>
      <c r="BR455">
        <v>7.7</v>
      </c>
      <c r="BS455">
        <v>8.1999999999999993</v>
      </c>
      <c r="BT455">
        <v>8.6999999999999993</v>
      </c>
      <c r="BU455">
        <v>7.9</v>
      </c>
      <c r="BV455">
        <v>7.9</v>
      </c>
      <c r="BW455">
        <v>8</v>
      </c>
      <c r="BX455">
        <v>7.1</v>
      </c>
      <c r="BY455">
        <v>8.5</v>
      </c>
      <c r="BZ455">
        <v>6.6</v>
      </c>
      <c r="CA455">
        <v>7.8</v>
      </c>
      <c r="CB455">
        <v>8</v>
      </c>
      <c r="CC455">
        <v>8.5</v>
      </c>
      <c r="CD455">
        <v>8.1999999999999993</v>
      </c>
      <c r="CE455">
        <v>8.6</v>
      </c>
      <c r="CF455">
        <v>278.25134689999999</v>
      </c>
      <c r="CG455">
        <f>IF(CJ455&lt;$CH$1,CJ455,)</f>
        <v>1542.39534</v>
      </c>
      <c r="CH455">
        <v>1</v>
      </c>
      <c r="CI455">
        <v>455</v>
      </c>
      <c r="CJ455">
        <v>1542.39534</v>
      </c>
      <c r="CK455">
        <f t="shared" si="22"/>
        <v>556.50269379999997</v>
      </c>
      <c r="CL455">
        <f t="shared" si="23"/>
        <v>844.8763529964599</v>
      </c>
    </row>
    <row r="456" spans="1:90" x14ac:dyDescent="0.25">
      <c r="A456" s="5" t="s">
        <v>333</v>
      </c>
      <c r="B456" s="2" t="s">
        <v>562</v>
      </c>
      <c r="C456" s="10">
        <v>42401</v>
      </c>
      <c r="E456" s="14" t="e">
        <f t="shared" si="21"/>
        <v>#NUM!</v>
      </c>
      <c r="F456" s="3" t="s">
        <v>540</v>
      </c>
      <c r="H456">
        <v>300</v>
      </c>
      <c r="I456">
        <v>71.8</v>
      </c>
      <c r="J456">
        <v>143.1</v>
      </c>
      <c r="K456">
        <v>9.6999999999999993</v>
      </c>
      <c r="L456">
        <v>160</v>
      </c>
      <c r="M456">
        <v>67</v>
      </c>
      <c r="N456" t="s">
        <v>76</v>
      </c>
      <c r="O456">
        <v>294</v>
      </c>
      <c r="P456">
        <v>720</v>
      </c>
      <c r="Q456">
        <v>1280</v>
      </c>
      <c r="R456" s="1" t="s">
        <v>77</v>
      </c>
      <c r="S456" s="1" t="s">
        <v>77</v>
      </c>
      <c r="T456" t="s">
        <v>74</v>
      </c>
      <c r="U456">
        <v>4</v>
      </c>
      <c r="V456">
        <v>31.870999999999999</v>
      </c>
      <c r="W456">
        <v>1.3</v>
      </c>
      <c r="X456">
        <v>2</v>
      </c>
      <c r="Y456">
        <v>16</v>
      </c>
      <c r="Z456" t="s">
        <v>104</v>
      </c>
      <c r="AA456">
        <v>4000</v>
      </c>
      <c r="AF456" t="s">
        <v>74</v>
      </c>
      <c r="AG456">
        <v>13</v>
      </c>
      <c r="AH456">
        <v>2</v>
      </c>
      <c r="AI456">
        <v>4.9000000000000004</v>
      </c>
      <c r="AJ456" t="s">
        <v>74</v>
      </c>
      <c r="AK456" t="s">
        <v>77</v>
      </c>
      <c r="AL456" t="s">
        <v>78</v>
      </c>
      <c r="AM456" t="s">
        <v>78</v>
      </c>
      <c r="AN456" t="s">
        <v>78</v>
      </c>
      <c r="AO456" t="s">
        <v>74</v>
      </c>
      <c r="AP456" t="s">
        <v>74</v>
      </c>
      <c r="AQ456" t="s">
        <v>74</v>
      </c>
      <c r="AR456" t="s">
        <v>77</v>
      </c>
      <c r="AS456" t="s">
        <v>78</v>
      </c>
      <c r="AT456" t="s">
        <v>78</v>
      </c>
      <c r="AU456" t="s">
        <v>78</v>
      </c>
      <c r="AV456" t="s">
        <v>78</v>
      </c>
      <c r="AW456" t="s">
        <v>74</v>
      </c>
      <c r="AX456" t="s">
        <v>78</v>
      </c>
      <c r="AY456">
        <v>4</v>
      </c>
      <c r="AZ456">
        <v>1</v>
      </c>
      <c r="BA456">
        <v>1</v>
      </c>
      <c r="BB456">
        <v>0.8</v>
      </c>
      <c r="BC456">
        <v>0</v>
      </c>
      <c r="BD456">
        <v>0.428571429</v>
      </c>
      <c r="BE456">
        <v>0.66666666699999999</v>
      </c>
      <c r="BF456">
        <v>6.25E-2</v>
      </c>
      <c r="BG456">
        <v>0</v>
      </c>
      <c r="BH456">
        <v>0.5</v>
      </c>
      <c r="BI456">
        <v>0.4</v>
      </c>
      <c r="BJ456">
        <v>0.18181818199999999</v>
      </c>
      <c r="BK456">
        <v>0</v>
      </c>
      <c r="BL456">
        <v>0.75</v>
      </c>
      <c r="BM456">
        <v>0.5</v>
      </c>
      <c r="BN456">
        <v>0.33333333300000001</v>
      </c>
      <c r="BO456">
        <v>0</v>
      </c>
      <c r="BP456">
        <v>0</v>
      </c>
      <c r="BQ456" t="s">
        <v>74</v>
      </c>
      <c r="BR456" t="s">
        <v>74</v>
      </c>
      <c r="BS456" t="s">
        <v>74</v>
      </c>
      <c r="BT456" t="s">
        <v>74</v>
      </c>
      <c r="BU456" t="s">
        <v>74</v>
      </c>
      <c r="BV456" t="s">
        <v>74</v>
      </c>
      <c r="BW456" t="s">
        <v>74</v>
      </c>
      <c r="BX456" t="s">
        <v>74</v>
      </c>
      <c r="BY456" t="s">
        <v>74</v>
      </c>
      <c r="BZ456" t="s">
        <v>74</v>
      </c>
      <c r="CA456" t="s">
        <v>74</v>
      </c>
      <c r="CB456" t="s">
        <v>74</v>
      </c>
      <c r="CC456" t="s">
        <v>74</v>
      </c>
      <c r="CD456" t="s">
        <v>74</v>
      </c>
      <c r="CE456" t="s">
        <v>74</v>
      </c>
      <c r="CF456">
        <v>174.1722097</v>
      </c>
      <c r="CG456">
        <f>IF(CJ456&lt;$CH$1,CJ456,)</f>
        <v>0</v>
      </c>
      <c r="CH456">
        <v>1</v>
      </c>
      <c r="CI456">
        <v>456</v>
      </c>
      <c r="CJ456">
        <v>14999.99994</v>
      </c>
      <c r="CK456">
        <f t="shared" si="22"/>
        <v>348.34441939999999</v>
      </c>
      <c r="CL456">
        <f t="shared" si="23"/>
        <v>0</v>
      </c>
    </row>
    <row r="457" spans="1:90" x14ac:dyDescent="0.25">
      <c r="A457" s="5" t="s">
        <v>333</v>
      </c>
      <c r="B457" s="2" t="s">
        <v>447</v>
      </c>
      <c r="C457" s="10">
        <v>42401</v>
      </c>
      <c r="D457" s="10">
        <v>42856</v>
      </c>
      <c r="E457" s="14">
        <f t="shared" si="21"/>
        <v>15</v>
      </c>
      <c r="G457" s="3" t="s">
        <v>512</v>
      </c>
      <c r="H457">
        <v>180</v>
      </c>
      <c r="I457">
        <v>71.8</v>
      </c>
      <c r="J457">
        <v>143.1</v>
      </c>
      <c r="K457">
        <v>9.6999999999999993</v>
      </c>
      <c r="L457">
        <v>160</v>
      </c>
      <c r="M457">
        <v>67</v>
      </c>
      <c r="N457" t="s">
        <v>76</v>
      </c>
      <c r="O457">
        <v>294</v>
      </c>
      <c r="P457">
        <v>720</v>
      </c>
      <c r="Q457">
        <v>1280</v>
      </c>
      <c r="R457" s="1" t="s">
        <v>77</v>
      </c>
      <c r="S457" s="1" t="s">
        <v>77</v>
      </c>
      <c r="T457" t="s">
        <v>74</v>
      </c>
      <c r="U457">
        <v>4</v>
      </c>
      <c r="V457">
        <v>26.7</v>
      </c>
      <c r="W457">
        <v>1.3</v>
      </c>
      <c r="X457">
        <v>2</v>
      </c>
      <c r="Y457">
        <v>16</v>
      </c>
      <c r="Z457" t="s">
        <v>104</v>
      </c>
      <c r="AA457">
        <v>4000</v>
      </c>
      <c r="AF457" t="s">
        <v>74</v>
      </c>
      <c r="AG457">
        <v>13</v>
      </c>
      <c r="AH457">
        <v>2</v>
      </c>
      <c r="AI457">
        <v>4.9000000000000004</v>
      </c>
      <c r="AJ457" t="s">
        <v>74</v>
      </c>
      <c r="AK457" t="s">
        <v>77</v>
      </c>
      <c r="AL457" t="s">
        <v>78</v>
      </c>
      <c r="AM457" t="s">
        <v>78</v>
      </c>
      <c r="AN457" t="s">
        <v>78</v>
      </c>
      <c r="AO457" t="s">
        <v>74</v>
      </c>
      <c r="AP457" t="s">
        <v>74</v>
      </c>
      <c r="AQ457" t="s">
        <v>74</v>
      </c>
      <c r="AR457" t="s">
        <v>77</v>
      </c>
      <c r="AS457" t="s">
        <v>78</v>
      </c>
      <c r="AT457" t="s">
        <v>78</v>
      </c>
      <c r="AU457" t="s">
        <v>78</v>
      </c>
      <c r="AV457" t="s">
        <v>78</v>
      </c>
      <c r="AW457" t="s">
        <v>74</v>
      </c>
      <c r="AX457" t="s">
        <v>78</v>
      </c>
      <c r="AY457">
        <v>4</v>
      </c>
      <c r="AZ457">
        <v>1</v>
      </c>
      <c r="BA457">
        <v>1</v>
      </c>
      <c r="BB457">
        <v>0</v>
      </c>
      <c r="BC457">
        <v>0</v>
      </c>
      <c r="BD457">
        <v>0.428571429</v>
      </c>
      <c r="BE457">
        <v>0.66666666699999999</v>
      </c>
      <c r="BF457">
        <v>0</v>
      </c>
      <c r="BG457">
        <v>0</v>
      </c>
      <c r="BH457">
        <v>0</v>
      </c>
      <c r="BI457">
        <v>0.4</v>
      </c>
      <c r="BJ457">
        <v>0</v>
      </c>
      <c r="BK457">
        <v>0</v>
      </c>
      <c r="BL457">
        <v>0.5</v>
      </c>
      <c r="BM457">
        <v>0.5</v>
      </c>
      <c r="BN457">
        <v>0</v>
      </c>
      <c r="BO457">
        <v>0</v>
      </c>
      <c r="BP457">
        <v>3</v>
      </c>
      <c r="BQ457" t="s">
        <v>74</v>
      </c>
      <c r="BR457" t="s">
        <v>74</v>
      </c>
      <c r="BS457" t="s">
        <v>74</v>
      </c>
      <c r="BT457" t="s">
        <v>74</v>
      </c>
      <c r="BU457" t="s">
        <v>74</v>
      </c>
      <c r="BV457" t="s">
        <v>74</v>
      </c>
      <c r="BW457" t="s">
        <v>74</v>
      </c>
      <c r="BX457" t="s">
        <v>74</v>
      </c>
      <c r="BY457" t="s">
        <v>74</v>
      </c>
      <c r="BZ457" t="s">
        <v>74</v>
      </c>
      <c r="CA457" t="s">
        <v>74</v>
      </c>
      <c r="CB457" t="s">
        <v>74</v>
      </c>
      <c r="CC457" t="s">
        <v>74</v>
      </c>
      <c r="CD457" t="s">
        <v>74</v>
      </c>
      <c r="CE457" t="s">
        <v>74</v>
      </c>
      <c r="CF457">
        <v>174.1722097</v>
      </c>
      <c r="CG457">
        <f>IF(CJ457&lt;$CH$1,CJ457,)</f>
        <v>0</v>
      </c>
      <c r="CH457">
        <v>1</v>
      </c>
      <c r="CI457">
        <v>457</v>
      </c>
      <c r="CJ457">
        <v>8189.0711769999998</v>
      </c>
      <c r="CK457">
        <f t="shared" si="22"/>
        <v>348.34441939999999</v>
      </c>
      <c r="CL457">
        <f t="shared" si="23"/>
        <v>0</v>
      </c>
    </row>
    <row r="458" spans="1:90" x14ac:dyDescent="0.25">
      <c r="A458" s="5" t="s">
        <v>333</v>
      </c>
      <c r="B458" s="2" t="s">
        <v>563</v>
      </c>
      <c r="C458" s="10">
        <v>42339</v>
      </c>
      <c r="E458" s="14" t="e">
        <f t="shared" si="21"/>
        <v>#NUM!</v>
      </c>
      <c r="H458">
        <v>255</v>
      </c>
      <c r="I458">
        <v>76.5</v>
      </c>
      <c r="J458">
        <v>152.5</v>
      </c>
      <c r="K458">
        <v>7.5</v>
      </c>
      <c r="L458">
        <v>167</v>
      </c>
      <c r="M458">
        <v>71</v>
      </c>
      <c r="N458" t="s">
        <v>76</v>
      </c>
      <c r="O458">
        <v>401</v>
      </c>
      <c r="P458">
        <v>1080</v>
      </c>
      <c r="Q458">
        <v>1920</v>
      </c>
      <c r="R458" s="1" t="s">
        <v>78</v>
      </c>
      <c r="S458" s="1" t="s">
        <v>77</v>
      </c>
      <c r="T458" t="s">
        <v>74</v>
      </c>
      <c r="U458">
        <v>8</v>
      </c>
      <c r="V458">
        <v>37.488999999999997</v>
      </c>
      <c r="W458">
        <v>1.7</v>
      </c>
      <c r="X458">
        <v>3</v>
      </c>
      <c r="Y458">
        <v>32</v>
      </c>
      <c r="Z458" t="s">
        <v>104</v>
      </c>
      <c r="AA458">
        <v>3000</v>
      </c>
      <c r="AF458" t="s">
        <v>74</v>
      </c>
      <c r="AG458">
        <v>13</v>
      </c>
      <c r="AH458">
        <v>2</v>
      </c>
      <c r="AI458">
        <v>4.9000000000000004</v>
      </c>
      <c r="AJ458" t="s">
        <v>74</v>
      </c>
      <c r="AK458" t="s">
        <v>78</v>
      </c>
      <c r="AL458" t="s">
        <v>78</v>
      </c>
      <c r="AM458" t="s">
        <v>78</v>
      </c>
      <c r="AN458" t="s">
        <v>78</v>
      </c>
      <c r="AO458" t="s">
        <v>78</v>
      </c>
      <c r="AP458" t="s">
        <v>74</v>
      </c>
      <c r="AQ458" t="s">
        <v>74</v>
      </c>
      <c r="AR458" t="s">
        <v>77</v>
      </c>
      <c r="AS458" t="s">
        <v>78</v>
      </c>
      <c r="AT458" t="s">
        <v>77</v>
      </c>
      <c r="AU458" t="s">
        <v>78</v>
      </c>
      <c r="AV458" t="s">
        <v>78</v>
      </c>
      <c r="AW458" t="s">
        <v>74</v>
      </c>
      <c r="AX458" t="s">
        <v>78</v>
      </c>
      <c r="AY458">
        <v>4</v>
      </c>
      <c r="AZ458">
        <v>1</v>
      </c>
      <c r="BA458">
        <v>1</v>
      </c>
      <c r="BB458">
        <v>0.4</v>
      </c>
      <c r="BC458">
        <v>0</v>
      </c>
      <c r="BD458">
        <v>0.571428571</v>
      </c>
      <c r="BE458">
        <v>0.66666666699999999</v>
      </c>
      <c r="BF458">
        <v>6.25E-2</v>
      </c>
      <c r="BG458">
        <v>0</v>
      </c>
      <c r="BH458">
        <v>0.5</v>
      </c>
      <c r="BI458">
        <v>0.4</v>
      </c>
      <c r="BJ458">
        <v>0.27272727299999999</v>
      </c>
      <c r="BK458">
        <v>0</v>
      </c>
      <c r="BL458">
        <v>0.75</v>
      </c>
      <c r="BM458">
        <v>0.5</v>
      </c>
      <c r="BN458">
        <v>0.5</v>
      </c>
      <c r="BO458">
        <v>0</v>
      </c>
      <c r="BP458">
        <v>0</v>
      </c>
      <c r="BQ458" t="s">
        <v>74</v>
      </c>
      <c r="BR458" t="s">
        <v>74</v>
      </c>
      <c r="BS458" t="s">
        <v>74</v>
      </c>
      <c r="BT458" t="s">
        <v>74</v>
      </c>
      <c r="BU458" t="s">
        <v>74</v>
      </c>
      <c r="BV458" t="s">
        <v>74</v>
      </c>
      <c r="BW458" t="s">
        <v>74</v>
      </c>
      <c r="BX458" t="s">
        <v>74</v>
      </c>
      <c r="BY458" t="s">
        <v>74</v>
      </c>
      <c r="BZ458" t="s">
        <v>74</v>
      </c>
      <c r="CA458" t="s">
        <v>74</v>
      </c>
      <c r="CB458" t="s">
        <v>74</v>
      </c>
      <c r="CC458" t="s">
        <v>74</v>
      </c>
      <c r="CD458" t="s">
        <v>74</v>
      </c>
      <c r="CE458" t="s">
        <v>74</v>
      </c>
      <c r="CF458">
        <v>287.36382309999999</v>
      </c>
      <c r="CG458">
        <f>IF(CJ458&lt;$CH$1,CJ458,)</f>
        <v>0</v>
      </c>
      <c r="CH458">
        <v>1</v>
      </c>
      <c r="CI458">
        <v>458</v>
      </c>
      <c r="CJ458">
        <v>14999.99994</v>
      </c>
      <c r="CK458">
        <f t="shared" si="22"/>
        <v>574.72764619999998</v>
      </c>
      <c r="CL458">
        <f t="shared" si="23"/>
        <v>0</v>
      </c>
    </row>
    <row r="459" spans="1:90" x14ac:dyDescent="0.25">
      <c r="A459" s="5" t="s">
        <v>333</v>
      </c>
      <c r="B459" s="2" t="s">
        <v>564</v>
      </c>
      <c r="C459" s="10">
        <v>42339</v>
      </c>
      <c r="E459" s="14" t="e">
        <f t="shared" si="21"/>
        <v>#NUM!</v>
      </c>
      <c r="H459">
        <v>180</v>
      </c>
      <c r="I459">
        <v>71</v>
      </c>
      <c r="J459">
        <v>143</v>
      </c>
      <c r="K459">
        <v>7.6</v>
      </c>
      <c r="L459">
        <v>135</v>
      </c>
      <c r="M459">
        <v>68</v>
      </c>
      <c r="N459" t="s">
        <v>76</v>
      </c>
      <c r="O459">
        <v>294</v>
      </c>
      <c r="P459">
        <v>720</v>
      </c>
      <c r="Q459">
        <v>1280</v>
      </c>
      <c r="R459" s="1" t="s">
        <v>77</v>
      </c>
      <c r="S459" s="1" t="s">
        <v>77</v>
      </c>
      <c r="T459" t="s">
        <v>74</v>
      </c>
      <c r="U459">
        <v>8</v>
      </c>
      <c r="V459">
        <v>29.7</v>
      </c>
      <c r="W459">
        <v>1.5</v>
      </c>
      <c r="X459">
        <v>2</v>
      </c>
      <c r="Y459">
        <v>16</v>
      </c>
      <c r="Z459" t="s">
        <v>107</v>
      </c>
      <c r="AA459">
        <v>2200</v>
      </c>
      <c r="AF459" t="s">
        <v>74</v>
      </c>
      <c r="AG459">
        <v>13</v>
      </c>
      <c r="AH459">
        <v>2</v>
      </c>
      <c r="AI459">
        <v>5</v>
      </c>
      <c r="AJ459" t="s">
        <v>74</v>
      </c>
      <c r="AK459" t="s">
        <v>78</v>
      </c>
      <c r="AL459" t="s">
        <v>78</v>
      </c>
      <c r="AM459" t="s">
        <v>78</v>
      </c>
      <c r="AN459" t="s">
        <v>78</v>
      </c>
      <c r="AO459" t="s">
        <v>74</v>
      </c>
      <c r="AP459" t="s">
        <v>74</v>
      </c>
      <c r="AQ459" t="s">
        <v>74</v>
      </c>
      <c r="AR459" t="s">
        <v>77</v>
      </c>
      <c r="AS459" t="s">
        <v>78</v>
      </c>
      <c r="AT459" t="s">
        <v>78</v>
      </c>
      <c r="AU459" t="s">
        <v>78</v>
      </c>
      <c r="AV459" t="s">
        <v>78</v>
      </c>
      <c r="AW459" t="s">
        <v>74</v>
      </c>
      <c r="AX459" t="s">
        <v>78</v>
      </c>
      <c r="AY459">
        <v>4</v>
      </c>
      <c r="AZ459">
        <v>1</v>
      </c>
      <c r="BA459">
        <v>1</v>
      </c>
      <c r="BB459">
        <v>0.4</v>
      </c>
      <c r="BC459">
        <v>0</v>
      </c>
      <c r="BD459">
        <v>0.428571429</v>
      </c>
      <c r="BE459">
        <v>0</v>
      </c>
      <c r="BF459">
        <v>6.25E-2</v>
      </c>
      <c r="BG459">
        <v>0</v>
      </c>
      <c r="BH459">
        <v>0.5</v>
      </c>
      <c r="BI459">
        <v>0.4</v>
      </c>
      <c r="BJ459">
        <v>0.27272727299999999</v>
      </c>
      <c r="BK459">
        <v>0</v>
      </c>
      <c r="BL459">
        <v>0.75</v>
      </c>
      <c r="BM459">
        <v>1</v>
      </c>
      <c r="BN459">
        <v>0.83333333300000001</v>
      </c>
      <c r="BO459">
        <v>0</v>
      </c>
      <c r="BP459">
        <v>1</v>
      </c>
      <c r="BQ459" t="s">
        <v>74</v>
      </c>
      <c r="BR459" t="s">
        <v>74</v>
      </c>
      <c r="BS459" t="s">
        <v>74</v>
      </c>
      <c r="BT459" t="s">
        <v>74</v>
      </c>
      <c r="BU459" t="s">
        <v>74</v>
      </c>
      <c r="BV459" t="s">
        <v>74</v>
      </c>
      <c r="BW459" t="s">
        <v>74</v>
      </c>
      <c r="BX459" t="s">
        <v>74</v>
      </c>
      <c r="BY459" t="s">
        <v>74</v>
      </c>
      <c r="BZ459" t="s">
        <v>74</v>
      </c>
      <c r="CA459" t="s">
        <v>74</v>
      </c>
      <c r="CB459" t="s">
        <v>74</v>
      </c>
      <c r="CC459" t="s">
        <v>74</v>
      </c>
      <c r="CD459" t="s">
        <v>74</v>
      </c>
      <c r="CE459" t="s">
        <v>74</v>
      </c>
      <c r="CF459">
        <v>287.36382309999999</v>
      </c>
      <c r="CG459">
        <f>IF(CJ459&lt;$CH$1,CJ459,)</f>
        <v>0</v>
      </c>
      <c r="CH459">
        <v>1</v>
      </c>
      <c r="CI459">
        <v>459</v>
      </c>
      <c r="CJ459">
        <v>14999.99994</v>
      </c>
      <c r="CK459">
        <f t="shared" si="22"/>
        <v>574.72764619999998</v>
      </c>
      <c r="CL459">
        <f t="shared" si="23"/>
        <v>0</v>
      </c>
    </row>
    <row r="460" spans="1:90" x14ac:dyDescent="0.25">
      <c r="A460" s="5" t="s">
        <v>333</v>
      </c>
      <c r="B460" s="2" t="s">
        <v>565</v>
      </c>
      <c r="C460" s="10">
        <v>42309</v>
      </c>
      <c r="E460" s="14" t="e">
        <f t="shared" si="21"/>
        <v>#NUM!</v>
      </c>
      <c r="H460">
        <v>150</v>
      </c>
      <c r="I460">
        <v>73</v>
      </c>
      <c r="J460">
        <v>142</v>
      </c>
      <c r="K460">
        <v>9</v>
      </c>
      <c r="L460">
        <v>165</v>
      </c>
      <c r="M460">
        <v>66</v>
      </c>
      <c r="N460" t="s">
        <v>76</v>
      </c>
      <c r="O460">
        <v>294</v>
      </c>
      <c r="P460">
        <v>720</v>
      </c>
      <c r="Q460">
        <v>1280</v>
      </c>
      <c r="R460" s="1" t="s">
        <v>77</v>
      </c>
      <c r="S460" s="1" t="s">
        <v>77</v>
      </c>
      <c r="T460" t="s">
        <v>74</v>
      </c>
      <c r="U460">
        <v>8</v>
      </c>
      <c r="V460">
        <v>37.204000000000001</v>
      </c>
      <c r="W460">
        <v>1.7</v>
      </c>
      <c r="X460">
        <v>1</v>
      </c>
      <c r="Y460">
        <v>8</v>
      </c>
      <c r="Z460" t="s">
        <v>104</v>
      </c>
      <c r="AA460">
        <v>2000</v>
      </c>
      <c r="AF460" t="s">
        <v>74</v>
      </c>
      <c r="AG460">
        <v>8</v>
      </c>
      <c r="AH460" t="s">
        <v>74</v>
      </c>
      <c r="AI460">
        <v>2</v>
      </c>
      <c r="AJ460" t="s">
        <v>74</v>
      </c>
      <c r="AK460" t="s">
        <v>77</v>
      </c>
      <c r="AL460" t="s">
        <v>78</v>
      </c>
      <c r="AM460" t="s">
        <v>74</v>
      </c>
      <c r="AN460" t="s">
        <v>78</v>
      </c>
      <c r="AO460" t="s">
        <v>74</v>
      </c>
      <c r="AP460" t="s">
        <v>74</v>
      </c>
      <c r="AQ460" t="s">
        <v>74</v>
      </c>
      <c r="AR460" t="s">
        <v>77</v>
      </c>
      <c r="AS460" t="s">
        <v>78</v>
      </c>
      <c r="AT460" t="s">
        <v>78</v>
      </c>
      <c r="AU460" t="s">
        <v>74</v>
      </c>
      <c r="AV460" t="s">
        <v>74</v>
      </c>
      <c r="AW460" t="s">
        <v>74</v>
      </c>
      <c r="AX460" t="s">
        <v>74</v>
      </c>
      <c r="AY460">
        <v>4</v>
      </c>
      <c r="AZ460">
        <v>1</v>
      </c>
      <c r="BA460">
        <v>1</v>
      </c>
      <c r="BB460">
        <v>0.4</v>
      </c>
      <c r="BC460">
        <v>0</v>
      </c>
      <c r="BD460">
        <v>0.428571429</v>
      </c>
      <c r="BE460">
        <v>0</v>
      </c>
      <c r="BF460">
        <v>0</v>
      </c>
      <c r="BG460">
        <v>0</v>
      </c>
      <c r="BH460">
        <v>0</v>
      </c>
      <c r="BI460">
        <v>0.4</v>
      </c>
      <c r="BJ460">
        <v>0.18181818199999999</v>
      </c>
      <c r="BK460">
        <v>0</v>
      </c>
      <c r="BL460">
        <v>0.5</v>
      </c>
      <c r="BM460">
        <v>0.5</v>
      </c>
      <c r="BN460">
        <v>0.33333333300000001</v>
      </c>
      <c r="BO460">
        <v>0</v>
      </c>
      <c r="BP460">
        <v>0</v>
      </c>
      <c r="BQ460" t="s">
        <v>74</v>
      </c>
      <c r="BR460" t="s">
        <v>74</v>
      </c>
      <c r="BS460" t="s">
        <v>74</v>
      </c>
      <c r="BT460" t="s">
        <v>74</v>
      </c>
      <c r="BU460" t="s">
        <v>74</v>
      </c>
      <c r="BV460" t="s">
        <v>74</v>
      </c>
      <c r="BW460" t="s">
        <v>74</v>
      </c>
      <c r="BX460" t="s">
        <v>74</v>
      </c>
      <c r="BY460" t="s">
        <v>74</v>
      </c>
      <c r="BZ460" t="s">
        <v>74</v>
      </c>
      <c r="CA460" t="s">
        <v>74</v>
      </c>
      <c r="CB460" t="s">
        <v>74</v>
      </c>
      <c r="CC460" t="s">
        <v>74</v>
      </c>
      <c r="CD460" t="s">
        <v>74</v>
      </c>
      <c r="CE460" t="s">
        <v>74</v>
      </c>
      <c r="CF460">
        <v>128.8033653</v>
      </c>
      <c r="CG460">
        <f>IF(CJ460&lt;$CH$1,CJ460,)</f>
        <v>0</v>
      </c>
      <c r="CH460">
        <v>1</v>
      </c>
      <c r="CI460">
        <v>460</v>
      </c>
      <c r="CJ460">
        <v>14999.99958</v>
      </c>
      <c r="CK460">
        <f t="shared" si="22"/>
        <v>257.60673059999999</v>
      </c>
      <c r="CL460">
        <f t="shared" si="23"/>
        <v>0</v>
      </c>
    </row>
    <row r="461" spans="1:90" x14ac:dyDescent="0.25">
      <c r="A461" s="5" t="s">
        <v>333</v>
      </c>
      <c r="B461" s="2" t="s">
        <v>566</v>
      </c>
      <c r="C461" s="10">
        <v>42309</v>
      </c>
      <c r="E461" s="14" t="e">
        <f t="shared" si="21"/>
        <v>#NUM!</v>
      </c>
      <c r="H461">
        <v>315</v>
      </c>
      <c r="I461">
        <v>76.5</v>
      </c>
      <c r="J461">
        <v>152</v>
      </c>
      <c r="K461">
        <v>7.5</v>
      </c>
      <c r="L461">
        <v>167</v>
      </c>
      <c r="M461">
        <v>71</v>
      </c>
      <c r="N461" t="s">
        <v>76</v>
      </c>
      <c r="O461">
        <v>401</v>
      </c>
      <c r="P461">
        <v>1080</v>
      </c>
      <c r="Q461">
        <v>1920</v>
      </c>
      <c r="R461" s="1" t="s">
        <v>77</v>
      </c>
      <c r="S461" s="1" t="s">
        <v>78</v>
      </c>
      <c r="T461" t="s">
        <v>74</v>
      </c>
      <c r="U461">
        <v>8</v>
      </c>
      <c r="V461">
        <v>30.297999999999998</v>
      </c>
      <c r="W461">
        <v>1.5</v>
      </c>
      <c r="X461">
        <v>2</v>
      </c>
      <c r="Y461">
        <v>16</v>
      </c>
      <c r="Z461" t="s">
        <v>104</v>
      </c>
      <c r="AA461">
        <v>3000</v>
      </c>
      <c r="AF461" t="s">
        <v>74</v>
      </c>
      <c r="AG461">
        <v>13</v>
      </c>
      <c r="AH461">
        <v>2</v>
      </c>
      <c r="AI461">
        <v>4.9000000000000004</v>
      </c>
      <c r="AJ461" t="s">
        <v>74</v>
      </c>
      <c r="AK461" t="s">
        <v>78</v>
      </c>
      <c r="AL461" t="s">
        <v>78</v>
      </c>
      <c r="AM461" t="s">
        <v>78</v>
      </c>
      <c r="AN461" t="s">
        <v>78</v>
      </c>
      <c r="AO461" t="s">
        <v>78</v>
      </c>
      <c r="AP461" t="s">
        <v>74</v>
      </c>
      <c r="AQ461" t="s">
        <v>74</v>
      </c>
      <c r="AR461" t="s">
        <v>78</v>
      </c>
      <c r="AS461" t="s">
        <v>78</v>
      </c>
      <c r="AT461" t="s">
        <v>77</v>
      </c>
      <c r="AU461" t="s">
        <v>78</v>
      </c>
      <c r="AV461" t="s">
        <v>78</v>
      </c>
      <c r="AW461" t="s">
        <v>74</v>
      </c>
      <c r="AX461" t="s">
        <v>78</v>
      </c>
      <c r="AY461">
        <v>4</v>
      </c>
      <c r="AZ461">
        <v>1</v>
      </c>
      <c r="BA461">
        <v>1</v>
      </c>
      <c r="BB461">
        <v>0.8</v>
      </c>
      <c r="BC461">
        <v>0</v>
      </c>
      <c r="BD461">
        <v>0.571428571</v>
      </c>
      <c r="BE461">
        <v>0.66666666699999999</v>
      </c>
      <c r="BF461">
        <v>6.25E-2</v>
      </c>
      <c r="BG461">
        <v>0</v>
      </c>
      <c r="BH461">
        <v>0.5</v>
      </c>
      <c r="BI461">
        <v>0.4</v>
      </c>
      <c r="BJ461">
        <v>0.27272727299999999</v>
      </c>
      <c r="BK461">
        <v>0</v>
      </c>
      <c r="BL461">
        <v>0.75</v>
      </c>
      <c r="BM461">
        <v>0.5</v>
      </c>
      <c r="BN461">
        <v>0.33333333300000001</v>
      </c>
      <c r="BO461">
        <v>0</v>
      </c>
      <c r="BP461">
        <v>7</v>
      </c>
      <c r="BQ461">
        <v>8.6999999999999993</v>
      </c>
      <c r="BR461">
        <v>7</v>
      </c>
      <c r="BS461">
        <v>9.3000000000000007</v>
      </c>
      <c r="BT461">
        <v>9.1</v>
      </c>
      <c r="BU461">
        <v>8.3000000000000007</v>
      </c>
      <c r="BV461">
        <v>8.4</v>
      </c>
      <c r="BW461">
        <v>8.9</v>
      </c>
      <c r="BX461">
        <v>8.3000000000000007</v>
      </c>
      <c r="BY461">
        <v>9.1</v>
      </c>
      <c r="BZ461">
        <v>8.1999999999999993</v>
      </c>
      <c r="CA461">
        <v>8.6</v>
      </c>
      <c r="CB461">
        <v>7.9</v>
      </c>
      <c r="CC461">
        <v>9.6</v>
      </c>
      <c r="CD461">
        <v>9</v>
      </c>
      <c r="CE461">
        <v>9.6</v>
      </c>
      <c r="CF461">
        <v>128.8033653</v>
      </c>
      <c r="CG461">
        <f>IF(CJ461&lt;$CH$1,CJ461,)</f>
        <v>0</v>
      </c>
      <c r="CH461">
        <v>1</v>
      </c>
      <c r="CI461">
        <v>461</v>
      </c>
      <c r="CJ461">
        <v>14999.99994</v>
      </c>
      <c r="CK461">
        <f t="shared" si="22"/>
        <v>257.60673059999999</v>
      </c>
      <c r="CL461">
        <f t="shared" si="23"/>
        <v>0</v>
      </c>
    </row>
    <row r="462" spans="1:90" x14ac:dyDescent="0.25">
      <c r="A462" s="5" t="s">
        <v>333</v>
      </c>
      <c r="B462" s="2" t="s">
        <v>537</v>
      </c>
      <c r="C462" s="10">
        <v>42309</v>
      </c>
      <c r="D462" s="10">
        <v>42675</v>
      </c>
      <c r="E462" s="14">
        <f t="shared" si="21"/>
        <v>12</v>
      </c>
      <c r="G462" s="3" t="s">
        <v>497</v>
      </c>
      <c r="H462">
        <v>598</v>
      </c>
      <c r="I462">
        <v>80.599999999999994</v>
      </c>
      <c r="J462">
        <v>157.1</v>
      </c>
      <c r="K462">
        <v>7.9</v>
      </c>
      <c r="L462">
        <v>185</v>
      </c>
      <c r="M462">
        <v>78</v>
      </c>
      <c r="N462" t="s">
        <v>76</v>
      </c>
      <c r="O462">
        <v>367</v>
      </c>
      <c r="P462">
        <v>1080</v>
      </c>
      <c r="Q462">
        <v>1920</v>
      </c>
      <c r="R462" s="1" t="s">
        <v>78</v>
      </c>
      <c r="S462" s="1" t="s">
        <v>78</v>
      </c>
      <c r="T462" t="s">
        <v>74</v>
      </c>
      <c r="U462">
        <v>8</v>
      </c>
      <c r="V462">
        <v>126.54600000000001</v>
      </c>
      <c r="W462">
        <v>2.2999999999999998</v>
      </c>
      <c r="X462">
        <v>3</v>
      </c>
      <c r="Y462">
        <v>32</v>
      </c>
      <c r="Z462" t="s">
        <v>107</v>
      </c>
      <c r="AA462">
        <v>4000</v>
      </c>
      <c r="AB462">
        <v>103</v>
      </c>
      <c r="AC462">
        <v>26.75</v>
      </c>
      <c r="AD462">
        <v>17.079999999999998</v>
      </c>
      <c r="AE462">
        <v>12.57</v>
      </c>
      <c r="AF462" t="s">
        <v>74</v>
      </c>
      <c r="AG462">
        <v>16</v>
      </c>
      <c r="AH462">
        <v>2</v>
      </c>
      <c r="AI462">
        <v>8</v>
      </c>
      <c r="AJ462" t="s">
        <v>74</v>
      </c>
      <c r="AK462" t="s">
        <v>78</v>
      </c>
      <c r="AL462" t="s">
        <v>78</v>
      </c>
      <c r="AM462" t="s">
        <v>78</v>
      </c>
      <c r="AN462" t="s">
        <v>78</v>
      </c>
      <c r="AO462" t="s">
        <v>78</v>
      </c>
      <c r="AP462" t="s">
        <v>78</v>
      </c>
      <c r="AQ462" t="s">
        <v>74</v>
      </c>
      <c r="AR462" t="s">
        <v>78</v>
      </c>
      <c r="AS462" t="s">
        <v>78</v>
      </c>
      <c r="AT462" t="s">
        <v>78</v>
      </c>
      <c r="AU462" t="s">
        <v>78</v>
      </c>
      <c r="AV462" t="s">
        <v>78</v>
      </c>
      <c r="AW462" t="s">
        <v>78</v>
      </c>
      <c r="AX462" t="s">
        <v>78</v>
      </c>
      <c r="AY462">
        <v>4.2</v>
      </c>
      <c r="AZ462">
        <v>1</v>
      </c>
      <c r="BA462">
        <v>1</v>
      </c>
      <c r="BB462">
        <v>0.8</v>
      </c>
      <c r="BC462">
        <v>0</v>
      </c>
      <c r="BD462">
        <v>0.428571429</v>
      </c>
      <c r="BE462">
        <v>1</v>
      </c>
      <c r="BF462">
        <v>0.5</v>
      </c>
      <c r="BG462">
        <v>0</v>
      </c>
      <c r="BH462">
        <v>0</v>
      </c>
      <c r="BI462">
        <v>0.4</v>
      </c>
      <c r="BJ462">
        <v>0.45454545499999999</v>
      </c>
      <c r="BK462">
        <v>0</v>
      </c>
      <c r="BL462">
        <v>0.5</v>
      </c>
      <c r="BM462">
        <v>1</v>
      </c>
      <c r="BN462">
        <v>1</v>
      </c>
      <c r="BO462">
        <v>0</v>
      </c>
      <c r="BP462">
        <v>61</v>
      </c>
      <c r="BQ462">
        <v>8.8000000000000007</v>
      </c>
      <c r="BR462">
        <v>7.9</v>
      </c>
      <c r="BS462">
        <v>9.1999999999999993</v>
      </c>
      <c r="BT462">
        <v>8.1999999999999993</v>
      </c>
      <c r="BU462">
        <v>8.5</v>
      </c>
      <c r="BV462">
        <v>8.1999999999999993</v>
      </c>
      <c r="BW462">
        <v>9.1999999999999993</v>
      </c>
      <c r="BX462">
        <v>8.9</v>
      </c>
      <c r="BY462">
        <v>8.8000000000000007</v>
      </c>
      <c r="BZ462">
        <v>7.5</v>
      </c>
      <c r="CA462">
        <v>8.4</v>
      </c>
      <c r="CB462">
        <v>8.6999999999999993</v>
      </c>
      <c r="CC462">
        <v>9.4</v>
      </c>
      <c r="CD462">
        <v>9.1</v>
      </c>
      <c r="CE462">
        <v>9.1999999999999993</v>
      </c>
      <c r="CF462">
        <v>128.8033653</v>
      </c>
      <c r="CG462">
        <f>IF(CJ462&lt;$CH$1,CJ462,)</f>
        <v>1936.477425</v>
      </c>
      <c r="CH462">
        <v>1</v>
      </c>
      <c r="CI462">
        <v>462</v>
      </c>
      <c r="CJ462">
        <v>1936.477425</v>
      </c>
      <c r="CK462">
        <f t="shared" si="22"/>
        <v>257.60673059999999</v>
      </c>
      <c r="CL462">
        <f t="shared" si="23"/>
        <v>1060.7423026148249</v>
      </c>
    </row>
    <row r="463" spans="1:90" x14ac:dyDescent="0.25">
      <c r="A463" s="5" t="s">
        <v>333</v>
      </c>
      <c r="B463" s="2" t="s">
        <v>567</v>
      </c>
      <c r="C463" s="10">
        <v>42278</v>
      </c>
      <c r="E463" s="14" t="e">
        <f t="shared" si="21"/>
        <v>#NUM!</v>
      </c>
      <c r="H463">
        <v>330</v>
      </c>
      <c r="I463">
        <v>71.2</v>
      </c>
      <c r="J463">
        <v>141.6</v>
      </c>
      <c r="K463">
        <v>7.8</v>
      </c>
      <c r="L463">
        <v>160</v>
      </c>
      <c r="M463">
        <v>74</v>
      </c>
      <c r="N463" t="s">
        <v>76</v>
      </c>
      <c r="O463">
        <v>424</v>
      </c>
      <c r="P463">
        <v>1080</v>
      </c>
      <c r="Q463">
        <v>1920</v>
      </c>
      <c r="R463" s="1" t="s">
        <v>77</v>
      </c>
      <c r="S463" s="1" t="s">
        <v>77</v>
      </c>
      <c r="T463" t="s">
        <v>74</v>
      </c>
      <c r="U463">
        <v>8</v>
      </c>
      <c r="V463">
        <v>32.917999999999999</v>
      </c>
      <c r="W463">
        <v>1.5</v>
      </c>
      <c r="X463">
        <v>2</v>
      </c>
      <c r="Y463">
        <v>16</v>
      </c>
      <c r="Z463" t="s">
        <v>107</v>
      </c>
      <c r="AA463">
        <v>3090</v>
      </c>
      <c r="AF463" t="s">
        <v>74</v>
      </c>
      <c r="AG463">
        <v>13</v>
      </c>
      <c r="AH463">
        <v>2</v>
      </c>
      <c r="AI463">
        <v>13</v>
      </c>
      <c r="AJ463" t="s">
        <v>74</v>
      </c>
      <c r="AK463" t="s">
        <v>78</v>
      </c>
      <c r="AL463" t="s">
        <v>78</v>
      </c>
      <c r="AM463" t="s">
        <v>78</v>
      </c>
      <c r="AN463" t="s">
        <v>78</v>
      </c>
      <c r="AO463" t="s">
        <v>78</v>
      </c>
      <c r="AP463" t="s">
        <v>74</v>
      </c>
      <c r="AQ463" t="s">
        <v>74</v>
      </c>
      <c r="AR463" t="s">
        <v>77</v>
      </c>
      <c r="AS463" t="s">
        <v>78</v>
      </c>
      <c r="AT463" t="s">
        <v>78</v>
      </c>
      <c r="AU463" t="s">
        <v>78</v>
      </c>
      <c r="AV463" t="s">
        <v>78</v>
      </c>
      <c r="AW463" t="s">
        <v>74</v>
      </c>
      <c r="AX463" t="s">
        <v>78</v>
      </c>
      <c r="AY463">
        <v>4</v>
      </c>
      <c r="AZ463">
        <v>1</v>
      </c>
      <c r="BA463">
        <v>0.5</v>
      </c>
      <c r="BB463">
        <v>0.6</v>
      </c>
      <c r="BC463">
        <v>0</v>
      </c>
      <c r="BD463">
        <v>0.428571429</v>
      </c>
      <c r="BE463">
        <v>1</v>
      </c>
      <c r="BF463">
        <v>0.1875</v>
      </c>
      <c r="BG463">
        <v>0</v>
      </c>
      <c r="BH463">
        <v>0</v>
      </c>
      <c r="BI463">
        <v>0.2</v>
      </c>
      <c r="BJ463">
        <v>0.18181818199999999</v>
      </c>
      <c r="BK463">
        <v>0</v>
      </c>
      <c r="BL463">
        <v>0.5</v>
      </c>
      <c r="BM463">
        <v>0.25</v>
      </c>
      <c r="BN463">
        <v>0.5</v>
      </c>
      <c r="BO463">
        <v>0</v>
      </c>
      <c r="BP463">
        <v>2</v>
      </c>
      <c r="BQ463" t="s">
        <v>74</v>
      </c>
      <c r="BR463" t="s">
        <v>74</v>
      </c>
      <c r="BS463" t="s">
        <v>74</v>
      </c>
      <c r="BT463" t="s">
        <v>74</v>
      </c>
      <c r="BU463" t="s">
        <v>74</v>
      </c>
      <c r="BV463" t="s">
        <v>74</v>
      </c>
      <c r="BW463" t="s">
        <v>74</v>
      </c>
      <c r="BX463" t="s">
        <v>74</v>
      </c>
      <c r="BY463" t="s">
        <v>74</v>
      </c>
      <c r="BZ463" t="s">
        <v>74</v>
      </c>
      <c r="CA463" t="s">
        <v>74</v>
      </c>
      <c r="CB463" t="s">
        <v>74</v>
      </c>
      <c r="CC463" t="s">
        <v>74</v>
      </c>
      <c r="CD463" t="s">
        <v>74</v>
      </c>
      <c r="CE463" t="s">
        <v>74</v>
      </c>
      <c r="CF463">
        <v>199.47711670000001</v>
      </c>
      <c r="CG463">
        <f>IF(CJ463&lt;$CH$1,CJ463,)</f>
        <v>0</v>
      </c>
      <c r="CH463">
        <v>1</v>
      </c>
      <c r="CI463">
        <v>463</v>
      </c>
      <c r="CJ463">
        <v>14999.99994</v>
      </c>
      <c r="CK463">
        <f t="shared" si="22"/>
        <v>398.95423340000002</v>
      </c>
      <c r="CL463">
        <f t="shared" si="23"/>
        <v>0</v>
      </c>
    </row>
    <row r="464" spans="1:90" x14ac:dyDescent="0.25">
      <c r="A464" s="5" t="s">
        <v>333</v>
      </c>
      <c r="B464" s="2" t="s">
        <v>538</v>
      </c>
      <c r="C464" s="10">
        <v>42278</v>
      </c>
      <c r="D464" s="10">
        <v>42644</v>
      </c>
      <c r="E464" s="14">
        <f t="shared" si="21"/>
        <v>12</v>
      </c>
      <c r="G464" s="3" t="s">
        <v>506</v>
      </c>
      <c r="H464">
        <v>130</v>
      </c>
      <c r="I464">
        <v>71.8</v>
      </c>
      <c r="J464">
        <v>143.1</v>
      </c>
      <c r="K464">
        <v>9.6999999999999993</v>
      </c>
      <c r="L464">
        <v>160</v>
      </c>
      <c r="M464">
        <v>67</v>
      </c>
      <c r="N464" t="s">
        <v>76</v>
      </c>
      <c r="O464">
        <v>294</v>
      </c>
      <c r="P464">
        <v>720</v>
      </c>
      <c r="Q464">
        <v>1280</v>
      </c>
      <c r="R464" s="1" t="s">
        <v>77</v>
      </c>
      <c r="S464" s="1" t="s">
        <v>77</v>
      </c>
      <c r="T464" t="s">
        <v>74</v>
      </c>
      <c r="U464">
        <v>4</v>
      </c>
      <c r="V464">
        <v>28.768000000000001</v>
      </c>
      <c r="W464">
        <v>1.3</v>
      </c>
      <c r="X464">
        <v>2</v>
      </c>
      <c r="Y464">
        <v>16</v>
      </c>
      <c r="Z464" t="s">
        <v>107</v>
      </c>
      <c r="AA464">
        <v>4000</v>
      </c>
      <c r="AF464" t="s">
        <v>74</v>
      </c>
      <c r="AG464">
        <v>13</v>
      </c>
      <c r="AH464">
        <v>2</v>
      </c>
      <c r="AI464">
        <v>4.9000000000000004</v>
      </c>
      <c r="AJ464" t="s">
        <v>74</v>
      </c>
      <c r="AK464" t="s">
        <v>77</v>
      </c>
      <c r="AL464" t="s">
        <v>78</v>
      </c>
      <c r="AM464" t="s">
        <v>78</v>
      </c>
      <c r="AN464" t="s">
        <v>78</v>
      </c>
      <c r="AO464" t="s">
        <v>74</v>
      </c>
      <c r="AP464" t="s">
        <v>74</v>
      </c>
      <c r="AQ464" t="s">
        <v>74</v>
      </c>
      <c r="AR464" t="s">
        <v>77</v>
      </c>
      <c r="AS464" t="s">
        <v>78</v>
      </c>
      <c r="AT464" t="s">
        <v>78</v>
      </c>
      <c r="AU464" t="s">
        <v>78</v>
      </c>
      <c r="AV464" t="s">
        <v>78</v>
      </c>
      <c r="AW464" t="s">
        <v>74</v>
      </c>
      <c r="AX464" t="s">
        <v>78</v>
      </c>
      <c r="AY464">
        <v>4</v>
      </c>
      <c r="AZ464">
        <v>1</v>
      </c>
      <c r="BA464">
        <v>1</v>
      </c>
      <c r="BB464">
        <v>0.4</v>
      </c>
      <c r="BC464">
        <v>0</v>
      </c>
      <c r="BD464">
        <v>0.571428571</v>
      </c>
      <c r="BE464">
        <v>0.66666666699999999</v>
      </c>
      <c r="BF464">
        <v>6.25E-2</v>
      </c>
      <c r="BG464">
        <v>0</v>
      </c>
      <c r="BH464">
        <v>0.5</v>
      </c>
      <c r="BI464">
        <v>0.4</v>
      </c>
      <c r="BJ464">
        <v>0.27272727299999999</v>
      </c>
      <c r="BK464">
        <v>0</v>
      </c>
      <c r="BL464">
        <v>0.75</v>
      </c>
      <c r="BM464">
        <v>0.5</v>
      </c>
      <c r="BN464">
        <v>0.83333333300000001</v>
      </c>
      <c r="BO464">
        <v>0</v>
      </c>
      <c r="BP464">
        <v>0</v>
      </c>
      <c r="BQ464" t="s">
        <v>74</v>
      </c>
      <c r="BR464" t="s">
        <v>74</v>
      </c>
      <c r="BS464" t="s">
        <v>74</v>
      </c>
      <c r="BT464" t="s">
        <v>74</v>
      </c>
      <c r="BU464" t="s">
        <v>74</v>
      </c>
      <c r="BV464" t="s">
        <v>74</v>
      </c>
      <c r="BW464" t="s">
        <v>74</v>
      </c>
      <c r="BX464" t="s">
        <v>74</v>
      </c>
      <c r="BY464" t="s">
        <v>74</v>
      </c>
      <c r="BZ464" t="s">
        <v>74</v>
      </c>
      <c r="CA464" t="s">
        <v>74</v>
      </c>
      <c r="CB464" t="s">
        <v>74</v>
      </c>
      <c r="CC464" t="s">
        <v>74</v>
      </c>
      <c r="CD464" t="s">
        <v>74</v>
      </c>
      <c r="CE464" t="s">
        <v>74</v>
      </c>
      <c r="CF464">
        <v>199.47711670000001</v>
      </c>
      <c r="CG464">
        <f>IF(CJ464&lt;$CH$1,CJ464,)</f>
        <v>0</v>
      </c>
      <c r="CH464">
        <v>1</v>
      </c>
      <c r="CI464">
        <v>464</v>
      </c>
      <c r="CJ464">
        <v>14999.99958</v>
      </c>
      <c r="CK464">
        <f t="shared" si="22"/>
        <v>398.95423340000002</v>
      </c>
      <c r="CL464">
        <f t="shared" si="23"/>
        <v>0</v>
      </c>
    </row>
    <row r="465" spans="1:90" x14ac:dyDescent="0.25">
      <c r="A465" s="5" t="s">
        <v>333</v>
      </c>
      <c r="B465" s="2" t="s">
        <v>551</v>
      </c>
      <c r="C465" s="10">
        <v>42278</v>
      </c>
      <c r="D465" s="10">
        <v>42552</v>
      </c>
      <c r="E465" s="14">
        <f t="shared" si="21"/>
        <v>9</v>
      </c>
      <c r="G465" s="3" t="s">
        <v>550</v>
      </c>
      <c r="H465">
        <v>150</v>
      </c>
      <c r="I465">
        <v>72.099999999999994</v>
      </c>
      <c r="J465">
        <v>143.5</v>
      </c>
      <c r="K465">
        <v>8.5</v>
      </c>
      <c r="L465">
        <v>155</v>
      </c>
      <c r="M465">
        <v>66</v>
      </c>
      <c r="N465" t="s">
        <v>76</v>
      </c>
      <c r="O465">
        <v>294</v>
      </c>
      <c r="P465">
        <v>720</v>
      </c>
      <c r="Q465">
        <v>1280</v>
      </c>
      <c r="R465" s="1" t="s">
        <v>77</v>
      </c>
      <c r="S465" s="1" t="s">
        <v>77</v>
      </c>
      <c r="T465" t="s">
        <v>74</v>
      </c>
      <c r="U465">
        <v>4</v>
      </c>
      <c r="V465">
        <v>17.088999999999999</v>
      </c>
      <c r="W465">
        <v>1.1000000000000001</v>
      </c>
      <c r="X465">
        <v>1</v>
      </c>
      <c r="Y465">
        <v>8</v>
      </c>
      <c r="Z465" t="s">
        <v>104</v>
      </c>
      <c r="AA465">
        <v>2200</v>
      </c>
      <c r="AF465" t="s">
        <v>74</v>
      </c>
      <c r="AG465">
        <v>8</v>
      </c>
      <c r="AH465">
        <v>2</v>
      </c>
      <c r="AI465">
        <v>1.9</v>
      </c>
      <c r="AJ465" t="s">
        <v>74</v>
      </c>
      <c r="AK465" t="s">
        <v>77</v>
      </c>
      <c r="AL465" t="s">
        <v>78</v>
      </c>
      <c r="AM465" t="s">
        <v>78</v>
      </c>
      <c r="AN465" t="s">
        <v>78</v>
      </c>
      <c r="AO465" t="s">
        <v>78</v>
      </c>
      <c r="AP465" t="s">
        <v>74</v>
      </c>
      <c r="AQ465" t="s">
        <v>74</v>
      </c>
      <c r="AR465" t="s">
        <v>77</v>
      </c>
      <c r="AS465" t="s">
        <v>78</v>
      </c>
      <c r="AT465" t="s">
        <v>78</v>
      </c>
      <c r="AU465" t="s">
        <v>78</v>
      </c>
      <c r="AV465" t="s">
        <v>78</v>
      </c>
      <c r="AW465" t="s">
        <v>74</v>
      </c>
      <c r="AX465" t="s">
        <v>78</v>
      </c>
      <c r="AY465">
        <v>4.0999999999999996</v>
      </c>
      <c r="AZ465">
        <v>1</v>
      </c>
      <c r="BA465">
        <v>1</v>
      </c>
      <c r="BB465">
        <v>0.8</v>
      </c>
      <c r="BC465">
        <v>0</v>
      </c>
      <c r="BD465">
        <v>0.428571429</v>
      </c>
      <c r="BE465">
        <v>0.66666666699999999</v>
      </c>
      <c r="BF465">
        <v>6.25E-2</v>
      </c>
      <c r="BG465">
        <v>0</v>
      </c>
      <c r="BH465">
        <v>0</v>
      </c>
      <c r="BI465">
        <v>0.4</v>
      </c>
      <c r="BJ465">
        <v>0.27272727299999999</v>
      </c>
      <c r="BK465">
        <v>0</v>
      </c>
      <c r="BL465">
        <v>0.5</v>
      </c>
      <c r="BM465">
        <v>0.5</v>
      </c>
      <c r="BN465">
        <v>0.33333333300000001</v>
      </c>
      <c r="BO465">
        <v>0</v>
      </c>
      <c r="BP465">
        <v>8</v>
      </c>
      <c r="BQ465">
        <v>5</v>
      </c>
      <c r="BR465">
        <v>7.9</v>
      </c>
      <c r="BS465">
        <v>6.1</v>
      </c>
      <c r="BT465">
        <v>6.9</v>
      </c>
      <c r="BU465">
        <v>5.4</v>
      </c>
      <c r="BV465">
        <v>7</v>
      </c>
      <c r="BW465">
        <v>4.8</v>
      </c>
      <c r="BX465">
        <v>3.9</v>
      </c>
      <c r="BY465">
        <v>5.9</v>
      </c>
      <c r="BZ465">
        <v>4.8</v>
      </c>
      <c r="CA465">
        <v>4.5</v>
      </c>
      <c r="CB465">
        <v>6.9</v>
      </c>
      <c r="CC465">
        <v>7.6</v>
      </c>
      <c r="CD465">
        <v>7.6</v>
      </c>
      <c r="CE465">
        <v>6.1</v>
      </c>
      <c r="CF465">
        <v>199.47711670000001</v>
      </c>
      <c r="CG465">
        <f>IF(CJ465&lt;$CH$1,CJ465,)</f>
        <v>0</v>
      </c>
      <c r="CH465">
        <v>1</v>
      </c>
      <c r="CI465">
        <v>465</v>
      </c>
      <c r="CJ465">
        <v>14459.04523</v>
      </c>
      <c r="CK465">
        <f t="shared" si="22"/>
        <v>398.95423340000002</v>
      </c>
      <c r="CL465">
        <f t="shared" si="23"/>
        <v>0</v>
      </c>
    </row>
    <row r="466" spans="1:90" x14ac:dyDescent="0.25">
      <c r="A466" s="5" t="s">
        <v>333</v>
      </c>
      <c r="B466" s="2" t="s">
        <v>539</v>
      </c>
      <c r="C466" s="10">
        <v>42278</v>
      </c>
      <c r="D466" s="10">
        <v>42644</v>
      </c>
      <c r="E466" s="14">
        <f t="shared" si="21"/>
        <v>12</v>
      </c>
      <c r="F466" s="3" t="s">
        <v>568</v>
      </c>
      <c r="G466" s="3" t="s">
        <v>496</v>
      </c>
      <c r="H466">
        <v>200</v>
      </c>
      <c r="I466">
        <v>76.3</v>
      </c>
      <c r="J466">
        <v>151.30000000000001</v>
      </c>
      <c r="K466">
        <v>8.1999999999999993</v>
      </c>
      <c r="L466">
        <v>158</v>
      </c>
      <c r="M466">
        <v>72</v>
      </c>
      <c r="N466" t="s">
        <v>76</v>
      </c>
      <c r="O466">
        <v>401</v>
      </c>
      <c r="P466">
        <v>1080</v>
      </c>
      <c r="Q466">
        <v>1920</v>
      </c>
      <c r="R466" s="1" t="s">
        <v>77</v>
      </c>
      <c r="S466" s="1" t="s">
        <v>77</v>
      </c>
      <c r="T466" t="s">
        <v>74</v>
      </c>
      <c r="U466">
        <v>8</v>
      </c>
      <c r="V466">
        <v>32.948</v>
      </c>
      <c r="W466">
        <v>1.7</v>
      </c>
      <c r="X466">
        <v>3</v>
      </c>
      <c r="Y466">
        <v>16</v>
      </c>
      <c r="Z466" t="s">
        <v>104</v>
      </c>
      <c r="AA466">
        <v>3000</v>
      </c>
      <c r="AB466">
        <v>76</v>
      </c>
      <c r="AC466">
        <v>29.67</v>
      </c>
      <c r="AD466">
        <v>10</v>
      </c>
      <c r="AE466">
        <v>9.27</v>
      </c>
      <c r="AF466" t="s">
        <v>74</v>
      </c>
      <c r="AG466">
        <v>13</v>
      </c>
      <c r="AH466">
        <v>2</v>
      </c>
      <c r="AI466">
        <v>4.9000000000000004</v>
      </c>
      <c r="AJ466" t="s">
        <v>74</v>
      </c>
      <c r="AK466" t="s">
        <v>78</v>
      </c>
      <c r="AL466" t="s">
        <v>78</v>
      </c>
      <c r="AM466" t="s">
        <v>78</v>
      </c>
      <c r="AN466" t="s">
        <v>78</v>
      </c>
      <c r="AO466" t="s">
        <v>78</v>
      </c>
      <c r="AP466" t="s">
        <v>74</v>
      </c>
      <c r="AQ466" t="s">
        <v>74</v>
      </c>
      <c r="AR466" t="s">
        <v>77</v>
      </c>
      <c r="AS466" t="s">
        <v>78</v>
      </c>
      <c r="AT466" t="s">
        <v>77</v>
      </c>
      <c r="AU466" t="s">
        <v>78</v>
      </c>
      <c r="AV466" t="s">
        <v>78</v>
      </c>
      <c r="AW466" t="s">
        <v>74</v>
      </c>
      <c r="AX466" t="s">
        <v>78</v>
      </c>
      <c r="AY466">
        <v>4.0999999999999996</v>
      </c>
      <c r="AZ466">
        <v>1</v>
      </c>
      <c r="BA466">
        <v>1</v>
      </c>
      <c r="BB466">
        <v>0.4</v>
      </c>
      <c r="BC466">
        <v>0</v>
      </c>
      <c r="BD466">
        <v>0.571428571</v>
      </c>
      <c r="BE466">
        <v>0.33333333300000001</v>
      </c>
      <c r="BF466">
        <v>6.25E-2</v>
      </c>
      <c r="BG466">
        <v>0</v>
      </c>
      <c r="BH466">
        <v>0.5</v>
      </c>
      <c r="BI466">
        <v>0.4</v>
      </c>
      <c r="BJ466">
        <v>0.27272727299999999</v>
      </c>
      <c r="BK466">
        <v>0</v>
      </c>
      <c r="BL466">
        <v>0.75</v>
      </c>
      <c r="BM466">
        <v>0.5</v>
      </c>
      <c r="BN466">
        <v>0.83333333300000001</v>
      </c>
      <c r="BO466">
        <v>0</v>
      </c>
      <c r="BP466">
        <v>29</v>
      </c>
      <c r="BQ466">
        <v>8.4</v>
      </c>
      <c r="BR466">
        <v>7.9</v>
      </c>
      <c r="BS466">
        <v>9</v>
      </c>
      <c r="BT466">
        <v>8.5</v>
      </c>
      <c r="BU466">
        <v>7.2</v>
      </c>
      <c r="BV466">
        <v>8.1999999999999993</v>
      </c>
      <c r="BW466">
        <v>7.9</v>
      </c>
      <c r="BX466">
        <v>7.4</v>
      </c>
      <c r="BY466">
        <v>8.6999999999999993</v>
      </c>
      <c r="BZ466">
        <v>6.9</v>
      </c>
      <c r="CA466">
        <v>8</v>
      </c>
      <c r="CB466">
        <v>8.8000000000000007</v>
      </c>
      <c r="CC466">
        <v>9.3000000000000007</v>
      </c>
      <c r="CD466">
        <v>9</v>
      </c>
      <c r="CE466">
        <v>8.9</v>
      </c>
      <c r="CF466">
        <v>199.47711670000001</v>
      </c>
      <c r="CG466">
        <f>IF(CJ466&lt;$CH$1,CJ466,)</f>
        <v>1377.636745</v>
      </c>
      <c r="CH466">
        <v>1</v>
      </c>
      <c r="CI466">
        <v>466</v>
      </c>
      <c r="CJ466">
        <v>1377.636745</v>
      </c>
      <c r="CK466">
        <f t="shared" si="22"/>
        <v>398.95423340000002</v>
      </c>
      <c r="CL466">
        <f t="shared" si="23"/>
        <v>754.62670217190498</v>
      </c>
    </row>
    <row r="467" spans="1:90" x14ac:dyDescent="0.25">
      <c r="A467" s="5" t="s">
        <v>333</v>
      </c>
      <c r="B467" s="2" t="s">
        <v>569</v>
      </c>
      <c r="C467" s="10">
        <v>42248</v>
      </c>
      <c r="E467" s="14" t="e">
        <f t="shared" si="21"/>
        <v>#NUM!</v>
      </c>
      <c r="H467">
        <v>650</v>
      </c>
      <c r="I467">
        <v>77.8</v>
      </c>
      <c r="J467">
        <v>159.30000000000001</v>
      </c>
      <c r="K467">
        <v>7.3</v>
      </c>
      <c r="L467">
        <v>178</v>
      </c>
      <c r="M467">
        <v>72</v>
      </c>
      <c r="N467" t="s">
        <v>114</v>
      </c>
      <c r="O467">
        <v>515</v>
      </c>
      <c r="P467">
        <v>1440</v>
      </c>
      <c r="Q467">
        <v>2560</v>
      </c>
      <c r="R467" s="1" t="s">
        <v>78</v>
      </c>
      <c r="S467" s="1" t="s">
        <v>78</v>
      </c>
      <c r="T467" t="s">
        <v>74</v>
      </c>
      <c r="U467">
        <v>8</v>
      </c>
      <c r="V467">
        <v>83.906000000000006</v>
      </c>
      <c r="W467">
        <v>2</v>
      </c>
      <c r="X467">
        <v>3</v>
      </c>
      <c r="Y467">
        <v>32</v>
      </c>
      <c r="Z467" t="s">
        <v>77</v>
      </c>
      <c r="AA467">
        <v>3450</v>
      </c>
      <c r="AB467">
        <v>74</v>
      </c>
      <c r="AC467">
        <v>20.83</v>
      </c>
      <c r="AD467">
        <v>8.58</v>
      </c>
      <c r="AE467">
        <v>9.98</v>
      </c>
      <c r="AF467" t="s">
        <v>74</v>
      </c>
      <c r="AG467">
        <v>12</v>
      </c>
      <c r="AH467">
        <v>2</v>
      </c>
      <c r="AI467">
        <v>8</v>
      </c>
      <c r="AJ467" t="s">
        <v>74</v>
      </c>
      <c r="AK467" t="s">
        <v>78</v>
      </c>
      <c r="AL467" t="s">
        <v>78</v>
      </c>
      <c r="AM467" t="s">
        <v>78</v>
      </c>
      <c r="AN467" t="s">
        <v>78</v>
      </c>
      <c r="AO467" t="s">
        <v>78</v>
      </c>
      <c r="AP467" t="s">
        <v>78</v>
      </c>
      <c r="AQ467" t="s">
        <v>78</v>
      </c>
      <c r="AR467" t="s">
        <v>78</v>
      </c>
      <c r="AS467" t="s">
        <v>78</v>
      </c>
      <c r="AT467" t="s">
        <v>77</v>
      </c>
      <c r="AU467" t="s">
        <v>78</v>
      </c>
      <c r="AV467" t="s">
        <v>78</v>
      </c>
      <c r="AW467" t="s">
        <v>74</v>
      </c>
      <c r="AX467" t="s">
        <v>78</v>
      </c>
      <c r="AY467">
        <v>4.2</v>
      </c>
      <c r="AZ467">
        <v>1</v>
      </c>
      <c r="BA467">
        <v>1</v>
      </c>
      <c r="BB467">
        <v>0.8</v>
      </c>
      <c r="BC467">
        <v>0</v>
      </c>
      <c r="BD467">
        <v>0.71428571399999996</v>
      </c>
      <c r="BE467">
        <v>1</v>
      </c>
      <c r="BF467">
        <v>0.6875</v>
      </c>
      <c r="BG467">
        <v>0</v>
      </c>
      <c r="BH467">
        <v>0.5</v>
      </c>
      <c r="BI467">
        <v>0.4</v>
      </c>
      <c r="BJ467">
        <v>0.45454545499999999</v>
      </c>
      <c r="BK467">
        <v>0</v>
      </c>
      <c r="BL467">
        <v>0.75</v>
      </c>
      <c r="BM467">
        <v>0.5</v>
      </c>
      <c r="BN467">
        <v>1</v>
      </c>
      <c r="BO467">
        <v>0</v>
      </c>
      <c r="BP467">
        <v>85</v>
      </c>
      <c r="BQ467">
        <v>9.1999999999999993</v>
      </c>
      <c r="BR467">
        <v>7.6</v>
      </c>
      <c r="BS467">
        <v>9.1999999999999993</v>
      </c>
      <c r="BT467">
        <v>8.4</v>
      </c>
      <c r="BU467">
        <v>7.5</v>
      </c>
      <c r="BV467">
        <v>9.5</v>
      </c>
      <c r="BW467">
        <v>9.6</v>
      </c>
      <c r="BX467">
        <v>9.3000000000000007</v>
      </c>
      <c r="BY467">
        <v>9.5</v>
      </c>
      <c r="BZ467">
        <v>8.6999999999999993</v>
      </c>
      <c r="CA467">
        <v>9</v>
      </c>
      <c r="CB467">
        <v>9</v>
      </c>
      <c r="CC467">
        <v>9.4</v>
      </c>
      <c r="CD467">
        <v>9.6</v>
      </c>
      <c r="CE467">
        <v>9.5</v>
      </c>
      <c r="CF467">
        <v>310.594494</v>
      </c>
      <c r="CG467">
        <f>IF(CJ467&lt;$CH$1,CJ467,)</f>
        <v>1000.012657</v>
      </c>
      <c r="CH467">
        <v>1</v>
      </c>
      <c r="CI467">
        <v>467</v>
      </c>
      <c r="CJ467">
        <v>1000.012657</v>
      </c>
      <c r="CK467">
        <f t="shared" si="22"/>
        <v>621.18898799999999</v>
      </c>
      <c r="CL467">
        <f t="shared" si="23"/>
        <v>547.77593311223291</v>
      </c>
    </row>
    <row r="468" spans="1:90" x14ac:dyDescent="0.25">
      <c r="A468" s="5" t="s">
        <v>333</v>
      </c>
      <c r="B468" s="2" t="s">
        <v>570</v>
      </c>
      <c r="C468" s="10">
        <v>42248</v>
      </c>
      <c r="E468" s="14" t="e">
        <f t="shared" si="21"/>
        <v>#NUM!</v>
      </c>
      <c r="H468">
        <v>200</v>
      </c>
      <c r="I468">
        <v>84.6</v>
      </c>
      <c r="J468">
        <v>161</v>
      </c>
      <c r="K468">
        <v>9.1999999999999993</v>
      </c>
      <c r="L468">
        <v>185</v>
      </c>
      <c r="M468">
        <v>72</v>
      </c>
      <c r="N468" t="s">
        <v>76</v>
      </c>
      <c r="O468">
        <v>245</v>
      </c>
      <c r="P468">
        <v>720</v>
      </c>
      <c r="Q468">
        <v>1280</v>
      </c>
      <c r="R468" s="1" t="s">
        <v>77</v>
      </c>
      <c r="S468" s="1" t="s">
        <v>77</v>
      </c>
      <c r="T468" t="s">
        <v>74</v>
      </c>
      <c r="U468">
        <v>8</v>
      </c>
      <c r="V468">
        <v>30.100999999999999</v>
      </c>
      <c r="W468">
        <v>1.5</v>
      </c>
      <c r="X468">
        <v>2</v>
      </c>
      <c r="Y468">
        <v>16</v>
      </c>
      <c r="Z468" t="s">
        <v>104</v>
      </c>
      <c r="AA468">
        <v>3500</v>
      </c>
      <c r="AF468" t="s">
        <v>74</v>
      </c>
      <c r="AG468">
        <v>13</v>
      </c>
      <c r="AH468" t="s">
        <v>74</v>
      </c>
      <c r="AI468">
        <v>2</v>
      </c>
      <c r="AJ468" t="s">
        <v>74</v>
      </c>
      <c r="AK468" t="s">
        <v>77</v>
      </c>
      <c r="AL468" t="s">
        <v>78</v>
      </c>
      <c r="AM468" t="s">
        <v>74</v>
      </c>
      <c r="AN468" t="s">
        <v>78</v>
      </c>
      <c r="AO468" t="s">
        <v>74</v>
      </c>
      <c r="AP468" t="s">
        <v>74</v>
      </c>
      <c r="AQ468" t="s">
        <v>74</v>
      </c>
      <c r="AR468" t="s">
        <v>77</v>
      </c>
      <c r="AS468" t="s">
        <v>78</v>
      </c>
      <c r="AT468" t="s">
        <v>78</v>
      </c>
      <c r="AU468" t="s">
        <v>74</v>
      </c>
      <c r="AV468" t="s">
        <v>74</v>
      </c>
      <c r="AW468" t="s">
        <v>74</v>
      </c>
      <c r="AX468" t="s">
        <v>74</v>
      </c>
      <c r="AY468">
        <v>4</v>
      </c>
      <c r="AZ468">
        <v>1</v>
      </c>
      <c r="BA468">
        <v>0</v>
      </c>
      <c r="BB468">
        <v>0.2</v>
      </c>
      <c r="BC468">
        <v>0</v>
      </c>
      <c r="BD468">
        <v>0.571428571</v>
      </c>
      <c r="BE468">
        <v>0</v>
      </c>
      <c r="BF468">
        <v>0</v>
      </c>
      <c r="BG468">
        <v>0</v>
      </c>
      <c r="BH468">
        <v>0.5</v>
      </c>
      <c r="BI468">
        <v>0</v>
      </c>
      <c r="BJ468">
        <v>9.0909090999999997E-2</v>
      </c>
      <c r="BK468">
        <v>0</v>
      </c>
      <c r="BL468">
        <v>0.75</v>
      </c>
      <c r="BM468">
        <v>0</v>
      </c>
      <c r="BN468">
        <v>0.16666666699999999</v>
      </c>
      <c r="BO468">
        <v>0</v>
      </c>
      <c r="BP468">
        <v>0</v>
      </c>
      <c r="BQ468" t="s">
        <v>74</v>
      </c>
      <c r="BR468" t="s">
        <v>74</v>
      </c>
      <c r="BS468" t="s">
        <v>74</v>
      </c>
      <c r="BT468" t="s">
        <v>74</v>
      </c>
      <c r="BU468" t="s">
        <v>74</v>
      </c>
      <c r="BV468" t="s">
        <v>74</v>
      </c>
      <c r="BW468" t="s">
        <v>74</v>
      </c>
      <c r="BX468" t="s">
        <v>74</v>
      </c>
      <c r="BY468" t="s">
        <v>74</v>
      </c>
      <c r="BZ468" t="s">
        <v>74</v>
      </c>
      <c r="CA468" t="s">
        <v>74</v>
      </c>
      <c r="CB468" t="s">
        <v>74</v>
      </c>
      <c r="CC468" t="s">
        <v>74</v>
      </c>
      <c r="CD468" t="s">
        <v>74</v>
      </c>
      <c r="CE468" t="s">
        <v>74</v>
      </c>
      <c r="CF468">
        <v>310.594494</v>
      </c>
      <c r="CG468">
        <f>IF(CJ468&lt;$CH$1,CJ468,)</f>
        <v>0</v>
      </c>
      <c r="CH468">
        <v>1</v>
      </c>
      <c r="CI468">
        <v>468</v>
      </c>
      <c r="CJ468">
        <v>14999.99958</v>
      </c>
      <c r="CK468">
        <f t="shared" si="22"/>
        <v>621.18898799999999</v>
      </c>
      <c r="CL468">
        <f t="shared" si="23"/>
        <v>0</v>
      </c>
    </row>
    <row r="469" spans="1:90" x14ac:dyDescent="0.25">
      <c r="A469" s="5" t="s">
        <v>333</v>
      </c>
      <c r="B469" s="2" t="s">
        <v>571</v>
      </c>
      <c r="C469" s="10">
        <v>42248</v>
      </c>
      <c r="E469" s="14" t="e">
        <f t="shared" si="21"/>
        <v>#NUM!</v>
      </c>
      <c r="H469">
        <v>400</v>
      </c>
      <c r="I469">
        <v>76.5</v>
      </c>
      <c r="J469">
        <v>152</v>
      </c>
      <c r="K469">
        <v>7.5</v>
      </c>
      <c r="L469">
        <v>167</v>
      </c>
      <c r="M469">
        <v>71</v>
      </c>
      <c r="N469" t="s">
        <v>76</v>
      </c>
      <c r="O469">
        <v>401</v>
      </c>
      <c r="P469">
        <v>1080</v>
      </c>
      <c r="Q469">
        <v>1920</v>
      </c>
      <c r="R469" s="1" t="s">
        <v>78</v>
      </c>
      <c r="S469" s="1" t="s">
        <v>78</v>
      </c>
      <c r="T469" t="s">
        <v>74</v>
      </c>
      <c r="U469">
        <v>8</v>
      </c>
      <c r="V469">
        <v>36.773000000000003</v>
      </c>
      <c r="W469">
        <v>1.7</v>
      </c>
      <c r="X469">
        <v>3</v>
      </c>
      <c r="Y469">
        <v>32</v>
      </c>
      <c r="Z469" t="s">
        <v>107</v>
      </c>
      <c r="AA469">
        <v>3000</v>
      </c>
      <c r="AB469">
        <v>71</v>
      </c>
      <c r="AC469">
        <v>27.73</v>
      </c>
      <c r="AD469">
        <v>10</v>
      </c>
      <c r="AE469">
        <v>10.33</v>
      </c>
      <c r="AF469" t="s">
        <v>74</v>
      </c>
      <c r="AG469">
        <v>13</v>
      </c>
      <c r="AH469" t="s">
        <v>74</v>
      </c>
      <c r="AI469">
        <v>5</v>
      </c>
      <c r="AJ469" t="s">
        <v>74</v>
      </c>
      <c r="AK469" t="s">
        <v>78</v>
      </c>
      <c r="AL469" t="s">
        <v>78</v>
      </c>
      <c r="AM469" t="s">
        <v>78</v>
      </c>
      <c r="AN469" t="s">
        <v>78</v>
      </c>
      <c r="AO469" t="s">
        <v>78</v>
      </c>
      <c r="AP469" t="s">
        <v>74</v>
      </c>
      <c r="AQ469" t="s">
        <v>74</v>
      </c>
      <c r="AR469" t="s">
        <v>78</v>
      </c>
      <c r="AS469" t="s">
        <v>78</v>
      </c>
      <c r="AT469" t="s">
        <v>78</v>
      </c>
      <c r="AU469" t="s">
        <v>78</v>
      </c>
      <c r="AV469" t="s">
        <v>78</v>
      </c>
      <c r="AW469" t="s">
        <v>74</v>
      </c>
      <c r="AX469" t="s">
        <v>78</v>
      </c>
      <c r="AY469">
        <v>4</v>
      </c>
      <c r="AZ469">
        <v>1</v>
      </c>
      <c r="BA469">
        <v>1</v>
      </c>
      <c r="BB469">
        <v>1</v>
      </c>
      <c r="BC469">
        <v>0</v>
      </c>
      <c r="BD469">
        <v>0.428571429</v>
      </c>
      <c r="BE469">
        <v>0.33333333300000001</v>
      </c>
      <c r="BF469">
        <v>0.125</v>
      </c>
      <c r="BG469">
        <v>0</v>
      </c>
      <c r="BH469">
        <v>0</v>
      </c>
      <c r="BI469">
        <v>0.4</v>
      </c>
      <c r="BJ469">
        <v>0.36363636399999999</v>
      </c>
      <c r="BK469">
        <v>0</v>
      </c>
      <c r="BL469">
        <v>0.5</v>
      </c>
      <c r="BM469">
        <v>0.5</v>
      </c>
      <c r="BN469">
        <v>0.66666666699999999</v>
      </c>
      <c r="BO469">
        <v>0</v>
      </c>
      <c r="BP469">
        <v>33</v>
      </c>
      <c r="BQ469">
        <v>8.3000000000000007</v>
      </c>
      <c r="BR469">
        <v>7.2</v>
      </c>
      <c r="BS469">
        <v>8.8000000000000007</v>
      </c>
      <c r="BT469">
        <v>8.3000000000000007</v>
      </c>
      <c r="BU469">
        <v>7.1</v>
      </c>
      <c r="BV469">
        <v>7.6</v>
      </c>
      <c r="BW469">
        <v>8.3000000000000007</v>
      </c>
      <c r="BX469">
        <v>7.5</v>
      </c>
      <c r="BY469">
        <v>8.9</v>
      </c>
      <c r="BZ469">
        <v>7.4</v>
      </c>
      <c r="CA469">
        <v>7.9</v>
      </c>
      <c r="CB469">
        <v>8.1999999999999993</v>
      </c>
      <c r="CC469">
        <v>8.9</v>
      </c>
      <c r="CD469">
        <v>8.8000000000000007</v>
      </c>
      <c r="CE469">
        <v>8.5</v>
      </c>
      <c r="CF469">
        <v>310.594494</v>
      </c>
      <c r="CG469">
        <f>IF(CJ469&lt;$CH$1,CJ469,)</f>
        <v>1888.4154719999999</v>
      </c>
      <c r="CH469">
        <v>1</v>
      </c>
      <c r="CI469">
        <v>469</v>
      </c>
      <c r="CJ469">
        <v>1888.4154719999999</v>
      </c>
      <c r="CK469">
        <f t="shared" si="22"/>
        <v>621.18898799999999</v>
      </c>
      <c r="CL469">
        <f t="shared" si="23"/>
        <v>1034.415454681968</v>
      </c>
    </row>
    <row r="470" spans="1:90" x14ac:dyDescent="0.25">
      <c r="A470" s="5" t="s">
        <v>333</v>
      </c>
      <c r="B470" s="2" t="s">
        <v>572</v>
      </c>
      <c r="C470" s="10">
        <v>42248</v>
      </c>
      <c r="E470" s="14" t="e">
        <f t="shared" si="21"/>
        <v>#NUM!</v>
      </c>
      <c r="H470">
        <v>650</v>
      </c>
      <c r="I470">
        <v>75.3</v>
      </c>
      <c r="J470">
        <v>149.80000000000001</v>
      </c>
      <c r="K470">
        <v>7.2</v>
      </c>
      <c r="L470">
        <v>156</v>
      </c>
      <c r="M470">
        <v>74</v>
      </c>
      <c r="N470" t="s">
        <v>111</v>
      </c>
      <c r="O470">
        <v>401</v>
      </c>
      <c r="P470">
        <v>1080</v>
      </c>
      <c r="Q470">
        <v>1920</v>
      </c>
      <c r="R470" s="1" t="s">
        <v>78</v>
      </c>
      <c r="S470" s="1" t="s">
        <v>77</v>
      </c>
      <c r="T470" t="s">
        <v>74</v>
      </c>
      <c r="U470">
        <v>8</v>
      </c>
      <c r="V470">
        <v>48.738999999999997</v>
      </c>
      <c r="W470">
        <v>2.2000000000000002</v>
      </c>
      <c r="X470">
        <v>3</v>
      </c>
      <c r="Y470">
        <v>128</v>
      </c>
      <c r="Z470" t="s">
        <v>104</v>
      </c>
      <c r="AA470">
        <v>2700</v>
      </c>
      <c r="AB470">
        <v>60</v>
      </c>
      <c r="AC470">
        <v>13.88</v>
      </c>
      <c r="AD470">
        <v>9.7200000000000006</v>
      </c>
      <c r="AE470">
        <v>11.43</v>
      </c>
      <c r="AF470" t="s">
        <v>74</v>
      </c>
      <c r="AG470">
        <v>13</v>
      </c>
      <c r="AH470">
        <v>2</v>
      </c>
      <c r="AI470">
        <v>8</v>
      </c>
      <c r="AJ470" t="s">
        <v>74</v>
      </c>
      <c r="AK470" t="s">
        <v>78</v>
      </c>
      <c r="AL470" t="s">
        <v>78</v>
      </c>
      <c r="AM470" t="s">
        <v>78</v>
      </c>
      <c r="AN470" t="s">
        <v>78</v>
      </c>
      <c r="AO470" t="s">
        <v>78</v>
      </c>
      <c r="AP470" t="s">
        <v>78</v>
      </c>
      <c r="AQ470" t="s">
        <v>74</v>
      </c>
      <c r="AR470" t="s">
        <v>78</v>
      </c>
      <c r="AS470" t="s">
        <v>78</v>
      </c>
      <c r="AT470" t="s">
        <v>78</v>
      </c>
      <c r="AU470" t="s">
        <v>78</v>
      </c>
      <c r="AV470" t="s">
        <v>78</v>
      </c>
      <c r="AW470" t="s">
        <v>74</v>
      </c>
      <c r="AX470" t="s">
        <v>78</v>
      </c>
      <c r="AY470">
        <v>4</v>
      </c>
      <c r="AZ470">
        <v>1</v>
      </c>
      <c r="BA470">
        <v>1</v>
      </c>
      <c r="BB470">
        <v>0.8</v>
      </c>
      <c r="BC470">
        <v>0</v>
      </c>
      <c r="BD470">
        <v>0.428571429</v>
      </c>
      <c r="BE470">
        <v>0.66666666699999999</v>
      </c>
      <c r="BF470">
        <v>0.375</v>
      </c>
      <c r="BG470">
        <v>0</v>
      </c>
      <c r="BH470">
        <v>0</v>
      </c>
      <c r="BI470">
        <v>0.4</v>
      </c>
      <c r="BJ470">
        <v>0.36363636399999999</v>
      </c>
      <c r="BK470">
        <v>0</v>
      </c>
      <c r="BL470">
        <v>0.5</v>
      </c>
      <c r="BM470">
        <v>1</v>
      </c>
      <c r="BN470">
        <v>1</v>
      </c>
      <c r="BO470">
        <v>0</v>
      </c>
      <c r="BP470">
        <v>8</v>
      </c>
      <c r="BQ470">
        <v>8.6999999999999993</v>
      </c>
      <c r="BR470">
        <v>5.4</v>
      </c>
      <c r="BS470">
        <v>9.5</v>
      </c>
      <c r="BT470">
        <v>9.3000000000000007</v>
      </c>
      <c r="BU470">
        <v>8.6</v>
      </c>
      <c r="BV470">
        <v>8.6</v>
      </c>
      <c r="BW470">
        <v>8.8000000000000007</v>
      </c>
      <c r="BX470">
        <v>6</v>
      </c>
      <c r="BY470">
        <v>9</v>
      </c>
      <c r="BZ470">
        <v>7.1</v>
      </c>
      <c r="CA470">
        <v>8.3000000000000007</v>
      </c>
      <c r="CB470">
        <v>8.1</v>
      </c>
      <c r="CC470">
        <v>8.9</v>
      </c>
      <c r="CD470">
        <v>8.1</v>
      </c>
      <c r="CE470">
        <v>8.3000000000000007</v>
      </c>
      <c r="CF470">
        <v>310.594494</v>
      </c>
      <c r="CG470">
        <f>IF(CJ470&lt;$CH$1,CJ470,)</f>
        <v>0</v>
      </c>
      <c r="CH470">
        <v>1</v>
      </c>
      <c r="CI470">
        <v>470</v>
      </c>
      <c r="CJ470">
        <v>14999.99958</v>
      </c>
      <c r="CK470">
        <f t="shared" si="22"/>
        <v>621.18898799999999</v>
      </c>
      <c r="CL470">
        <f t="shared" si="23"/>
        <v>0</v>
      </c>
    </row>
    <row r="471" spans="1:90" x14ac:dyDescent="0.25">
      <c r="A471" s="5" t="s">
        <v>333</v>
      </c>
      <c r="B471" s="2" t="s">
        <v>573</v>
      </c>
      <c r="C471" s="10">
        <v>42217</v>
      </c>
      <c r="E471" s="14" t="e">
        <f t="shared" si="21"/>
        <v>#NUM!</v>
      </c>
      <c r="H471">
        <v>250</v>
      </c>
      <c r="I471">
        <v>71.2</v>
      </c>
      <c r="J471">
        <v>141.6</v>
      </c>
      <c r="K471">
        <v>7.8</v>
      </c>
      <c r="L471">
        <v>160</v>
      </c>
      <c r="M471">
        <v>74</v>
      </c>
      <c r="N471" t="s">
        <v>76</v>
      </c>
      <c r="O471">
        <v>424</v>
      </c>
      <c r="P471">
        <v>1080</v>
      </c>
      <c r="Q471">
        <v>1920</v>
      </c>
      <c r="R471" s="1" t="s">
        <v>77</v>
      </c>
      <c r="S471" s="1" t="s">
        <v>77</v>
      </c>
      <c r="T471" t="s">
        <v>74</v>
      </c>
      <c r="U471">
        <v>8</v>
      </c>
      <c r="V471">
        <v>32.917999999999999</v>
      </c>
      <c r="W471">
        <v>1.5</v>
      </c>
      <c r="X471">
        <v>2</v>
      </c>
      <c r="Y471">
        <v>16</v>
      </c>
      <c r="Z471" t="s">
        <v>107</v>
      </c>
      <c r="AA471">
        <v>3090</v>
      </c>
      <c r="AF471" t="s">
        <v>74</v>
      </c>
      <c r="AG471">
        <v>13</v>
      </c>
      <c r="AH471">
        <v>2</v>
      </c>
      <c r="AI471" t="s">
        <v>74</v>
      </c>
      <c r="AJ471" t="s">
        <v>74</v>
      </c>
      <c r="AK471" t="s">
        <v>78</v>
      </c>
      <c r="AL471" t="s">
        <v>78</v>
      </c>
      <c r="AM471" t="s">
        <v>78</v>
      </c>
      <c r="AN471" t="s">
        <v>78</v>
      </c>
      <c r="AO471" t="s">
        <v>78</v>
      </c>
      <c r="AP471" t="s">
        <v>74</v>
      </c>
      <c r="AQ471" t="s">
        <v>74</v>
      </c>
      <c r="AR471" t="s">
        <v>77</v>
      </c>
      <c r="AS471" t="s">
        <v>78</v>
      </c>
      <c r="AT471" t="s">
        <v>78</v>
      </c>
      <c r="AU471" t="s">
        <v>78</v>
      </c>
      <c r="AV471" t="s">
        <v>78</v>
      </c>
      <c r="AW471" t="s">
        <v>74</v>
      </c>
      <c r="AX471" t="s">
        <v>78</v>
      </c>
      <c r="AY471">
        <v>4</v>
      </c>
      <c r="AZ471">
        <v>1</v>
      </c>
      <c r="BA471">
        <v>1</v>
      </c>
      <c r="BB471">
        <v>0.4</v>
      </c>
      <c r="BC471">
        <v>0</v>
      </c>
      <c r="BD471">
        <v>0.428571429</v>
      </c>
      <c r="BE471">
        <v>0.66666666699999999</v>
      </c>
      <c r="BF471">
        <v>6.25E-2</v>
      </c>
      <c r="BG471">
        <v>0</v>
      </c>
      <c r="BH471">
        <v>0</v>
      </c>
      <c r="BI471">
        <v>0.4</v>
      </c>
      <c r="BJ471">
        <v>0.27272727299999999</v>
      </c>
      <c r="BK471">
        <v>0</v>
      </c>
      <c r="BL471">
        <v>0.5</v>
      </c>
      <c r="BM471">
        <v>1</v>
      </c>
      <c r="BN471">
        <v>0.83333333300000001</v>
      </c>
      <c r="BO471">
        <v>0</v>
      </c>
      <c r="BP471">
        <v>1</v>
      </c>
      <c r="BQ471" t="s">
        <v>74</v>
      </c>
      <c r="BR471" t="s">
        <v>74</v>
      </c>
      <c r="BS471" t="s">
        <v>74</v>
      </c>
      <c r="BT471" t="s">
        <v>74</v>
      </c>
      <c r="BU471" t="s">
        <v>74</v>
      </c>
      <c r="BV471" t="s">
        <v>74</v>
      </c>
      <c r="BW471" t="s">
        <v>74</v>
      </c>
      <c r="BX471" t="s">
        <v>74</v>
      </c>
      <c r="BY471" t="s">
        <v>74</v>
      </c>
      <c r="BZ471" t="s">
        <v>74</v>
      </c>
      <c r="CA471" t="s">
        <v>74</v>
      </c>
      <c r="CB471" t="s">
        <v>74</v>
      </c>
      <c r="CC471" t="s">
        <v>74</v>
      </c>
      <c r="CD471" t="s">
        <v>74</v>
      </c>
      <c r="CE471" t="s">
        <v>74</v>
      </c>
      <c r="CF471">
        <v>128.80341920000001</v>
      </c>
      <c r="CG471">
        <f>IF(CJ471&lt;$CH$1,CJ471,)</f>
        <v>1000.000061</v>
      </c>
      <c r="CH471">
        <v>1</v>
      </c>
      <c r="CI471">
        <v>471</v>
      </c>
      <c r="CJ471">
        <v>1000.000061</v>
      </c>
      <c r="CK471">
        <f t="shared" si="22"/>
        <v>257.60683840000002</v>
      </c>
      <c r="CL471">
        <f t="shared" si="23"/>
        <v>547.76903341390891</v>
      </c>
    </row>
    <row r="472" spans="1:90" x14ac:dyDescent="0.25">
      <c r="A472" s="5" t="s">
        <v>333</v>
      </c>
      <c r="B472" s="2" t="s">
        <v>574</v>
      </c>
      <c r="C472" s="10">
        <v>42217</v>
      </c>
      <c r="E472" s="14" t="e">
        <f t="shared" si="21"/>
        <v>#NUM!</v>
      </c>
      <c r="H472">
        <v>160</v>
      </c>
      <c r="I472">
        <v>71</v>
      </c>
      <c r="J472">
        <v>143.5</v>
      </c>
      <c r="K472">
        <v>7.6</v>
      </c>
      <c r="L472">
        <v>135</v>
      </c>
      <c r="M472">
        <v>67</v>
      </c>
      <c r="N472" t="s">
        <v>76</v>
      </c>
      <c r="O472">
        <v>294</v>
      </c>
      <c r="P472">
        <v>720</v>
      </c>
      <c r="Q472">
        <v>1280</v>
      </c>
      <c r="R472" s="1" t="s">
        <v>77</v>
      </c>
      <c r="S472" s="1" t="s">
        <v>77</v>
      </c>
      <c r="T472" t="s">
        <v>74</v>
      </c>
      <c r="U472">
        <v>8</v>
      </c>
      <c r="V472">
        <v>29.7</v>
      </c>
      <c r="W472">
        <v>1.5</v>
      </c>
      <c r="X472">
        <v>2</v>
      </c>
      <c r="Y472">
        <v>16</v>
      </c>
      <c r="Z472" t="s">
        <v>107</v>
      </c>
      <c r="AA472">
        <v>2200</v>
      </c>
      <c r="AF472" t="s">
        <v>74</v>
      </c>
      <c r="AG472">
        <v>13</v>
      </c>
      <c r="AH472" t="s">
        <v>74</v>
      </c>
      <c r="AI472">
        <v>5</v>
      </c>
      <c r="AJ472" t="s">
        <v>74</v>
      </c>
      <c r="AK472" t="s">
        <v>77</v>
      </c>
      <c r="AL472" t="s">
        <v>78</v>
      </c>
      <c r="AM472" t="s">
        <v>78</v>
      </c>
      <c r="AN472" t="s">
        <v>78</v>
      </c>
      <c r="AO472" t="s">
        <v>74</v>
      </c>
      <c r="AP472" t="s">
        <v>74</v>
      </c>
      <c r="AQ472" t="s">
        <v>74</v>
      </c>
      <c r="AR472" t="s">
        <v>77</v>
      </c>
      <c r="AS472" t="s">
        <v>78</v>
      </c>
      <c r="AT472" t="s">
        <v>78</v>
      </c>
      <c r="AU472" t="s">
        <v>78</v>
      </c>
      <c r="AV472" t="s">
        <v>78</v>
      </c>
      <c r="AW472" t="s">
        <v>74</v>
      </c>
      <c r="AX472" t="s">
        <v>78</v>
      </c>
      <c r="AY472">
        <v>4</v>
      </c>
      <c r="AZ472">
        <v>1</v>
      </c>
      <c r="BA472">
        <v>0.5</v>
      </c>
      <c r="BB472">
        <v>0.2</v>
      </c>
      <c r="BC472">
        <v>0</v>
      </c>
      <c r="BD472">
        <v>0.428571429</v>
      </c>
      <c r="BE472">
        <v>0</v>
      </c>
      <c r="BF472">
        <v>0</v>
      </c>
      <c r="BG472">
        <v>0</v>
      </c>
      <c r="BH472">
        <v>0</v>
      </c>
      <c r="BI472">
        <v>0.2</v>
      </c>
      <c r="BJ472">
        <v>0</v>
      </c>
      <c r="BK472">
        <v>0</v>
      </c>
      <c r="BL472">
        <v>0.5</v>
      </c>
      <c r="BM472">
        <v>0.25</v>
      </c>
      <c r="BN472">
        <v>0</v>
      </c>
      <c r="BO472">
        <v>0</v>
      </c>
      <c r="BP472">
        <v>11</v>
      </c>
      <c r="BQ472">
        <v>6.8</v>
      </c>
      <c r="BR472">
        <v>6.8</v>
      </c>
      <c r="BS472">
        <v>7.9</v>
      </c>
      <c r="BT472">
        <v>7.9</v>
      </c>
      <c r="BU472">
        <v>5.8</v>
      </c>
      <c r="BV472">
        <v>6.5</v>
      </c>
      <c r="BW472">
        <v>7.7</v>
      </c>
      <c r="BX472">
        <v>6.7</v>
      </c>
      <c r="BY472">
        <v>8</v>
      </c>
      <c r="BZ472">
        <v>5.0999999999999996</v>
      </c>
      <c r="CA472">
        <v>6.6</v>
      </c>
      <c r="CB472">
        <v>7.6</v>
      </c>
      <c r="CC472">
        <v>8.3000000000000007</v>
      </c>
      <c r="CD472">
        <v>7.6</v>
      </c>
      <c r="CE472">
        <v>7.2</v>
      </c>
      <c r="CF472">
        <v>128.80341920000001</v>
      </c>
      <c r="CG472">
        <f>IF(CJ472&lt;$CH$1,CJ472,)</f>
        <v>2149.946187</v>
      </c>
      <c r="CH472">
        <v>1</v>
      </c>
      <c r="CI472">
        <v>472</v>
      </c>
      <c r="CJ472">
        <v>2149.946187</v>
      </c>
      <c r="CK472">
        <f t="shared" si="22"/>
        <v>257.60683840000002</v>
      </c>
      <c r="CL472">
        <f t="shared" si="23"/>
        <v>1177.6738729068029</v>
      </c>
    </row>
    <row r="473" spans="1:90" x14ac:dyDescent="0.25">
      <c r="A473" s="5" t="s">
        <v>333</v>
      </c>
      <c r="B473" s="2" t="s">
        <v>575</v>
      </c>
      <c r="C473" s="10">
        <v>42186</v>
      </c>
      <c r="E473" s="14" t="e">
        <f t="shared" si="21"/>
        <v>#NUM!</v>
      </c>
      <c r="H473">
        <v>150</v>
      </c>
      <c r="I473">
        <v>72.099999999999994</v>
      </c>
      <c r="J473">
        <v>143.6</v>
      </c>
      <c r="K473">
        <v>8.3000000000000007</v>
      </c>
      <c r="L473">
        <v>155</v>
      </c>
      <c r="M473">
        <v>66</v>
      </c>
      <c r="N473" t="s">
        <v>76</v>
      </c>
      <c r="O473">
        <v>294</v>
      </c>
      <c r="P473">
        <v>720</v>
      </c>
      <c r="Q473">
        <v>1280</v>
      </c>
      <c r="R473" s="1" t="s">
        <v>77</v>
      </c>
      <c r="S473" s="1" t="s">
        <v>77</v>
      </c>
      <c r="T473" t="s">
        <v>74</v>
      </c>
      <c r="U473">
        <v>4</v>
      </c>
      <c r="V473">
        <v>17.713999999999999</v>
      </c>
      <c r="W473">
        <v>1.1000000000000001</v>
      </c>
      <c r="X473">
        <v>2</v>
      </c>
      <c r="Y473">
        <v>8</v>
      </c>
      <c r="Z473" t="s">
        <v>104</v>
      </c>
      <c r="AA473">
        <v>2200</v>
      </c>
      <c r="AF473" t="s">
        <v>74</v>
      </c>
      <c r="AG473">
        <v>8</v>
      </c>
      <c r="AH473" t="s">
        <v>74</v>
      </c>
      <c r="AI473">
        <v>2</v>
      </c>
      <c r="AJ473" t="s">
        <v>74</v>
      </c>
      <c r="AK473" t="s">
        <v>77</v>
      </c>
      <c r="AL473" t="s">
        <v>78</v>
      </c>
      <c r="AM473" t="s">
        <v>78</v>
      </c>
      <c r="AN473" t="s">
        <v>78</v>
      </c>
      <c r="AO473" t="s">
        <v>74</v>
      </c>
      <c r="AP473" t="s">
        <v>74</v>
      </c>
      <c r="AQ473" t="s">
        <v>74</v>
      </c>
      <c r="AR473" t="s">
        <v>77</v>
      </c>
      <c r="AS473" t="s">
        <v>78</v>
      </c>
      <c r="AT473" t="s">
        <v>78</v>
      </c>
      <c r="AU473" t="s">
        <v>74</v>
      </c>
      <c r="AV473" t="s">
        <v>74</v>
      </c>
      <c r="AW473" t="s">
        <v>74</v>
      </c>
      <c r="AX473" t="s">
        <v>74</v>
      </c>
      <c r="AY473">
        <v>4</v>
      </c>
      <c r="AZ473">
        <v>1</v>
      </c>
      <c r="BA473">
        <v>1</v>
      </c>
      <c r="BB473">
        <v>0</v>
      </c>
      <c r="BC473">
        <v>0</v>
      </c>
      <c r="BD473">
        <v>0.428571429</v>
      </c>
      <c r="BE473">
        <v>0.66666666699999999</v>
      </c>
      <c r="BF473">
        <v>0</v>
      </c>
      <c r="BG473">
        <v>0</v>
      </c>
      <c r="BH473">
        <v>0</v>
      </c>
      <c r="BI473">
        <v>0.4</v>
      </c>
      <c r="BJ473">
        <v>0</v>
      </c>
      <c r="BK473">
        <v>0</v>
      </c>
      <c r="BL473">
        <v>0.5</v>
      </c>
      <c r="BM473">
        <v>0.5</v>
      </c>
      <c r="BN473">
        <v>0</v>
      </c>
      <c r="BO473">
        <v>0</v>
      </c>
      <c r="BP473">
        <v>0</v>
      </c>
      <c r="BQ473" t="s">
        <v>74</v>
      </c>
      <c r="BR473" t="s">
        <v>74</v>
      </c>
      <c r="BS473" t="s">
        <v>74</v>
      </c>
      <c r="BT473" t="s">
        <v>74</v>
      </c>
      <c r="BU473" t="s">
        <v>74</v>
      </c>
      <c r="BV473" t="s">
        <v>74</v>
      </c>
      <c r="BW473" t="s">
        <v>74</v>
      </c>
      <c r="BX473" t="s">
        <v>74</v>
      </c>
      <c r="BY473" t="s">
        <v>74</v>
      </c>
      <c r="BZ473" t="s">
        <v>74</v>
      </c>
      <c r="CA473" t="s">
        <v>74</v>
      </c>
      <c r="CB473" t="s">
        <v>74</v>
      </c>
      <c r="CC473" t="s">
        <v>74</v>
      </c>
      <c r="CD473" t="s">
        <v>74</v>
      </c>
      <c r="CE473" t="s">
        <v>74</v>
      </c>
      <c r="CF473">
        <v>125.4123106</v>
      </c>
      <c r="CG473">
        <f>IF(CJ473&lt;$CH$1,CJ473,)</f>
        <v>0</v>
      </c>
      <c r="CH473">
        <v>1</v>
      </c>
      <c r="CI473">
        <v>473</v>
      </c>
      <c r="CJ473">
        <v>13925.315060000001</v>
      </c>
      <c r="CK473">
        <f t="shared" si="22"/>
        <v>250.8246212</v>
      </c>
      <c r="CL473">
        <f t="shared" si="23"/>
        <v>0</v>
      </c>
    </row>
    <row r="474" spans="1:90" x14ac:dyDescent="0.25">
      <c r="A474" s="5" t="s">
        <v>333</v>
      </c>
      <c r="B474" s="2" t="s">
        <v>555</v>
      </c>
      <c r="C474" s="10">
        <v>42186</v>
      </c>
      <c r="D474" s="10">
        <v>42522</v>
      </c>
      <c r="E474" s="14">
        <f t="shared" si="21"/>
        <v>11</v>
      </c>
      <c r="G474" s="3" t="s">
        <v>554</v>
      </c>
      <c r="H474">
        <v>180</v>
      </c>
      <c r="I474">
        <v>72.099999999999994</v>
      </c>
      <c r="J474">
        <v>143.5</v>
      </c>
      <c r="K474">
        <v>8.5</v>
      </c>
      <c r="L474">
        <v>155</v>
      </c>
      <c r="M474">
        <v>66</v>
      </c>
      <c r="N474" t="s">
        <v>76</v>
      </c>
      <c r="O474">
        <v>294</v>
      </c>
      <c r="P474">
        <v>720</v>
      </c>
      <c r="Q474">
        <v>1280</v>
      </c>
      <c r="R474" s="1" t="s">
        <v>77</v>
      </c>
      <c r="S474" s="1" t="s">
        <v>77</v>
      </c>
      <c r="T474" t="s">
        <v>74</v>
      </c>
      <c r="U474">
        <v>4</v>
      </c>
      <c r="V474">
        <v>17.713999999999999</v>
      </c>
      <c r="W474">
        <v>1.1000000000000001</v>
      </c>
      <c r="X474">
        <v>1</v>
      </c>
      <c r="Y474">
        <v>8</v>
      </c>
      <c r="Z474" t="s">
        <v>77</v>
      </c>
      <c r="AA474">
        <v>2200</v>
      </c>
      <c r="AF474" t="s">
        <v>74</v>
      </c>
      <c r="AG474">
        <v>8</v>
      </c>
      <c r="AH474">
        <v>2</v>
      </c>
      <c r="AI474">
        <v>2</v>
      </c>
      <c r="AJ474" t="s">
        <v>74</v>
      </c>
      <c r="AK474" t="s">
        <v>77</v>
      </c>
      <c r="AL474" t="s">
        <v>78</v>
      </c>
      <c r="AM474" t="s">
        <v>78</v>
      </c>
      <c r="AN474" t="s">
        <v>78</v>
      </c>
      <c r="AO474" t="s">
        <v>74</v>
      </c>
      <c r="AP474" t="s">
        <v>74</v>
      </c>
      <c r="AQ474" t="s">
        <v>74</v>
      </c>
      <c r="AR474" t="s">
        <v>77</v>
      </c>
      <c r="AS474" t="s">
        <v>78</v>
      </c>
      <c r="AT474" t="s">
        <v>78</v>
      </c>
      <c r="AU474" t="s">
        <v>74</v>
      </c>
      <c r="AV474" t="s">
        <v>74</v>
      </c>
      <c r="AW474" t="s">
        <v>74</v>
      </c>
      <c r="AX474" t="s">
        <v>74</v>
      </c>
      <c r="AY474">
        <v>4.0999999999999996</v>
      </c>
      <c r="AZ474">
        <v>1</v>
      </c>
      <c r="BA474">
        <v>1</v>
      </c>
      <c r="BB474">
        <v>0.4</v>
      </c>
      <c r="BC474">
        <v>0</v>
      </c>
      <c r="BD474">
        <v>0.428571429</v>
      </c>
      <c r="BE474">
        <v>0</v>
      </c>
      <c r="BF474">
        <v>0</v>
      </c>
      <c r="BG474">
        <v>0</v>
      </c>
      <c r="BH474">
        <v>0.5</v>
      </c>
      <c r="BI474">
        <v>0.4</v>
      </c>
      <c r="BJ474">
        <v>0.18181818199999999</v>
      </c>
      <c r="BK474">
        <v>0</v>
      </c>
      <c r="BL474">
        <v>0.75</v>
      </c>
      <c r="BM474">
        <v>0.5</v>
      </c>
      <c r="BN474">
        <v>0.33333333300000001</v>
      </c>
      <c r="BO474">
        <v>0</v>
      </c>
      <c r="BP474">
        <v>0</v>
      </c>
      <c r="BQ474" t="s">
        <v>74</v>
      </c>
      <c r="BR474" t="s">
        <v>74</v>
      </c>
      <c r="BS474" t="s">
        <v>74</v>
      </c>
      <c r="BT474" t="s">
        <v>74</v>
      </c>
      <c r="BU474" t="s">
        <v>74</v>
      </c>
      <c r="BV474" t="s">
        <v>74</v>
      </c>
      <c r="BW474" t="s">
        <v>74</v>
      </c>
      <c r="BX474" t="s">
        <v>74</v>
      </c>
      <c r="BY474" t="s">
        <v>74</v>
      </c>
      <c r="BZ474" t="s">
        <v>74</v>
      </c>
      <c r="CA474" t="s">
        <v>74</v>
      </c>
      <c r="CB474" t="s">
        <v>74</v>
      </c>
      <c r="CC474" t="s">
        <v>74</v>
      </c>
      <c r="CD474" t="s">
        <v>74</v>
      </c>
      <c r="CE474" t="s">
        <v>74</v>
      </c>
      <c r="CF474">
        <v>125.4123106</v>
      </c>
      <c r="CG474">
        <f>IF(CJ474&lt;$CH$1,CJ474,)</f>
        <v>0</v>
      </c>
      <c r="CH474">
        <v>1</v>
      </c>
      <c r="CI474">
        <v>474</v>
      </c>
      <c r="CJ474">
        <v>14999.99958</v>
      </c>
      <c r="CK474">
        <f t="shared" si="22"/>
        <v>250.8246212</v>
      </c>
      <c r="CL474">
        <f t="shared" si="23"/>
        <v>0</v>
      </c>
    </row>
    <row r="475" spans="1:90" x14ac:dyDescent="0.25">
      <c r="A475" s="5" t="s">
        <v>333</v>
      </c>
      <c r="B475" s="2" t="s">
        <v>348</v>
      </c>
      <c r="C475" s="10">
        <v>42186</v>
      </c>
      <c r="D475" s="10">
        <v>43952</v>
      </c>
      <c r="E475" s="14">
        <f t="shared" si="21"/>
        <v>58</v>
      </c>
      <c r="G475" s="3" t="s">
        <v>347</v>
      </c>
      <c r="H475">
        <v>129</v>
      </c>
      <c r="I475">
        <v>67.7</v>
      </c>
      <c r="J475">
        <v>135.9</v>
      </c>
      <c r="K475">
        <v>10</v>
      </c>
      <c r="L475">
        <v>141</v>
      </c>
      <c r="M475">
        <v>60</v>
      </c>
      <c r="N475" t="s">
        <v>76</v>
      </c>
      <c r="O475">
        <v>218</v>
      </c>
      <c r="P475">
        <v>480</v>
      </c>
      <c r="Q475">
        <v>854</v>
      </c>
      <c r="R475" s="1" t="s">
        <v>77</v>
      </c>
      <c r="S475" s="1" t="s">
        <v>77</v>
      </c>
      <c r="T475" t="s">
        <v>74</v>
      </c>
      <c r="U475">
        <v>4</v>
      </c>
      <c r="V475">
        <v>17.239999999999998</v>
      </c>
      <c r="W475">
        <v>1.1000000000000001</v>
      </c>
      <c r="X475">
        <v>1</v>
      </c>
      <c r="Y475">
        <v>8</v>
      </c>
      <c r="Z475" t="s">
        <v>104</v>
      </c>
      <c r="AA475">
        <v>2000</v>
      </c>
      <c r="AF475" t="s">
        <v>74</v>
      </c>
      <c r="AG475">
        <v>5</v>
      </c>
      <c r="AH475" t="s">
        <v>74</v>
      </c>
      <c r="AI475">
        <v>2</v>
      </c>
      <c r="AJ475" t="s">
        <v>74</v>
      </c>
      <c r="AK475" t="s">
        <v>77</v>
      </c>
      <c r="AL475" t="s">
        <v>78</v>
      </c>
      <c r="AM475" t="s">
        <v>74</v>
      </c>
      <c r="AN475" t="s">
        <v>78</v>
      </c>
      <c r="AO475" t="s">
        <v>74</v>
      </c>
      <c r="AP475" t="s">
        <v>74</v>
      </c>
      <c r="AQ475" t="s">
        <v>74</v>
      </c>
      <c r="AR475" t="s">
        <v>77</v>
      </c>
      <c r="AS475" t="s">
        <v>78</v>
      </c>
      <c r="AT475" t="s">
        <v>78</v>
      </c>
      <c r="AU475" t="s">
        <v>74</v>
      </c>
      <c r="AV475" t="s">
        <v>74</v>
      </c>
      <c r="AW475" t="s">
        <v>74</v>
      </c>
      <c r="AX475" t="s">
        <v>74</v>
      </c>
      <c r="AY475">
        <v>4</v>
      </c>
      <c r="AZ475">
        <v>1</v>
      </c>
      <c r="BA475">
        <v>1</v>
      </c>
      <c r="BB475">
        <v>0.8</v>
      </c>
      <c r="BC475">
        <v>0</v>
      </c>
      <c r="BD475">
        <v>0.428571429</v>
      </c>
      <c r="BE475">
        <v>0</v>
      </c>
      <c r="BF475">
        <v>6.25E-2</v>
      </c>
      <c r="BG475">
        <v>0</v>
      </c>
      <c r="BH475">
        <v>0</v>
      </c>
      <c r="BI475">
        <v>0.4</v>
      </c>
      <c r="BJ475">
        <v>0.18181818199999999</v>
      </c>
      <c r="BK475">
        <v>0</v>
      </c>
      <c r="BL475">
        <v>0.5</v>
      </c>
      <c r="BM475">
        <v>0.5</v>
      </c>
      <c r="BN475">
        <v>0.33333333300000001</v>
      </c>
      <c r="BO475">
        <v>0</v>
      </c>
      <c r="BP475">
        <v>9</v>
      </c>
      <c r="BQ475">
        <v>5.2</v>
      </c>
      <c r="BR475">
        <v>6.3</v>
      </c>
      <c r="BS475">
        <v>5.3</v>
      </c>
      <c r="BT475">
        <v>7.2</v>
      </c>
      <c r="BU475">
        <v>4.7</v>
      </c>
      <c r="BV475">
        <v>6.2</v>
      </c>
      <c r="BW475">
        <v>4.3</v>
      </c>
      <c r="BX475">
        <v>3.4</v>
      </c>
      <c r="BY475">
        <v>5.4</v>
      </c>
      <c r="BZ475">
        <v>4.2</v>
      </c>
      <c r="CA475">
        <v>5.8</v>
      </c>
      <c r="CB475">
        <v>7.6</v>
      </c>
      <c r="CC475">
        <v>7.8</v>
      </c>
      <c r="CD475">
        <v>7.1</v>
      </c>
      <c r="CE475">
        <v>7.9</v>
      </c>
      <c r="CF475">
        <v>125.4123106</v>
      </c>
      <c r="CG475">
        <f>IF(CJ475&lt;$CH$1,CJ475,)</f>
        <v>0</v>
      </c>
      <c r="CH475">
        <v>1</v>
      </c>
      <c r="CI475">
        <v>475</v>
      </c>
      <c r="CJ475">
        <v>14999.99994</v>
      </c>
      <c r="CK475">
        <f t="shared" si="22"/>
        <v>250.8246212</v>
      </c>
      <c r="CL475">
        <f t="shared" si="23"/>
        <v>0</v>
      </c>
    </row>
    <row r="476" spans="1:90" x14ac:dyDescent="0.25">
      <c r="A476" s="5" t="s">
        <v>333</v>
      </c>
      <c r="B476" s="2" t="s">
        <v>549</v>
      </c>
      <c r="C476" s="10">
        <v>42156</v>
      </c>
      <c r="D476" s="10">
        <v>42552</v>
      </c>
      <c r="E476" s="14">
        <f t="shared" si="21"/>
        <v>13</v>
      </c>
      <c r="F476" s="3" t="s">
        <v>545</v>
      </c>
      <c r="G476" s="3" t="s">
        <v>508</v>
      </c>
      <c r="H476">
        <v>300</v>
      </c>
      <c r="I476">
        <v>71.900000000000006</v>
      </c>
      <c r="J476">
        <v>143.19999999999999</v>
      </c>
      <c r="K476">
        <v>8.5</v>
      </c>
      <c r="L476">
        <v>157</v>
      </c>
      <c r="M476">
        <v>72</v>
      </c>
      <c r="N476" t="s">
        <v>76</v>
      </c>
      <c r="O476">
        <v>424</v>
      </c>
      <c r="P476">
        <v>1080</v>
      </c>
      <c r="Q476">
        <v>1920</v>
      </c>
      <c r="R476" s="1" t="s">
        <v>77</v>
      </c>
      <c r="S476" s="1" t="s">
        <v>77</v>
      </c>
      <c r="T476" t="s">
        <v>74</v>
      </c>
      <c r="U476">
        <v>8</v>
      </c>
      <c r="V476">
        <v>56</v>
      </c>
      <c r="W476">
        <v>2.2000000000000002</v>
      </c>
      <c r="X476">
        <v>3</v>
      </c>
      <c r="Y476">
        <v>16</v>
      </c>
      <c r="Z476" t="s">
        <v>107</v>
      </c>
      <c r="AA476">
        <v>3100</v>
      </c>
      <c r="AB476">
        <v>64</v>
      </c>
      <c r="AC476">
        <v>14.55</v>
      </c>
      <c r="AD476">
        <v>10.63</v>
      </c>
      <c r="AE476">
        <v>9.7200000000000006</v>
      </c>
      <c r="AF476" t="s">
        <v>74</v>
      </c>
      <c r="AG476">
        <v>21</v>
      </c>
      <c r="AH476">
        <v>2</v>
      </c>
      <c r="AI476">
        <v>8</v>
      </c>
      <c r="AJ476" t="s">
        <v>74</v>
      </c>
      <c r="AK476" t="s">
        <v>78</v>
      </c>
      <c r="AL476" t="s">
        <v>78</v>
      </c>
      <c r="AM476" t="s">
        <v>78</v>
      </c>
      <c r="AN476" t="s">
        <v>78</v>
      </c>
      <c r="AO476" t="s">
        <v>78</v>
      </c>
      <c r="AP476" t="s">
        <v>78</v>
      </c>
      <c r="AQ476" t="s">
        <v>74</v>
      </c>
      <c r="AR476" t="s">
        <v>77</v>
      </c>
      <c r="AS476" t="s">
        <v>78</v>
      </c>
      <c r="AT476" t="s">
        <v>78</v>
      </c>
      <c r="AU476" t="s">
        <v>78</v>
      </c>
      <c r="AV476" t="s">
        <v>78</v>
      </c>
      <c r="AW476" t="s">
        <v>74</v>
      </c>
      <c r="AX476" t="s">
        <v>78</v>
      </c>
      <c r="AY476">
        <v>4.0999999999999996</v>
      </c>
      <c r="AZ476">
        <v>1</v>
      </c>
      <c r="BA476">
        <v>1</v>
      </c>
      <c r="BB476">
        <v>0.8</v>
      </c>
      <c r="BC476">
        <v>0</v>
      </c>
      <c r="BD476">
        <v>0.571428571</v>
      </c>
      <c r="BE476">
        <v>0.66666666699999999</v>
      </c>
      <c r="BF476">
        <v>6.25E-2</v>
      </c>
      <c r="BG476">
        <v>0</v>
      </c>
      <c r="BH476">
        <v>0.5</v>
      </c>
      <c r="BI476">
        <v>0.4</v>
      </c>
      <c r="BJ476">
        <v>0.27272727299999999</v>
      </c>
      <c r="BK476">
        <v>0</v>
      </c>
      <c r="BL476">
        <v>0.75</v>
      </c>
      <c r="BM476">
        <v>1</v>
      </c>
      <c r="BN476">
        <v>0.83333333300000001</v>
      </c>
      <c r="BO476">
        <v>0</v>
      </c>
      <c r="BP476">
        <v>78</v>
      </c>
      <c r="BQ476">
        <v>8.6999999999999993</v>
      </c>
      <c r="BR476">
        <v>7.3</v>
      </c>
      <c r="BS476">
        <v>8.8000000000000007</v>
      </c>
      <c r="BT476">
        <v>8.6</v>
      </c>
      <c r="BU476">
        <v>7.9</v>
      </c>
      <c r="BV476">
        <v>8.1</v>
      </c>
      <c r="BW476">
        <v>9</v>
      </c>
      <c r="BX476">
        <v>7.4</v>
      </c>
      <c r="BY476">
        <v>9</v>
      </c>
      <c r="BZ476">
        <v>7.2</v>
      </c>
      <c r="CA476">
        <v>8.1</v>
      </c>
      <c r="CB476">
        <v>8.1999999999999993</v>
      </c>
      <c r="CC476">
        <v>8.9</v>
      </c>
      <c r="CD476">
        <v>8.3000000000000007</v>
      </c>
      <c r="CE476">
        <v>9.1</v>
      </c>
      <c r="CF476">
        <v>431.9412964</v>
      </c>
      <c r="CG476">
        <f>IF(CJ476&lt;$CH$1,CJ476,)</f>
        <v>2113.3286050000002</v>
      </c>
      <c r="CH476">
        <v>1</v>
      </c>
      <c r="CI476">
        <v>476</v>
      </c>
      <c r="CJ476">
        <v>2113.3286050000002</v>
      </c>
      <c r="CK476">
        <f t="shared" si="22"/>
        <v>863.8825928</v>
      </c>
      <c r="CL476">
        <f t="shared" si="23"/>
        <v>1157.615896632245</v>
      </c>
    </row>
    <row r="477" spans="1:90" x14ac:dyDescent="0.25">
      <c r="A477" s="5" t="s">
        <v>333</v>
      </c>
      <c r="B477" s="2" t="s">
        <v>518</v>
      </c>
      <c r="C477" s="10">
        <v>42125</v>
      </c>
      <c r="D477" s="10">
        <v>42826</v>
      </c>
      <c r="E477" s="14">
        <f t="shared" si="21"/>
        <v>23</v>
      </c>
      <c r="G477" s="3" t="s">
        <v>517</v>
      </c>
      <c r="H477">
        <v>100</v>
      </c>
      <c r="I477">
        <v>66.7</v>
      </c>
      <c r="J477">
        <v>134.30000000000001</v>
      </c>
      <c r="K477">
        <v>10</v>
      </c>
      <c r="L477">
        <v>170</v>
      </c>
      <c r="M477">
        <v>62</v>
      </c>
      <c r="N477" t="s">
        <v>76</v>
      </c>
      <c r="O477">
        <v>218</v>
      </c>
      <c r="P477">
        <v>480</v>
      </c>
      <c r="Q477">
        <v>854</v>
      </c>
      <c r="R477" s="1" t="s">
        <v>77</v>
      </c>
      <c r="S477" s="1" t="s">
        <v>77</v>
      </c>
      <c r="T477" t="s">
        <v>74</v>
      </c>
      <c r="U477">
        <v>4</v>
      </c>
      <c r="V477">
        <v>18.725000000000001</v>
      </c>
      <c r="W477">
        <v>1.3</v>
      </c>
      <c r="X477">
        <v>1</v>
      </c>
      <c r="Y477">
        <v>8</v>
      </c>
      <c r="Z477" t="s">
        <v>104</v>
      </c>
      <c r="AA477">
        <v>1730</v>
      </c>
      <c r="AF477" t="s">
        <v>74</v>
      </c>
      <c r="AG477">
        <v>8</v>
      </c>
      <c r="AH477" t="s">
        <v>74</v>
      </c>
      <c r="AI477">
        <v>2</v>
      </c>
      <c r="AJ477" t="s">
        <v>74</v>
      </c>
      <c r="AK477" t="s">
        <v>77</v>
      </c>
      <c r="AL477" t="s">
        <v>78</v>
      </c>
      <c r="AM477" t="s">
        <v>78</v>
      </c>
      <c r="AN477" t="s">
        <v>78</v>
      </c>
      <c r="AO477" t="s">
        <v>74</v>
      </c>
      <c r="AP477" t="s">
        <v>74</v>
      </c>
      <c r="AQ477" t="s">
        <v>74</v>
      </c>
      <c r="AR477" t="s">
        <v>77</v>
      </c>
      <c r="AS477" t="s">
        <v>77</v>
      </c>
      <c r="AT477" t="s">
        <v>78</v>
      </c>
      <c r="AU477" t="s">
        <v>78</v>
      </c>
      <c r="AV477" t="s">
        <v>78</v>
      </c>
      <c r="AW477" t="s">
        <v>74</v>
      </c>
      <c r="AX477" t="s">
        <v>78</v>
      </c>
      <c r="AY477">
        <v>4</v>
      </c>
      <c r="AZ477">
        <v>1</v>
      </c>
      <c r="BA477">
        <v>0.5</v>
      </c>
      <c r="BB477">
        <v>0</v>
      </c>
      <c r="BC477">
        <v>0</v>
      </c>
      <c r="BD477">
        <v>0.428571429</v>
      </c>
      <c r="BE477">
        <v>0</v>
      </c>
      <c r="BF477">
        <v>0</v>
      </c>
      <c r="BG477">
        <v>0</v>
      </c>
      <c r="BH477">
        <v>0</v>
      </c>
      <c r="BI477">
        <v>0.2</v>
      </c>
      <c r="BJ477">
        <v>0</v>
      </c>
      <c r="BK477">
        <v>0</v>
      </c>
      <c r="BL477">
        <v>0.5</v>
      </c>
      <c r="BM477">
        <v>0.25</v>
      </c>
      <c r="BN477">
        <v>0</v>
      </c>
      <c r="BO477">
        <v>0</v>
      </c>
      <c r="BP477">
        <v>1</v>
      </c>
      <c r="BQ477" t="s">
        <v>74</v>
      </c>
      <c r="BR477" t="s">
        <v>74</v>
      </c>
      <c r="BS477" t="s">
        <v>74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E477" t="s">
        <v>74</v>
      </c>
      <c r="CF477">
        <v>359.56957510000001</v>
      </c>
      <c r="CG477">
        <f>IF(CJ477&lt;$CH$1,CJ477,)</f>
        <v>0</v>
      </c>
      <c r="CH477">
        <v>1</v>
      </c>
      <c r="CI477">
        <v>477</v>
      </c>
      <c r="CJ477">
        <v>14999.99994</v>
      </c>
      <c r="CK477">
        <f t="shared" si="22"/>
        <v>719.13915020000002</v>
      </c>
      <c r="CL477">
        <f t="shared" si="23"/>
        <v>0</v>
      </c>
    </row>
    <row r="478" spans="1:90" x14ac:dyDescent="0.25">
      <c r="A478" s="5" t="s">
        <v>333</v>
      </c>
      <c r="B478" s="2" t="s">
        <v>576</v>
      </c>
      <c r="C478" s="10">
        <v>42095</v>
      </c>
      <c r="E478" s="14" t="e">
        <f t="shared" si="21"/>
        <v>#NUM!</v>
      </c>
      <c r="H478">
        <v>550</v>
      </c>
      <c r="I478">
        <v>93</v>
      </c>
      <c r="J478">
        <v>182.7</v>
      </c>
      <c r="K478">
        <v>6.8</v>
      </c>
      <c r="L478">
        <v>228</v>
      </c>
      <c r="M478">
        <v>75</v>
      </c>
      <c r="N478" t="s">
        <v>76</v>
      </c>
      <c r="O478">
        <v>324</v>
      </c>
      <c r="P478">
        <v>1080</v>
      </c>
      <c r="Q478">
        <v>1920</v>
      </c>
      <c r="R478" s="1" t="s">
        <v>78</v>
      </c>
      <c r="S478" s="1" t="s">
        <v>78</v>
      </c>
      <c r="T478" t="s">
        <v>74</v>
      </c>
      <c r="U478">
        <v>8</v>
      </c>
      <c r="V478">
        <v>42.981999999999999</v>
      </c>
      <c r="W478">
        <v>2.2000000000000002</v>
      </c>
      <c r="X478">
        <v>3</v>
      </c>
      <c r="Y478">
        <v>32</v>
      </c>
      <c r="Z478" t="s">
        <v>107</v>
      </c>
      <c r="AA478">
        <v>4360</v>
      </c>
      <c r="AF478" t="s">
        <v>74</v>
      </c>
      <c r="AG478">
        <v>13</v>
      </c>
      <c r="AH478">
        <v>2</v>
      </c>
      <c r="AI478">
        <v>5</v>
      </c>
      <c r="AJ478" t="s">
        <v>74</v>
      </c>
      <c r="AK478" t="s">
        <v>77</v>
      </c>
      <c r="AL478" t="s">
        <v>78</v>
      </c>
      <c r="AM478" t="s">
        <v>78</v>
      </c>
      <c r="AN478" t="s">
        <v>78</v>
      </c>
      <c r="AO478" t="s">
        <v>78</v>
      </c>
      <c r="AP478" t="s">
        <v>78</v>
      </c>
      <c r="AQ478" t="s">
        <v>74</v>
      </c>
      <c r="AR478" t="s">
        <v>77</v>
      </c>
      <c r="AS478" t="s">
        <v>78</v>
      </c>
      <c r="AT478" t="s">
        <v>77</v>
      </c>
      <c r="AU478" t="s">
        <v>78</v>
      </c>
      <c r="AV478" t="s">
        <v>78</v>
      </c>
      <c r="AW478" t="s">
        <v>74</v>
      </c>
      <c r="AX478" t="s">
        <v>78</v>
      </c>
      <c r="AY478">
        <v>4.0999999999999996</v>
      </c>
      <c r="AZ478">
        <v>1</v>
      </c>
      <c r="BA478">
        <v>1</v>
      </c>
      <c r="BB478">
        <v>0.4</v>
      </c>
      <c r="BC478">
        <v>0</v>
      </c>
      <c r="BD478">
        <v>0.428571429</v>
      </c>
      <c r="BE478">
        <v>0.66666666699999999</v>
      </c>
      <c r="BF478">
        <v>0.1875</v>
      </c>
      <c r="BG478">
        <v>0</v>
      </c>
      <c r="BH478">
        <v>0</v>
      </c>
      <c r="BI478">
        <v>0.4</v>
      </c>
      <c r="BJ478">
        <v>0.27272727299999999</v>
      </c>
      <c r="BK478">
        <v>0</v>
      </c>
      <c r="BL478">
        <v>0.5</v>
      </c>
      <c r="BM478">
        <v>0.5</v>
      </c>
      <c r="BN478">
        <v>1</v>
      </c>
      <c r="BO478">
        <v>0</v>
      </c>
      <c r="BP478">
        <v>5</v>
      </c>
      <c r="BQ478">
        <v>8.8000000000000007</v>
      </c>
      <c r="BR478">
        <v>4.5999999999999996</v>
      </c>
      <c r="BS478">
        <v>10</v>
      </c>
      <c r="BT478">
        <v>7.4</v>
      </c>
      <c r="BU478">
        <v>8</v>
      </c>
      <c r="BV478">
        <v>9.1999999999999993</v>
      </c>
      <c r="BW478">
        <v>9.8000000000000007</v>
      </c>
      <c r="BX478">
        <v>5.6</v>
      </c>
      <c r="BY478">
        <v>8.6</v>
      </c>
      <c r="BZ478">
        <v>7.4</v>
      </c>
      <c r="CA478">
        <v>7.8</v>
      </c>
      <c r="CB478">
        <v>7.8</v>
      </c>
      <c r="CC478">
        <v>8.4</v>
      </c>
      <c r="CD478">
        <v>8.8000000000000007</v>
      </c>
      <c r="CE478">
        <v>9</v>
      </c>
      <c r="CF478">
        <v>190.99176</v>
      </c>
      <c r="CG478">
        <f>IF(CJ478&lt;$CH$1,CJ478,)</f>
        <v>0</v>
      </c>
      <c r="CH478">
        <v>1</v>
      </c>
      <c r="CI478">
        <v>478</v>
      </c>
      <c r="CJ478">
        <v>14999.99958</v>
      </c>
      <c r="CK478">
        <f t="shared" si="22"/>
        <v>381.98352</v>
      </c>
      <c r="CL478">
        <f t="shared" si="23"/>
        <v>0</v>
      </c>
    </row>
    <row r="479" spans="1:90" x14ac:dyDescent="0.25">
      <c r="A479" s="5" t="s">
        <v>333</v>
      </c>
      <c r="B479" s="2" t="s">
        <v>577</v>
      </c>
      <c r="C479" s="10">
        <v>42095</v>
      </c>
      <c r="E479" s="14" t="e">
        <f t="shared" si="21"/>
        <v>#NUM!</v>
      </c>
      <c r="H479">
        <v>230</v>
      </c>
      <c r="I479">
        <v>71.900000000000006</v>
      </c>
      <c r="J479">
        <v>143.30000000000001</v>
      </c>
      <c r="K479">
        <v>8.8000000000000007</v>
      </c>
      <c r="L479">
        <v>162</v>
      </c>
      <c r="M479">
        <v>67</v>
      </c>
      <c r="N479" t="s">
        <v>76</v>
      </c>
      <c r="O479">
        <v>294</v>
      </c>
      <c r="P479">
        <v>720</v>
      </c>
      <c r="Q479">
        <v>1280</v>
      </c>
      <c r="R479" s="1" t="s">
        <v>77</v>
      </c>
      <c r="S479" s="1" t="s">
        <v>77</v>
      </c>
      <c r="T479" t="s">
        <v>74</v>
      </c>
      <c r="U479">
        <v>8</v>
      </c>
      <c r="V479">
        <v>26.064</v>
      </c>
      <c r="W479">
        <v>1.2</v>
      </c>
      <c r="X479">
        <v>2</v>
      </c>
      <c r="Y479">
        <v>8</v>
      </c>
      <c r="Z479" t="s">
        <v>104</v>
      </c>
      <c r="AA479">
        <v>2550</v>
      </c>
      <c r="AF479" t="s">
        <v>74</v>
      </c>
      <c r="AG479">
        <v>13</v>
      </c>
      <c r="AH479">
        <v>2</v>
      </c>
      <c r="AI479">
        <v>5</v>
      </c>
      <c r="AJ479" t="s">
        <v>74</v>
      </c>
      <c r="AK479" t="s">
        <v>77</v>
      </c>
      <c r="AL479" t="s">
        <v>78</v>
      </c>
      <c r="AM479" t="s">
        <v>78</v>
      </c>
      <c r="AN479" t="s">
        <v>78</v>
      </c>
      <c r="AO479" t="s">
        <v>78</v>
      </c>
      <c r="AP479" t="s">
        <v>74</v>
      </c>
      <c r="AQ479" t="s">
        <v>74</v>
      </c>
      <c r="AR479" t="s">
        <v>77</v>
      </c>
      <c r="AS479" t="s">
        <v>78</v>
      </c>
      <c r="AT479" t="s">
        <v>78</v>
      </c>
      <c r="AU479" t="s">
        <v>78</v>
      </c>
      <c r="AV479" t="s">
        <v>78</v>
      </c>
      <c r="AW479" t="s">
        <v>74</v>
      </c>
      <c r="AX479" t="s">
        <v>78</v>
      </c>
      <c r="AY479">
        <v>4</v>
      </c>
      <c r="AZ479">
        <v>1</v>
      </c>
      <c r="BA479">
        <v>1</v>
      </c>
      <c r="BB479">
        <v>0</v>
      </c>
      <c r="BC479">
        <v>0</v>
      </c>
      <c r="BD479">
        <v>0.428571429</v>
      </c>
      <c r="BE479">
        <v>0.66666666699999999</v>
      </c>
      <c r="BF479">
        <v>0</v>
      </c>
      <c r="BG479">
        <v>0</v>
      </c>
      <c r="BH479">
        <v>0</v>
      </c>
      <c r="BI479">
        <v>0.4</v>
      </c>
      <c r="BJ479">
        <v>0</v>
      </c>
      <c r="BK479">
        <v>0</v>
      </c>
      <c r="BL479">
        <v>0.5</v>
      </c>
      <c r="BM479">
        <v>0.5</v>
      </c>
      <c r="BN479">
        <v>0</v>
      </c>
      <c r="BO479">
        <v>0</v>
      </c>
      <c r="BP479">
        <v>39</v>
      </c>
      <c r="BQ479">
        <v>7.1</v>
      </c>
      <c r="BR479">
        <v>7</v>
      </c>
      <c r="BS479">
        <v>7.1</v>
      </c>
      <c r="BT479">
        <v>7.7</v>
      </c>
      <c r="BU479">
        <v>6.9</v>
      </c>
      <c r="BV479">
        <v>6.8</v>
      </c>
      <c r="BW479">
        <v>7.1</v>
      </c>
      <c r="BX479">
        <v>6.1</v>
      </c>
      <c r="BY479">
        <v>8.1</v>
      </c>
      <c r="BZ479">
        <v>6.3</v>
      </c>
      <c r="CA479">
        <v>7.5</v>
      </c>
      <c r="CB479">
        <v>7.6</v>
      </c>
      <c r="CC479">
        <v>7.6</v>
      </c>
      <c r="CD479">
        <v>7.3</v>
      </c>
      <c r="CE479">
        <v>7.7</v>
      </c>
      <c r="CF479">
        <v>190.99176</v>
      </c>
      <c r="CG479">
        <f>IF(CJ479&lt;$CH$1,CJ479,)</f>
        <v>1246.188817</v>
      </c>
      <c r="CH479">
        <v>1</v>
      </c>
      <c r="CI479">
        <v>479</v>
      </c>
      <c r="CJ479">
        <v>1246.188817</v>
      </c>
      <c r="CK479">
        <f t="shared" si="22"/>
        <v>381.98352</v>
      </c>
      <c r="CL479">
        <f t="shared" si="23"/>
        <v>682.62360209927294</v>
      </c>
    </row>
    <row r="480" spans="1:90" x14ac:dyDescent="0.25">
      <c r="A480" s="5" t="s">
        <v>333</v>
      </c>
      <c r="B480" s="2" t="s">
        <v>578</v>
      </c>
      <c r="C480" s="10">
        <v>42095</v>
      </c>
      <c r="E480" s="14" t="e">
        <f t="shared" si="21"/>
        <v>#NUM!</v>
      </c>
      <c r="H480">
        <v>140</v>
      </c>
      <c r="I480">
        <v>72.599999999999994</v>
      </c>
      <c r="J480">
        <v>142</v>
      </c>
      <c r="K480">
        <v>9.6</v>
      </c>
      <c r="L480">
        <v>160</v>
      </c>
      <c r="M480">
        <v>66</v>
      </c>
      <c r="N480" t="s">
        <v>76</v>
      </c>
      <c r="O480">
        <v>196</v>
      </c>
      <c r="P480">
        <v>480</v>
      </c>
      <c r="Q480">
        <v>854</v>
      </c>
      <c r="R480" s="1" t="s">
        <v>77</v>
      </c>
      <c r="S480" s="1" t="s">
        <v>77</v>
      </c>
      <c r="T480" t="s">
        <v>74</v>
      </c>
      <c r="U480">
        <v>4</v>
      </c>
      <c r="V480">
        <v>12.442</v>
      </c>
      <c r="W480">
        <v>1.2</v>
      </c>
      <c r="X480">
        <v>1</v>
      </c>
      <c r="Y480">
        <v>4</v>
      </c>
      <c r="Z480" t="s">
        <v>104</v>
      </c>
      <c r="AA480">
        <v>2000</v>
      </c>
      <c r="AF480" t="s">
        <v>74</v>
      </c>
      <c r="AG480">
        <v>8</v>
      </c>
      <c r="AH480" t="s">
        <v>74</v>
      </c>
      <c r="AI480">
        <v>2</v>
      </c>
      <c r="AJ480" t="s">
        <v>74</v>
      </c>
      <c r="AK480" t="s">
        <v>77</v>
      </c>
      <c r="AL480" t="s">
        <v>78</v>
      </c>
      <c r="AM480" t="s">
        <v>78</v>
      </c>
      <c r="AN480" t="s">
        <v>78</v>
      </c>
      <c r="AO480" t="s">
        <v>74</v>
      </c>
      <c r="AP480" t="s">
        <v>74</v>
      </c>
      <c r="AQ480" t="s">
        <v>74</v>
      </c>
      <c r="AR480" t="s">
        <v>77</v>
      </c>
      <c r="AS480" t="s">
        <v>78</v>
      </c>
      <c r="AT480" t="s">
        <v>78</v>
      </c>
      <c r="AU480" t="s">
        <v>78</v>
      </c>
      <c r="AV480" t="s">
        <v>78</v>
      </c>
      <c r="AW480" t="s">
        <v>74</v>
      </c>
      <c r="AX480" t="s">
        <v>78</v>
      </c>
      <c r="AY480">
        <v>4</v>
      </c>
      <c r="AZ480">
        <v>1</v>
      </c>
      <c r="BA480">
        <v>1</v>
      </c>
      <c r="BB480">
        <v>0</v>
      </c>
      <c r="BC480">
        <v>0</v>
      </c>
      <c r="BD480">
        <v>0.428571429</v>
      </c>
      <c r="BE480">
        <v>0.66666666699999999</v>
      </c>
      <c r="BF480">
        <v>0</v>
      </c>
      <c r="BG480">
        <v>0</v>
      </c>
      <c r="BH480">
        <v>0</v>
      </c>
      <c r="BI480">
        <v>0.4</v>
      </c>
      <c r="BJ480">
        <v>0</v>
      </c>
      <c r="BK480">
        <v>0</v>
      </c>
      <c r="BL480">
        <v>0.5</v>
      </c>
      <c r="BM480">
        <v>0.5</v>
      </c>
      <c r="BN480">
        <v>0</v>
      </c>
      <c r="BO480">
        <v>0</v>
      </c>
      <c r="BP480">
        <v>15</v>
      </c>
      <c r="BQ480">
        <v>5.2</v>
      </c>
      <c r="BR480">
        <v>7</v>
      </c>
      <c r="BS480">
        <v>5.7</v>
      </c>
      <c r="BT480">
        <v>6.5</v>
      </c>
      <c r="BU480">
        <v>4.0999999999999996</v>
      </c>
      <c r="BV480">
        <v>6.6</v>
      </c>
      <c r="BW480">
        <v>5.8</v>
      </c>
      <c r="BX480">
        <v>4.2</v>
      </c>
      <c r="BY480">
        <v>5.3</v>
      </c>
      <c r="BZ480">
        <v>3.2</v>
      </c>
      <c r="CA480">
        <v>4</v>
      </c>
      <c r="CB480">
        <v>6.2</v>
      </c>
      <c r="CC480">
        <v>7.8</v>
      </c>
      <c r="CD480">
        <v>6</v>
      </c>
      <c r="CE480">
        <v>6.7</v>
      </c>
      <c r="CF480">
        <v>190.99176</v>
      </c>
      <c r="CG480">
        <f>IF(CJ480&lt;$CH$1,CJ480,)</f>
        <v>1110.870893</v>
      </c>
      <c r="CH480">
        <v>1</v>
      </c>
      <c r="CI480">
        <v>480</v>
      </c>
      <c r="CJ480">
        <v>1110.870893</v>
      </c>
      <c r="CK480">
        <f t="shared" si="22"/>
        <v>381.98352</v>
      </c>
      <c r="CL480">
        <f t="shared" si="23"/>
        <v>608.50063818771696</v>
      </c>
    </row>
    <row r="481" spans="1:90" x14ac:dyDescent="0.25">
      <c r="A481" s="5" t="s">
        <v>333</v>
      </c>
      <c r="B481" s="2" t="s">
        <v>561</v>
      </c>
      <c r="C481" s="10">
        <v>42095</v>
      </c>
      <c r="D481" s="10">
        <v>42430</v>
      </c>
      <c r="E481" s="14">
        <f t="shared" si="21"/>
        <v>11</v>
      </c>
      <c r="G481" s="3" t="s">
        <v>521</v>
      </c>
      <c r="H481">
        <v>230</v>
      </c>
      <c r="I481">
        <v>70.599999999999994</v>
      </c>
      <c r="J481">
        <v>143</v>
      </c>
      <c r="K481">
        <v>7.7</v>
      </c>
      <c r="L481">
        <v>131</v>
      </c>
      <c r="M481">
        <v>68</v>
      </c>
      <c r="N481" t="s">
        <v>76</v>
      </c>
      <c r="O481">
        <v>294</v>
      </c>
      <c r="P481">
        <v>720</v>
      </c>
      <c r="Q481">
        <v>1280</v>
      </c>
      <c r="R481" s="1" t="s">
        <v>77</v>
      </c>
      <c r="S481" s="1" t="s">
        <v>77</v>
      </c>
      <c r="T481" t="s">
        <v>74</v>
      </c>
      <c r="U481">
        <v>8</v>
      </c>
      <c r="V481">
        <v>35.186</v>
      </c>
      <c r="W481">
        <v>1.2</v>
      </c>
      <c r="X481">
        <v>2</v>
      </c>
      <c r="Y481">
        <v>16</v>
      </c>
      <c r="Z481" t="s">
        <v>107</v>
      </c>
      <c r="AA481">
        <v>2200</v>
      </c>
      <c r="AB481">
        <v>53</v>
      </c>
      <c r="AC481">
        <v>17.63</v>
      </c>
      <c r="AD481">
        <v>8.4499999999999993</v>
      </c>
      <c r="AE481">
        <v>9</v>
      </c>
      <c r="AF481" t="s">
        <v>74</v>
      </c>
      <c r="AG481">
        <v>13</v>
      </c>
      <c r="AH481">
        <v>2</v>
      </c>
      <c r="AI481">
        <v>5</v>
      </c>
      <c r="AJ481" t="s">
        <v>74</v>
      </c>
      <c r="AK481" t="s">
        <v>77</v>
      </c>
      <c r="AL481" t="s">
        <v>78</v>
      </c>
      <c r="AM481" t="s">
        <v>78</v>
      </c>
      <c r="AN481" t="s">
        <v>78</v>
      </c>
      <c r="AO481" t="s">
        <v>78</v>
      </c>
      <c r="AP481" t="s">
        <v>74</v>
      </c>
      <c r="AQ481" t="s">
        <v>74</v>
      </c>
      <c r="AR481" t="s">
        <v>78</v>
      </c>
      <c r="AS481" t="s">
        <v>78</v>
      </c>
      <c r="AT481" t="s">
        <v>78</v>
      </c>
      <c r="AU481" t="s">
        <v>78</v>
      </c>
      <c r="AV481" t="s">
        <v>78</v>
      </c>
      <c r="AW481" t="s">
        <v>74</v>
      </c>
      <c r="AX481" t="s">
        <v>78</v>
      </c>
      <c r="AY481">
        <v>4</v>
      </c>
      <c r="AZ481">
        <v>1</v>
      </c>
      <c r="BA481">
        <v>0.5</v>
      </c>
      <c r="BB481">
        <v>0.6</v>
      </c>
      <c r="BC481">
        <v>0</v>
      </c>
      <c r="BD481">
        <v>0.428571429</v>
      </c>
      <c r="BE481">
        <v>1</v>
      </c>
      <c r="BF481">
        <v>6.25E-2</v>
      </c>
      <c r="BG481">
        <v>0</v>
      </c>
      <c r="BH481">
        <v>0</v>
      </c>
      <c r="BI481">
        <v>0.2</v>
      </c>
      <c r="BJ481">
        <v>0.18181818199999999</v>
      </c>
      <c r="BK481">
        <v>0</v>
      </c>
      <c r="BL481">
        <v>0.5</v>
      </c>
      <c r="BM481">
        <v>0.25</v>
      </c>
      <c r="BN481">
        <v>0.16666666699999999</v>
      </c>
      <c r="BO481">
        <v>0</v>
      </c>
      <c r="BP481">
        <v>182</v>
      </c>
      <c r="BQ481">
        <v>7</v>
      </c>
      <c r="BR481">
        <v>6.7</v>
      </c>
      <c r="BS481">
        <v>8</v>
      </c>
      <c r="BT481">
        <v>8</v>
      </c>
      <c r="BU481">
        <v>6</v>
      </c>
      <c r="BV481">
        <v>7.6</v>
      </c>
      <c r="BW481">
        <v>7.2</v>
      </c>
      <c r="BX481">
        <v>6.1</v>
      </c>
      <c r="BY481">
        <v>7.9</v>
      </c>
      <c r="BZ481">
        <v>6</v>
      </c>
      <c r="CA481">
        <v>7.3</v>
      </c>
      <c r="CB481">
        <v>7.4</v>
      </c>
      <c r="CC481">
        <v>8.1</v>
      </c>
      <c r="CD481">
        <v>7.6</v>
      </c>
      <c r="CE481">
        <v>7.7</v>
      </c>
      <c r="CF481">
        <v>190.99176</v>
      </c>
      <c r="CG481">
        <f>IF(CJ481&lt;$CH$1,CJ481,)</f>
        <v>1953.663049</v>
      </c>
      <c r="CH481">
        <v>1</v>
      </c>
      <c r="CI481">
        <v>481</v>
      </c>
      <c r="CJ481">
        <v>1953.663049</v>
      </c>
      <c r="CK481">
        <f t="shared" si="22"/>
        <v>381.98352</v>
      </c>
      <c r="CL481">
        <f t="shared" si="23"/>
        <v>1070.1560546876808</v>
      </c>
    </row>
    <row r="482" spans="1:90" x14ac:dyDescent="0.25">
      <c r="A482" s="5" t="s">
        <v>333</v>
      </c>
      <c r="B482" s="2" t="s">
        <v>559</v>
      </c>
      <c r="C482" s="10">
        <v>42095</v>
      </c>
      <c r="D482" s="10">
        <v>42461</v>
      </c>
      <c r="E482" s="14">
        <f t="shared" si="21"/>
        <v>12</v>
      </c>
      <c r="G482" s="3" t="s">
        <v>524</v>
      </c>
      <c r="H482">
        <v>500</v>
      </c>
      <c r="I482">
        <v>72.099999999999994</v>
      </c>
      <c r="J482">
        <v>144.9</v>
      </c>
      <c r="K482">
        <v>6.4</v>
      </c>
      <c r="L482">
        <v>144</v>
      </c>
      <c r="M482">
        <v>71</v>
      </c>
      <c r="N482" t="s">
        <v>76</v>
      </c>
      <c r="O482">
        <v>424</v>
      </c>
      <c r="P482">
        <v>1080</v>
      </c>
      <c r="Q482">
        <v>1920</v>
      </c>
      <c r="R482" s="1" t="s">
        <v>78</v>
      </c>
      <c r="S482" s="1" t="s">
        <v>78</v>
      </c>
      <c r="T482" t="s">
        <v>74</v>
      </c>
      <c r="U482">
        <v>8</v>
      </c>
      <c r="V482">
        <v>43.029000000000003</v>
      </c>
      <c r="W482">
        <v>2</v>
      </c>
      <c r="X482">
        <v>3</v>
      </c>
      <c r="Y482">
        <v>16</v>
      </c>
      <c r="Z482" t="s">
        <v>107</v>
      </c>
      <c r="AA482">
        <v>2680</v>
      </c>
      <c r="AB482">
        <v>64</v>
      </c>
      <c r="AC482">
        <v>13.83</v>
      </c>
      <c r="AD482">
        <v>13.53</v>
      </c>
      <c r="AE482">
        <v>9.42</v>
      </c>
      <c r="AF482">
        <v>74</v>
      </c>
      <c r="AG482">
        <v>13</v>
      </c>
      <c r="AH482">
        <v>2</v>
      </c>
      <c r="AI482">
        <v>8</v>
      </c>
      <c r="AJ482" t="s">
        <v>74</v>
      </c>
      <c r="AK482" t="s">
        <v>77</v>
      </c>
      <c r="AL482" t="s">
        <v>78</v>
      </c>
      <c r="AM482" t="s">
        <v>78</v>
      </c>
      <c r="AN482" t="s">
        <v>78</v>
      </c>
      <c r="AO482" t="s">
        <v>78</v>
      </c>
      <c r="AP482" t="s">
        <v>78</v>
      </c>
      <c r="AQ482" t="s">
        <v>74</v>
      </c>
      <c r="AR482" t="s">
        <v>77</v>
      </c>
      <c r="AS482" t="s">
        <v>78</v>
      </c>
      <c r="AT482" t="s">
        <v>77</v>
      </c>
      <c r="AU482" t="s">
        <v>78</v>
      </c>
      <c r="AV482" t="s">
        <v>78</v>
      </c>
      <c r="AW482" t="s">
        <v>74</v>
      </c>
      <c r="AX482" t="s">
        <v>78</v>
      </c>
      <c r="AY482">
        <v>4.0999999999999996</v>
      </c>
      <c r="AZ482">
        <v>1</v>
      </c>
      <c r="BA482">
        <v>1</v>
      </c>
      <c r="BB482">
        <v>0.6</v>
      </c>
      <c r="BC482">
        <v>0</v>
      </c>
      <c r="BD482">
        <v>0.428571429</v>
      </c>
      <c r="BE482">
        <v>0.66666666699999999</v>
      </c>
      <c r="BF482">
        <v>0.4375</v>
      </c>
      <c r="BG482">
        <v>0</v>
      </c>
      <c r="BH482">
        <v>0</v>
      </c>
      <c r="BI482">
        <v>0.4</v>
      </c>
      <c r="BJ482">
        <v>0.45454545499999999</v>
      </c>
      <c r="BK482">
        <v>0</v>
      </c>
      <c r="BL482">
        <v>0.5</v>
      </c>
      <c r="BM482">
        <v>0.5</v>
      </c>
      <c r="BN482">
        <v>0.66666666699999999</v>
      </c>
      <c r="BO482">
        <v>0</v>
      </c>
      <c r="BP482">
        <v>86</v>
      </c>
      <c r="BQ482">
        <v>8.3000000000000007</v>
      </c>
      <c r="BR482">
        <v>7.6</v>
      </c>
      <c r="BS482">
        <v>9.1</v>
      </c>
      <c r="BT482">
        <v>8.5</v>
      </c>
      <c r="BU482">
        <v>7.6</v>
      </c>
      <c r="BV482">
        <v>8.3000000000000007</v>
      </c>
      <c r="BW482">
        <v>8.4</v>
      </c>
      <c r="BX482">
        <v>7.6</v>
      </c>
      <c r="BY482">
        <v>8.9</v>
      </c>
      <c r="BZ482">
        <v>7.7</v>
      </c>
      <c r="CA482">
        <v>8.3000000000000007</v>
      </c>
      <c r="CB482">
        <v>8.1</v>
      </c>
      <c r="CC482">
        <v>8.6999999999999993</v>
      </c>
      <c r="CD482">
        <v>8.6999999999999993</v>
      </c>
      <c r="CE482">
        <v>8.8000000000000007</v>
      </c>
      <c r="CF482">
        <v>190.99176</v>
      </c>
      <c r="CG482">
        <f>IF(CJ482&lt;$CH$1,CJ482,)</f>
        <v>1840.8648929999999</v>
      </c>
      <c r="CH482">
        <v>1</v>
      </c>
      <c r="CI482">
        <v>482</v>
      </c>
      <c r="CJ482">
        <v>1840.8648929999999</v>
      </c>
      <c r="CK482">
        <f t="shared" si="22"/>
        <v>381.98352</v>
      </c>
      <c r="CL482">
        <f t="shared" si="23"/>
        <v>1008.3687215737169</v>
      </c>
    </row>
    <row r="483" spans="1:90" x14ac:dyDescent="0.25">
      <c r="A483" s="5" t="s">
        <v>333</v>
      </c>
      <c r="B483" s="2" t="s">
        <v>579</v>
      </c>
      <c r="C483" s="10">
        <v>42064</v>
      </c>
      <c r="E483" s="14" t="e">
        <f t="shared" si="21"/>
        <v>#NUM!</v>
      </c>
      <c r="H483">
        <v>80</v>
      </c>
      <c r="I483">
        <v>63.8</v>
      </c>
      <c r="J483">
        <v>122.6</v>
      </c>
      <c r="K483">
        <v>10.9</v>
      </c>
      <c r="L483">
        <v>120</v>
      </c>
      <c r="M483">
        <v>58</v>
      </c>
      <c r="N483" t="s">
        <v>76</v>
      </c>
      <c r="O483">
        <v>233</v>
      </c>
      <c r="P483">
        <v>480</v>
      </c>
      <c r="Q483">
        <v>800</v>
      </c>
      <c r="R483" s="1" t="s">
        <v>77</v>
      </c>
      <c r="S483" s="1" t="s">
        <v>77</v>
      </c>
      <c r="T483" t="s">
        <v>74</v>
      </c>
      <c r="U483">
        <v>4</v>
      </c>
      <c r="V483">
        <v>17.664999999999999</v>
      </c>
      <c r="W483">
        <v>1.3</v>
      </c>
      <c r="X483">
        <v>0.51200000000000001</v>
      </c>
      <c r="Y483">
        <v>4</v>
      </c>
      <c r="Z483" t="s">
        <v>104</v>
      </c>
      <c r="AA483">
        <v>1730</v>
      </c>
      <c r="AF483" t="s">
        <v>74</v>
      </c>
      <c r="AG483">
        <v>5</v>
      </c>
      <c r="AH483" t="s">
        <v>74</v>
      </c>
      <c r="AI483">
        <v>2</v>
      </c>
      <c r="AJ483" t="s">
        <v>74</v>
      </c>
      <c r="AK483" t="s">
        <v>77</v>
      </c>
      <c r="AL483" t="s">
        <v>74</v>
      </c>
      <c r="AM483" t="s">
        <v>78</v>
      </c>
      <c r="AN483" t="s">
        <v>74</v>
      </c>
      <c r="AO483" t="s">
        <v>74</v>
      </c>
      <c r="AP483" t="s">
        <v>74</v>
      </c>
      <c r="AQ483" t="s">
        <v>74</v>
      </c>
      <c r="AR483" t="s">
        <v>77</v>
      </c>
      <c r="AS483" t="s">
        <v>78</v>
      </c>
      <c r="AT483" t="s">
        <v>78</v>
      </c>
      <c r="AU483" t="s">
        <v>78</v>
      </c>
      <c r="AV483" t="s">
        <v>78</v>
      </c>
      <c r="AW483" t="s">
        <v>74</v>
      </c>
      <c r="AX483" t="s">
        <v>78</v>
      </c>
      <c r="AY483">
        <v>2</v>
      </c>
      <c r="AZ483">
        <v>1</v>
      </c>
      <c r="BA483">
        <v>0.5</v>
      </c>
      <c r="BB483">
        <v>0</v>
      </c>
      <c r="BC483">
        <v>0</v>
      </c>
      <c r="BD483">
        <v>0.428571429</v>
      </c>
      <c r="BE483">
        <v>0.66666666699999999</v>
      </c>
      <c r="BF483">
        <v>0</v>
      </c>
      <c r="BG483">
        <v>0</v>
      </c>
      <c r="BH483">
        <v>0</v>
      </c>
      <c r="BI483">
        <v>0.2</v>
      </c>
      <c r="BJ483">
        <v>0</v>
      </c>
      <c r="BK483">
        <v>0</v>
      </c>
      <c r="BL483">
        <v>0.5</v>
      </c>
      <c r="BM483">
        <v>0.25</v>
      </c>
      <c r="BN483">
        <v>0</v>
      </c>
      <c r="BO483">
        <v>0</v>
      </c>
      <c r="BP483">
        <v>6</v>
      </c>
      <c r="BQ483">
        <v>8.3000000000000007</v>
      </c>
      <c r="BR483">
        <v>5.7</v>
      </c>
      <c r="BS483">
        <v>7</v>
      </c>
      <c r="BT483">
        <v>9.5</v>
      </c>
      <c r="BU483">
        <v>5.2</v>
      </c>
      <c r="BV483">
        <v>7.2</v>
      </c>
      <c r="BW483">
        <v>6.3</v>
      </c>
      <c r="BX483">
        <v>7</v>
      </c>
      <c r="BY483">
        <v>7.2</v>
      </c>
      <c r="BZ483">
        <v>5.3</v>
      </c>
      <c r="CA483">
        <v>5</v>
      </c>
      <c r="CB483">
        <v>6</v>
      </c>
      <c r="CC483">
        <v>8.1999999999999993</v>
      </c>
      <c r="CD483">
        <v>7.6</v>
      </c>
      <c r="CE483">
        <v>9.1999999999999993</v>
      </c>
      <c r="CF483">
        <v>266.31367019999999</v>
      </c>
      <c r="CG483">
        <f>IF(CJ483&lt;$CH$1,CJ483,)</f>
        <v>2041.1315219999999</v>
      </c>
      <c r="CH483">
        <v>1</v>
      </c>
      <c r="CI483">
        <v>483</v>
      </c>
      <c r="CJ483">
        <v>2041.1315219999999</v>
      </c>
      <c r="CK483">
        <f t="shared" si="22"/>
        <v>532.62734039999998</v>
      </c>
      <c r="CL483">
        <f t="shared" si="23"/>
        <v>1118.0685726744177</v>
      </c>
    </row>
    <row r="484" spans="1:90" x14ac:dyDescent="0.25">
      <c r="A484" s="5" t="s">
        <v>333</v>
      </c>
      <c r="B484" s="2" t="s">
        <v>580</v>
      </c>
      <c r="C484" s="10">
        <v>42064</v>
      </c>
      <c r="E484" s="14" t="e">
        <f t="shared" si="21"/>
        <v>#NUM!</v>
      </c>
      <c r="H484">
        <v>140</v>
      </c>
      <c r="I484">
        <v>72.5</v>
      </c>
      <c r="J484">
        <v>143.6</v>
      </c>
      <c r="K484">
        <v>10.199999999999999</v>
      </c>
      <c r="L484">
        <v>180</v>
      </c>
      <c r="M484">
        <v>66</v>
      </c>
      <c r="N484" t="s">
        <v>76</v>
      </c>
      <c r="O484">
        <v>196</v>
      </c>
      <c r="P484">
        <v>480</v>
      </c>
      <c r="Q484">
        <v>854</v>
      </c>
      <c r="R484" s="1" t="s">
        <v>77</v>
      </c>
      <c r="S484" s="1" t="s">
        <v>77</v>
      </c>
      <c r="T484" t="s">
        <v>74</v>
      </c>
      <c r="U484">
        <v>4</v>
      </c>
      <c r="V484">
        <v>21.51</v>
      </c>
      <c r="W484">
        <v>1.4</v>
      </c>
      <c r="X484">
        <v>1</v>
      </c>
      <c r="Y484">
        <v>8</v>
      </c>
      <c r="Z484" t="s">
        <v>104</v>
      </c>
      <c r="AA484">
        <v>2000</v>
      </c>
      <c r="AF484" t="s">
        <v>74</v>
      </c>
      <c r="AG484">
        <v>5</v>
      </c>
      <c r="AH484" t="s">
        <v>74</v>
      </c>
      <c r="AI484">
        <v>2</v>
      </c>
      <c r="AJ484" t="s">
        <v>74</v>
      </c>
      <c r="AK484" t="s">
        <v>77</v>
      </c>
      <c r="AL484" t="s">
        <v>78</v>
      </c>
      <c r="AM484" t="s">
        <v>78</v>
      </c>
      <c r="AN484" t="s">
        <v>78</v>
      </c>
      <c r="AO484" t="s">
        <v>74</v>
      </c>
      <c r="AP484" t="s">
        <v>74</v>
      </c>
      <c r="AQ484" t="s">
        <v>74</v>
      </c>
      <c r="AR484" t="s">
        <v>78</v>
      </c>
      <c r="AS484" t="s">
        <v>78</v>
      </c>
      <c r="AT484" t="s">
        <v>78</v>
      </c>
      <c r="AU484" t="s">
        <v>78</v>
      </c>
      <c r="AV484" t="s">
        <v>78</v>
      </c>
      <c r="AW484" t="s">
        <v>74</v>
      </c>
      <c r="AX484" t="s">
        <v>78</v>
      </c>
      <c r="AY484">
        <v>4</v>
      </c>
      <c r="AZ484">
        <v>1</v>
      </c>
      <c r="BA484">
        <v>1</v>
      </c>
      <c r="BB484">
        <v>0.8</v>
      </c>
      <c r="BC484">
        <v>0</v>
      </c>
      <c r="BD484">
        <v>0.28571428599999998</v>
      </c>
      <c r="BE484">
        <v>0.66666666699999999</v>
      </c>
      <c r="BF484">
        <v>6.25E-2</v>
      </c>
      <c r="BG484">
        <v>0</v>
      </c>
      <c r="BH484">
        <v>0</v>
      </c>
      <c r="BI484">
        <v>0.4</v>
      </c>
      <c r="BJ484">
        <v>0.18181818199999999</v>
      </c>
      <c r="BK484">
        <v>0</v>
      </c>
      <c r="BL484">
        <v>0.5</v>
      </c>
      <c r="BM484">
        <v>0.5</v>
      </c>
      <c r="BN484">
        <v>0.33333333300000001</v>
      </c>
      <c r="BO484">
        <v>0</v>
      </c>
      <c r="BP484">
        <v>21</v>
      </c>
      <c r="BQ484">
        <v>6.5</v>
      </c>
      <c r="BR484">
        <v>8.3000000000000007</v>
      </c>
      <c r="BS484">
        <v>6.1</v>
      </c>
      <c r="BT484">
        <v>7.4</v>
      </c>
      <c r="BU484">
        <v>5.6</v>
      </c>
      <c r="BV484">
        <v>6.4</v>
      </c>
      <c r="BW484">
        <v>6.5</v>
      </c>
      <c r="BX484">
        <v>5.0999999999999996</v>
      </c>
      <c r="BY484">
        <v>6.8</v>
      </c>
      <c r="BZ484">
        <v>4.5</v>
      </c>
      <c r="CA484">
        <v>5.7</v>
      </c>
      <c r="CB484">
        <v>7.2</v>
      </c>
      <c r="CC484">
        <v>8.3000000000000007</v>
      </c>
      <c r="CD484">
        <v>7.8</v>
      </c>
      <c r="CE484">
        <v>7.9</v>
      </c>
      <c r="CF484">
        <v>266.31367019999999</v>
      </c>
      <c r="CG484">
        <f>IF(CJ484&lt;$CH$1,CJ484,)</f>
        <v>1319.9999969999999</v>
      </c>
      <c r="CH484">
        <v>1</v>
      </c>
      <c r="CI484">
        <v>484</v>
      </c>
      <c r="CJ484">
        <v>1319.9999969999999</v>
      </c>
      <c r="CK484">
        <f t="shared" si="22"/>
        <v>532.62734039999998</v>
      </c>
      <c r="CL484">
        <f t="shared" si="23"/>
        <v>723.05507835669289</v>
      </c>
    </row>
    <row r="485" spans="1:90" x14ac:dyDescent="0.25">
      <c r="A485" s="5" t="s">
        <v>333</v>
      </c>
      <c r="B485" s="2" t="s">
        <v>581</v>
      </c>
      <c r="C485" s="10">
        <v>42064</v>
      </c>
      <c r="E485" s="14" t="e">
        <f t="shared" si="21"/>
        <v>#NUM!</v>
      </c>
      <c r="F485" s="3" t="s">
        <v>582</v>
      </c>
      <c r="H485">
        <v>215</v>
      </c>
      <c r="I485">
        <v>103.9</v>
      </c>
      <c r="J485">
        <v>183.5</v>
      </c>
      <c r="K485">
        <v>7.2</v>
      </c>
      <c r="L485">
        <v>239</v>
      </c>
      <c r="M485">
        <v>74</v>
      </c>
      <c r="N485" t="s">
        <v>76</v>
      </c>
      <c r="O485">
        <v>323</v>
      </c>
      <c r="P485">
        <v>1200</v>
      </c>
      <c r="Q485">
        <v>1920</v>
      </c>
      <c r="R485" s="1" t="s">
        <v>77</v>
      </c>
      <c r="S485" s="1" t="s">
        <v>77</v>
      </c>
      <c r="T485" t="s">
        <v>74</v>
      </c>
      <c r="U485">
        <v>8</v>
      </c>
      <c r="V485">
        <v>50.283000000000001</v>
      </c>
      <c r="W485">
        <v>2</v>
      </c>
      <c r="X485">
        <v>3</v>
      </c>
      <c r="Y485">
        <v>32</v>
      </c>
      <c r="Z485" t="s">
        <v>104</v>
      </c>
      <c r="AA485">
        <v>5000</v>
      </c>
      <c r="AF485" t="s">
        <v>74</v>
      </c>
      <c r="AG485">
        <v>13</v>
      </c>
      <c r="AH485">
        <v>2.4</v>
      </c>
      <c r="AI485">
        <v>5</v>
      </c>
      <c r="AJ485" t="s">
        <v>74</v>
      </c>
      <c r="AK485" t="s">
        <v>77</v>
      </c>
      <c r="AL485" t="s">
        <v>78</v>
      </c>
      <c r="AM485" t="s">
        <v>78</v>
      </c>
      <c r="AN485" t="s">
        <v>78</v>
      </c>
      <c r="AO485" t="s">
        <v>78</v>
      </c>
      <c r="AP485" t="s">
        <v>78</v>
      </c>
      <c r="AQ485" t="s">
        <v>74</v>
      </c>
      <c r="AR485" t="s">
        <v>77</v>
      </c>
      <c r="AS485" t="s">
        <v>78</v>
      </c>
      <c r="AT485" t="s">
        <v>78</v>
      </c>
      <c r="AU485" t="s">
        <v>78</v>
      </c>
      <c r="AV485" t="s">
        <v>78</v>
      </c>
      <c r="AW485" t="s">
        <v>74</v>
      </c>
      <c r="AX485" t="s">
        <v>78</v>
      </c>
      <c r="AY485">
        <v>4</v>
      </c>
      <c r="AZ485">
        <v>1</v>
      </c>
      <c r="BA485">
        <v>1</v>
      </c>
      <c r="BB485">
        <v>0.6</v>
      </c>
      <c r="BC485">
        <v>0</v>
      </c>
      <c r="BD485">
        <v>0.428571429</v>
      </c>
      <c r="BE485">
        <v>0.66666666699999999</v>
      </c>
      <c r="BF485">
        <v>6.25E-2</v>
      </c>
      <c r="BG485">
        <v>0</v>
      </c>
      <c r="BH485">
        <v>0</v>
      </c>
      <c r="BI485">
        <v>0.4</v>
      </c>
      <c r="BJ485">
        <v>0.27272727299999999</v>
      </c>
      <c r="BK485">
        <v>0</v>
      </c>
      <c r="BL485">
        <v>0.5</v>
      </c>
      <c r="BM485">
        <v>1</v>
      </c>
      <c r="BN485">
        <v>0.83333333300000001</v>
      </c>
      <c r="BO485">
        <v>0</v>
      </c>
      <c r="BP485">
        <v>8</v>
      </c>
      <c r="BQ485">
        <v>8</v>
      </c>
      <c r="BR485">
        <v>6.4</v>
      </c>
      <c r="BS485">
        <v>9.3000000000000007</v>
      </c>
      <c r="BT485">
        <v>7.8</v>
      </c>
      <c r="BU485">
        <v>7</v>
      </c>
      <c r="BV485">
        <v>8.3000000000000007</v>
      </c>
      <c r="BW485">
        <v>8.6</v>
      </c>
      <c r="BX485">
        <v>6</v>
      </c>
      <c r="BY485">
        <v>7.9</v>
      </c>
      <c r="BZ485">
        <v>6.1</v>
      </c>
      <c r="CA485">
        <v>6.4</v>
      </c>
      <c r="CB485">
        <v>6.5</v>
      </c>
      <c r="CC485">
        <v>7.8</v>
      </c>
      <c r="CD485">
        <v>7.9</v>
      </c>
      <c r="CE485">
        <v>8.1</v>
      </c>
      <c r="CF485">
        <v>266.31367019999999</v>
      </c>
      <c r="CG485">
        <f>IF(CJ485&lt;$CH$1,CJ485,)</f>
        <v>1000.000061</v>
      </c>
      <c r="CH485">
        <v>1</v>
      </c>
      <c r="CI485">
        <v>485</v>
      </c>
      <c r="CJ485">
        <v>1000.000061</v>
      </c>
      <c r="CK485">
        <f t="shared" si="22"/>
        <v>532.62734039999998</v>
      </c>
      <c r="CL485">
        <f t="shared" si="23"/>
        <v>547.76903341390891</v>
      </c>
    </row>
    <row r="486" spans="1:90" x14ac:dyDescent="0.25">
      <c r="A486" s="5" t="s">
        <v>333</v>
      </c>
      <c r="B486" s="2" t="s">
        <v>557</v>
      </c>
      <c r="C486" s="10">
        <v>42036</v>
      </c>
      <c r="D486" s="10">
        <v>42461</v>
      </c>
      <c r="E486" s="14">
        <f t="shared" si="21"/>
        <v>14</v>
      </c>
      <c r="G486" s="3" t="s">
        <v>519</v>
      </c>
      <c r="H486">
        <v>110</v>
      </c>
      <c r="I486">
        <v>71.900000000000006</v>
      </c>
      <c r="J486">
        <v>143.30000000000001</v>
      </c>
      <c r="K486">
        <v>8.8000000000000007</v>
      </c>
      <c r="L486">
        <v>162</v>
      </c>
      <c r="M486">
        <v>67</v>
      </c>
      <c r="N486" t="s">
        <v>76</v>
      </c>
      <c r="O486">
        <v>294</v>
      </c>
      <c r="P486">
        <v>720</v>
      </c>
      <c r="Q486">
        <v>1280</v>
      </c>
      <c r="R486" s="1" t="s">
        <v>77</v>
      </c>
      <c r="S486" s="1" t="s">
        <v>77</v>
      </c>
      <c r="T486" t="s">
        <v>74</v>
      </c>
      <c r="U486">
        <v>8</v>
      </c>
      <c r="V486">
        <v>26.064</v>
      </c>
      <c r="W486">
        <v>1.2</v>
      </c>
      <c r="X486">
        <v>2</v>
      </c>
      <c r="Y486">
        <v>16</v>
      </c>
      <c r="Z486" t="s">
        <v>104</v>
      </c>
      <c r="AA486">
        <v>2550</v>
      </c>
      <c r="AF486" t="s">
        <v>74</v>
      </c>
      <c r="AG486">
        <v>13</v>
      </c>
      <c r="AH486">
        <v>2</v>
      </c>
      <c r="AI486">
        <v>5</v>
      </c>
      <c r="AJ486" t="s">
        <v>74</v>
      </c>
      <c r="AK486" t="s">
        <v>77</v>
      </c>
      <c r="AL486" t="s">
        <v>78</v>
      </c>
      <c r="AM486" t="s">
        <v>78</v>
      </c>
      <c r="AN486" t="s">
        <v>78</v>
      </c>
      <c r="AO486" t="s">
        <v>78</v>
      </c>
      <c r="AP486" t="s">
        <v>74</v>
      </c>
      <c r="AQ486" t="s">
        <v>74</v>
      </c>
      <c r="AR486" t="s">
        <v>77</v>
      </c>
      <c r="AS486" t="s">
        <v>78</v>
      </c>
      <c r="AT486" t="s">
        <v>78</v>
      </c>
      <c r="AU486" t="s">
        <v>78</v>
      </c>
      <c r="AV486" t="s">
        <v>78</v>
      </c>
      <c r="AW486" t="s">
        <v>74</v>
      </c>
      <c r="AX486" t="s">
        <v>78</v>
      </c>
      <c r="AY486">
        <v>4</v>
      </c>
      <c r="AZ486">
        <v>1</v>
      </c>
      <c r="BA486">
        <v>0</v>
      </c>
      <c r="BB486">
        <v>0.4</v>
      </c>
      <c r="BC486">
        <v>0</v>
      </c>
      <c r="BD486">
        <v>0.428571429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0.18181818199999999</v>
      </c>
      <c r="BK486">
        <v>0</v>
      </c>
      <c r="BL486">
        <v>0.5</v>
      </c>
      <c r="BM486">
        <v>0</v>
      </c>
      <c r="BN486">
        <v>0.33333333300000001</v>
      </c>
      <c r="BO486">
        <v>0</v>
      </c>
      <c r="BP486">
        <v>8</v>
      </c>
      <c r="BQ486">
        <v>7.9</v>
      </c>
      <c r="BR486">
        <v>7.3</v>
      </c>
      <c r="BS486">
        <v>7.3</v>
      </c>
      <c r="BT486">
        <v>7.9</v>
      </c>
      <c r="BU486">
        <v>6.6</v>
      </c>
      <c r="BV486">
        <v>7.3</v>
      </c>
      <c r="BW486">
        <v>8</v>
      </c>
      <c r="BX486">
        <v>6.7</v>
      </c>
      <c r="BY486">
        <v>8.9</v>
      </c>
      <c r="BZ486">
        <v>7</v>
      </c>
      <c r="CA486">
        <v>8.3000000000000007</v>
      </c>
      <c r="CB486">
        <v>8.3000000000000007</v>
      </c>
      <c r="CC486">
        <v>7.8</v>
      </c>
      <c r="CD486">
        <v>8.1</v>
      </c>
      <c r="CE486">
        <v>8.5</v>
      </c>
      <c r="CF486">
        <v>161.108295</v>
      </c>
      <c r="CG486">
        <f>IF(CJ486&lt;$CH$1,CJ486,)</f>
        <v>0</v>
      </c>
      <c r="CH486">
        <v>1</v>
      </c>
      <c r="CI486">
        <v>486</v>
      </c>
      <c r="CJ486">
        <v>14999.99994</v>
      </c>
      <c r="CK486">
        <f t="shared" si="22"/>
        <v>322.21659</v>
      </c>
      <c r="CL486">
        <f t="shared" si="23"/>
        <v>0</v>
      </c>
    </row>
    <row r="487" spans="1:90" x14ac:dyDescent="0.25">
      <c r="A487" s="5" t="s">
        <v>333</v>
      </c>
      <c r="B487" s="2" t="s">
        <v>583</v>
      </c>
      <c r="C487" s="10">
        <v>42036</v>
      </c>
      <c r="E487" s="14" t="e">
        <f t="shared" si="21"/>
        <v>#NUM!</v>
      </c>
      <c r="H487">
        <v>110</v>
      </c>
      <c r="I487">
        <v>67</v>
      </c>
      <c r="J487">
        <v>134.19999999999999</v>
      </c>
      <c r="K487">
        <v>10.3</v>
      </c>
      <c r="L487">
        <v>150</v>
      </c>
      <c r="M487">
        <v>62</v>
      </c>
      <c r="N487" t="s">
        <v>76</v>
      </c>
      <c r="O487">
        <v>218</v>
      </c>
      <c r="P487">
        <v>480</v>
      </c>
      <c r="Q487">
        <v>854</v>
      </c>
      <c r="R487" s="1" t="s">
        <v>77</v>
      </c>
      <c r="S487" s="1" t="s">
        <v>77</v>
      </c>
      <c r="T487" t="s">
        <v>74</v>
      </c>
      <c r="U487">
        <v>2</v>
      </c>
      <c r="V487">
        <v>13.555</v>
      </c>
      <c r="W487">
        <v>1.2</v>
      </c>
      <c r="X487">
        <v>1</v>
      </c>
      <c r="Y487">
        <v>4</v>
      </c>
      <c r="Z487" t="s">
        <v>104</v>
      </c>
      <c r="AA487">
        <v>1950</v>
      </c>
      <c r="AF487" t="s">
        <v>74</v>
      </c>
      <c r="AG487">
        <v>5</v>
      </c>
      <c r="AH487" t="s">
        <v>74</v>
      </c>
      <c r="AI487">
        <v>0.3</v>
      </c>
      <c r="AJ487" t="s">
        <v>74</v>
      </c>
      <c r="AK487" t="s">
        <v>77</v>
      </c>
      <c r="AL487" t="s">
        <v>78</v>
      </c>
      <c r="AM487" t="s">
        <v>78</v>
      </c>
      <c r="AN487" t="s">
        <v>78</v>
      </c>
      <c r="AO487" t="s">
        <v>74</v>
      </c>
      <c r="AP487" t="s">
        <v>74</v>
      </c>
      <c r="AQ487" t="s">
        <v>74</v>
      </c>
      <c r="AR487" t="s">
        <v>77</v>
      </c>
      <c r="AS487" t="s">
        <v>78</v>
      </c>
      <c r="AT487" t="s">
        <v>77</v>
      </c>
      <c r="AU487" t="s">
        <v>78</v>
      </c>
      <c r="AV487" t="s">
        <v>78</v>
      </c>
      <c r="AW487" t="s">
        <v>74</v>
      </c>
      <c r="AX487" t="s">
        <v>78</v>
      </c>
      <c r="AY487">
        <v>4</v>
      </c>
      <c r="AZ487">
        <v>1</v>
      </c>
      <c r="BA487">
        <v>1</v>
      </c>
      <c r="BB487">
        <v>0</v>
      </c>
      <c r="BC487">
        <v>0</v>
      </c>
      <c r="BD487">
        <v>0.428571429</v>
      </c>
      <c r="BE487">
        <v>0</v>
      </c>
      <c r="BF487">
        <v>0</v>
      </c>
      <c r="BG487">
        <v>0</v>
      </c>
      <c r="BH487">
        <v>0</v>
      </c>
      <c r="BI487">
        <v>0.4</v>
      </c>
      <c r="BJ487">
        <v>0</v>
      </c>
      <c r="BK487">
        <v>0</v>
      </c>
      <c r="BL487">
        <v>0.5</v>
      </c>
      <c r="BM487">
        <v>0.5</v>
      </c>
      <c r="BN487">
        <v>0</v>
      </c>
      <c r="BO487">
        <v>0</v>
      </c>
      <c r="BP487">
        <v>1</v>
      </c>
      <c r="BQ487" t="s">
        <v>74</v>
      </c>
      <c r="BR487" t="s">
        <v>74</v>
      </c>
      <c r="BS487" t="s">
        <v>74</v>
      </c>
      <c r="BT487" t="s">
        <v>74</v>
      </c>
      <c r="BU487" t="s">
        <v>74</v>
      </c>
      <c r="BV487" t="s">
        <v>74</v>
      </c>
      <c r="BW487" t="s">
        <v>74</v>
      </c>
      <c r="BX487" t="s">
        <v>74</v>
      </c>
      <c r="BY487" t="s">
        <v>74</v>
      </c>
      <c r="BZ487" t="s">
        <v>74</v>
      </c>
      <c r="CA487" t="s">
        <v>74</v>
      </c>
      <c r="CB487" t="s">
        <v>74</v>
      </c>
      <c r="CC487" t="s">
        <v>74</v>
      </c>
      <c r="CD487" t="s">
        <v>74</v>
      </c>
      <c r="CE487" t="s">
        <v>74</v>
      </c>
      <c r="CF487">
        <v>161.108295</v>
      </c>
      <c r="CG487">
        <f>IF(CJ487&lt;$CH$1,CJ487,)</f>
        <v>0</v>
      </c>
      <c r="CH487">
        <v>1</v>
      </c>
      <c r="CI487">
        <v>487</v>
      </c>
      <c r="CJ487">
        <v>14999.99994</v>
      </c>
      <c r="CK487">
        <f t="shared" si="22"/>
        <v>322.21659</v>
      </c>
      <c r="CL487">
        <f t="shared" si="23"/>
        <v>0</v>
      </c>
    </row>
    <row r="488" spans="1:90" x14ac:dyDescent="0.25">
      <c r="A488" s="5" t="s">
        <v>333</v>
      </c>
      <c r="B488" s="2" t="s">
        <v>584</v>
      </c>
      <c r="C488" s="10">
        <v>41974</v>
      </c>
      <c r="E488" s="14" t="e">
        <f t="shared" si="21"/>
        <v>#NUM!</v>
      </c>
      <c r="H488">
        <v>320</v>
      </c>
      <c r="I488">
        <v>75.7</v>
      </c>
      <c r="J488">
        <v>150.4</v>
      </c>
      <c r="K488">
        <v>7.5</v>
      </c>
      <c r="L488">
        <v>165</v>
      </c>
      <c r="M488">
        <v>73</v>
      </c>
      <c r="N488" t="s">
        <v>76</v>
      </c>
      <c r="O488">
        <v>401</v>
      </c>
      <c r="P488">
        <v>1080</v>
      </c>
      <c r="Q488">
        <v>1920</v>
      </c>
      <c r="R488" s="1" t="s">
        <v>78</v>
      </c>
      <c r="S488" s="1" t="s">
        <v>78</v>
      </c>
      <c r="T488" t="s">
        <v>74</v>
      </c>
      <c r="U488">
        <v>8</v>
      </c>
      <c r="V488">
        <v>54.311999999999998</v>
      </c>
      <c r="W488">
        <v>1.8</v>
      </c>
      <c r="X488">
        <v>3</v>
      </c>
      <c r="Y488">
        <v>16</v>
      </c>
      <c r="Z488" t="s">
        <v>107</v>
      </c>
      <c r="AA488">
        <v>3600</v>
      </c>
      <c r="AF488" t="s">
        <v>74</v>
      </c>
      <c r="AG488">
        <v>8</v>
      </c>
      <c r="AH488">
        <v>2</v>
      </c>
      <c r="AI488">
        <v>8</v>
      </c>
      <c r="AJ488">
        <v>2.4</v>
      </c>
      <c r="AK488" t="s">
        <v>77</v>
      </c>
      <c r="AL488" t="s">
        <v>78</v>
      </c>
      <c r="AM488" t="s">
        <v>78</v>
      </c>
      <c r="AN488" t="s">
        <v>78</v>
      </c>
      <c r="AO488" t="s">
        <v>78</v>
      </c>
      <c r="AP488" t="s">
        <v>78</v>
      </c>
      <c r="AQ488" t="s">
        <v>74</v>
      </c>
      <c r="AR488" t="s">
        <v>77</v>
      </c>
      <c r="AS488" t="s">
        <v>78</v>
      </c>
      <c r="AT488" t="s">
        <v>78</v>
      </c>
      <c r="AU488" t="s">
        <v>78</v>
      </c>
      <c r="AV488" t="s">
        <v>78</v>
      </c>
      <c r="AW488" t="s">
        <v>74</v>
      </c>
      <c r="AX488" t="s">
        <v>78</v>
      </c>
      <c r="AY488">
        <v>4</v>
      </c>
      <c r="AZ488">
        <v>1</v>
      </c>
      <c r="BA488">
        <v>1</v>
      </c>
      <c r="BB488">
        <v>0.6</v>
      </c>
      <c r="BC488">
        <v>0</v>
      </c>
      <c r="BD488">
        <v>0.28571428599999998</v>
      </c>
      <c r="BE488">
        <v>0.66666666699999999</v>
      </c>
      <c r="BF488">
        <v>6.25E-2</v>
      </c>
      <c r="BG488">
        <v>0</v>
      </c>
      <c r="BH488">
        <v>0</v>
      </c>
      <c r="BI488">
        <v>0.4</v>
      </c>
      <c r="BJ488">
        <v>0.27272727299999999</v>
      </c>
      <c r="BK488">
        <v>0</v>
      </c>
      <c r="BL488">
        <v>0.5</v>
      </c>
      <c r="BM488">
        <v>1</v>
      </c>
      <c r="BN488">
        <v>0.83333333300000001</v>
      </c>
      <c r="BO488">
        <v>0</v>
      </c>
      <c r="BP488">
        <v>11</v>
      </c>
      <c r="BQ488">
        <v>7.6</v>
      </c>
      <c r="BR488">
        <v>7.3</v>
      </c>
      <c r="BS488">
        <v>8.8000000000000007</v>
      </c>
      <c r="BT488">
        <v>7.7</v>
      </c>
      <c r="BU488">
        <v>8</v>
      </c>
      <c r="BV488">
        <v>7.1</v>
      </c>
      <c r="BW488">
        <v>8.6</v>
      </c>
      <c r="BX488">
        <v>6.9</v>
      </c>
      <c r="BY488">
        <v>8.8000000000000007</v>
      </c>
      <c r="BZ488">
        <v>6.6</v>
      </c>
      <c r="CA488">
        <v>7.6</v>
      </c>
      <c r="CB488">
        <v>8.5</v>
      </c>
      <c r="CC488">
        <v>8.1</v>
      </c>
      <c r="CD488">
        <v>8.1</v>
      </c>
      <c r="CE488">
        <v>8.5</v>
      </c>
      <c r="CF488">
        <v>336.26878190000002</v>
      </c>
      <c r="CG488">
        <f>IF(CJ488&lt;$CH$1,CJ488,)</f>
        <v>1570.168844</v>
      </c>
      <c r="CH488">
        <v>1</v>
      </c>
      <c r="CI488">
        <v>488</v>
      </c>
      <c r="CJ488">
        <v>1570.168844</v>
      </c>
      <c r="CK488">
        <f t="shared" si="22"/>
        <v>672.53756380000004</v>
      </c>
      <c r="CL488">
        <f t="shared" si="23"/>
        <v>860.08981750903592</v>
      </c>
    </row>
    <row r="489" spans="1:90" x14ac:dyDescent="0.25">
      <c r="A489" s="5" t="s">
        <v>333</v>
      </c>
      <c r="B489" s="2" t="s">
        <v>585</v>
      </c>
      <c r="C489" s="10">
        <v>41944</v>
      </c>
      <c r="E489" s="14" t="e">
        <f t="shared" si="21"/>
        <v>#NUM!</v>
      </c>
      <c r="H489">
        <v>150</v>
      </c>
      <c r="I489">
        <v>72.3</v>
      </c>
      <c r="J489">
        <v>143</v>
      </c>
      <c r="K489">
        <v>7.9</v>
      </c>
      <c r="L489">
        <v>172</v>
      </c>
      <c r="M489">
        <v>66</v>
      </c>
      <c r="N489" t="s">
        <v>76</v>
      </c>
      <c r="O489">
        <v>220</v>
      </c>
      <c r="P489">
        <v>540</v>
      </c>
      <c r="Q489">
        <v>960</v>
      </c>
      <c r="R489" s="1" t="s">
        <v>77</v>
      </c>
      <c r="S489" s="1" t="s">
        <v>77</v>
      </c>
      <c r="T489" t="s">
        <v>74</v>
      </c>
      <c r="U489">
        <v>4</v>
      </c>
      <c r="V489">
        <v>16.561</v>
      </c>
      <c r="W489">
        <v>1.2</v>
      </c>
      <c r="X489">
        <v>1</v>
      </c>
      <c r="Y489">
        <v>4</v>
      </c>
      <c r="Z489" t="s">
        <v>104</v>
      </c>
      <c r="AA489">
        <v>2000</v>
      </c>
      <c r="AF489" t="s">
        <v>74</v>
      </c>
      <c r="AG489">
        <v>5</v>
      </c>
      <c r="AH489" t="s">
        <v>74</v>
      </c>
      <c r="AI489">
        <v>0.3</v>
      </c>
      <c r="AJ489" t="s">
        <v>74</v>
      </c>
      <c r="AK489" t="s">
        <v>77</v>
      </c>
      <c r="AL489" t="s">
        <v>78</v>
      </c>
      <c r="AM489" t="s">
        <v>78</v>
      </c>
      <c r="AN489" t="s">
        <v>78</v>
      </c>
      <c r="AO489" t="s">
        <v>74</v>
      </c>
      <c r="AP489" t="s">
        <v>74</v>
      </c>
      <c r="AQ489" t="s">
        <v>74</v>
      </c>
      <c r="AR489" t="s">
        <v>77</v>
      </c>
      <c r="AS489" t="s">
        <v>78</v>
      </c>
      <c r="AT489" t="s">
        <v>78</v>
      </c>
      <c r="AU489" t="s">
        <v>74</v>
      </c>
      <c r="AV489" t="s">
        <v>74</v>
      </c>
      <c r="AW489" t="s">
        <v>74</v>
      </c>
      <c r="AX489" t="s">
        <v>74</v>
      </c>
      <c r="AY489" t="s">
        <v>74</v>
      </c>
      <c r="AZ489">
        <v>1</v>
      </c>
      <c r="BA489">
        <v>1</v>
      </c>
      <c r="BB489">
        <v>0.6</v>
      </c>
      <c r="BC489">
        <v>0</v>
      </c>
      <c r="BD489">
        <v>0.428571429</v>
      </c>
      <c r="BE489">
        <v>0.66666666699999999</v>
      </c>
      <c r="BF489">
        <v>6.25E-2</v>
      </c>
      <c r="BG489">
        <v>0</v>
      </c>
      <c r="BH489">
        <v>0</v>
      </c>
      <c r="BI489">
        <v>0.4</v>
      </c>
      <c r="BJ489">
        <v>0.18181818199999999</v>
      </c>
      <c r="BK489">
        <v>0</v>
      </c>
      <c r="BL489">
        <v>0.5</v>
      </c>
      <c r="BM489">
        <v>0.5</v>
      </c>
      <c r="BN489">
        <v>0.16666666699999999</v>
      </c>
      <c r="BO489">
        <v>0</v>
      </c>
      <c r="BP489">
        <v>0</v>
      </c>
      <c r="BQ489" t="s">
        <v>74</v>
      </c>
      <c r="BR489" t="s">
        <v>74</v>
      </c>
      <c r="BS489" t="s">
        <v>74</v>
      </c>
      <c r="BT489" t="s">
        <v>74</v>
      </c>
      <c r="BU489" t="s">
        <v>74</v>
      </c>
      <c r="BV489" t="s">
        <v>74</v>
      </c>
      <c r="BW489" t="s">
        <v>74</v>
      </c>
      <c r="BX489" t="s">
        <v>74</v>
      </c>
      <c r="BY489" t="s">
        <v>74</v>
      </c>
      <c r="BZ489" t="s">
        <v>74</v>
      </c>
      <c r="CA489" t="s">
        <v>74</v>
      </c>
      <c r="CB489" t="s">
        <v>74</v>
      </c>
      <c r="CC489" t="s">
        <v>74</v>
      </c>
      <c r="CD489" t="s">
        <v>74</v>
      </c>
      <c r="CE489" t="s">
        <v>74</v>
      </c>
      <c r="CF489">
        <v>128.8033695</v>
      </c>
      <c r="CG489">
        <f>IF(CJ489&lt;$CH$1,CJ489,)</f>
        <v>0</v>
      </c>
      <c r="CH489">
        <v>1</v>
      </c>
      <c r="CI489">
        <v>489</v>
      </c>
      <c r="CJ489">
        <v>14999.99958</v>
      </c>
      <c r="CK489">
        <f t="shared" si="22"/>
        <v>257.606739</v>
      </c>
      <c r="CL489">
        <f t="shared" si="23"/>
        <v>0</v>
      </c>
    </row>
    <row r="490" spans="1:90" x14ac:dyDescent="0.25">
      <c r="A490" s="5" t="s">
        <v>333</v>
      </c>
      <c r="B490" s="2" t="s">
        <v>586</v>
      </c>
      <c r="C490" s="10">
        <v>41913</v>
      </c>
      <c r="E490" s="14" t="e">
        <f t="shared" si="21"/>
        <v>#NUM!</v>
      </c>
      <c r="H490">
        <v>220</v>
      </c>
      <c r="I490">
        <v>77.2</v>
      </c>
      <c r="J490">
        <v>152.9</v>
      </c>
      <c r="K490">
        <v>8.6999999999999993</v>
      </c>
      <c r="L490">
        <v>165</v>
      </c>
      <c r="M490">
        <v>70</v>
      </c>
      <c r="N490" t="s">
        <v>76</v>
      </c>
      <c r="O490">
        <v>267</v>
      </c>
      <c r="P490">
        <v>720</v>
      </c>
      <c r="Q490">
        <v>1280</v>
      </c>
      <c r="R490" s="1" t="s">
        <v>77</v>
      </c>
      <c r="S490" s="1" t="s">
        <v>77</v>
      </c>
      <c r="T490" t="s">
        <v>74</v>
      </c>
      <c r="U490">
        <v>8</v>
      </c>
      <c r="V490">
        <v>29.986999999999998</v>
      </c>
      <c r="W490">
        <v>1.2</v>
      </c>
      <c r="X490">
        <v>2</v>
      </c>
      <c r="Y490">
        <v>8</v>
      </c>
      <c r="Z490" t="s">
        <v>104</v>
      </c>
      <c r="AA490">
        <v>3000</v>
      </c>
      <c r="AF490" t="s">
        <v>74</v>
      </c>
      <c r="AG490">
        <v>13</v>
      </c>
      <c r="AH490">
        <v>2</v>
      </c>
      <c r="AI490">
        <v>5</v>
      </c>
      <c r="AJ490" t="s">
        <v>74</v>
      </c>
      <c r="AK490" t="s">
        <v>77</v>
      </c>
      <c r="AL490" t="s">
        <v>78</v>
      </c>
      <c r="AM490" t="s">
        <v>78</v>
      </c>
      <c r="AN490" t="s">
        <v>78</v>
      </c>
      <c r="AO490" t="s">
        <v>78</v>
      </c>
      <c r="AP490" t="s">
        <v>74</v>
      </c>
      <c r="AQ490" t="s">
        <v>74</v>
      </c>
      <c r="AR490" t="s">
        <v>77</v>
      </c>
      <c r="AS490" t="s">
        <v>78</v>
      </c>
      <c r="AT490" t="s">
        <v>78</v>
      </c>
      <c r="AU490" t="s">
        <v>78</v>
      </c>
      <c r="AV490" t="s">
        <v>78</v>
      </c>
      <c r="AW490" t="s">
        <v>74</v>
      </c>
      <c r="AX490" t="s">
        <v>78</v>
      </c>
      <c r="AY490">
        <v>4</v>
      </c>
      <c r="AZ490">
        <v>1</v>
      </c>
      <c r="BA490">
        <v>1</v>
      </c>
      <c r="BB490">
        <v>0.4</v>
      </c>
      <c r="BC490">
        <v>0</v>
      </c>
      <c r="BD490">
        <v>0.428571429</v>
      </c>
      <c r="BE490">
        <v>0</v>
      </c>
      <c r="BF490">
        <v>6.25E-2</v>
      </c>
      <c r="BG490">
        <v>0</v>
      </c>
      <c r="BH490">
        <v>0</v>
      </c>
      <c r="BI490">
        <v>0.4</v>
      </c>
      <c r="BJ490">
        <v>0.27272727299999999</v>
      </c>
      <c r="BK490">
        <v>0</v>
      </c>
      <c r="BL490">
        <v>0.5</v>
      </c>
      <c r="BM490">
        <v>0.75</v>
      </c>
      <c r="BN490">
        <v>0.83333333300000001</v>
      </c>
      <c r="BO490">
        <v>0</v>
      </c>
      <c r="BP490">
        <v>2</v>
      </c>
      <c r="BQ490" t="s">
        <v>74</v>
      </c>
      <c r="BR490" t="s">
        <v>74</v>
      </c>
      <c r="BS490" t="s">
        <v>74</v>
      </c>
      <c r="BT490" t="s">
        <v>74</v>
      </c>
      <c r="BU490" t="s">
        <v>74</v>
      </c>
      <c r="BV490" t="s">
        <v>74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E490" t="s">
        <v>74</v>
      </c>
      <c r="CF490">
        <v>136.95563759999999</v>
      </c>
      <c r="CG490">
        <f>IF(CJ490&lt;$CH$1,CJ490,)</f>
        <v>0</v>
      </c>
      <c r="CH490">
        <v>1</v>
      </c>
      <c r="CI490">
        <v>490</v>
      </c>
      <c r="CJ490">
        <v>14999.99958</v>
      </c>
      <c r="CK490">
        <f t="shared" si="22"/>
        <v>273.91127519999998</v>
      </c>
      <c r="CL490">
        <f t="shared" si="23"/>
        <v>0</v>
      </c>
    </row>
    <row r="491" spans="1:90" x14ac:dyDescent="0.25">
      <c r="A491" s="5" t="s">
        <v>333</v>
      </c>
      <c r="B491" s="2" t="s">
        <v>568</v>
      </c>
      <c r="C491" s="10">
        <v>41913</v>
      </c>
      <c r="D491" s="10">
        <v>42278</v>
      </c>
      <c r="E491" s="14">
        <f t="shared" si="21"/>
        <v>12</v>
      </c>
      <c r="F491" s="3" t="s">
        <v>587</v>
      </c>
      <c r="G491" s="3" t="s">
        <v>539</v>
      </c>
      <c r="H491">
        <v>212</v>
      </c>
      <c r="I491">
        <v>77.2</v>
      </c>
      <c r="J491">
        <v>152.9</v>
      </c>
      <c r="K491">
        <v>8.6999999999999993</v>
      </c>
      <c r="L491">
        <v>165</v>
      </c>
      <c r="M491">
        <v>70</v>
      </c>
      <c r="N491" t="s">
        <v>76</v>
      </c>
      <c r="O491">
        <v>267</v>
      </c>
      <c r="P491">
        <v>720</v>
      </c>
      <c r="Q491">
        <v>1280</v>
      </c>
      <c r="R491" s="1" t="s">
        <v>77</v>
      </c>
      <c r="S491" s="1" t="s">
        <v>77</v>
      </c>
      <c r="T491" t="s">
        <v>74</v>
      </c>
      <c r="U491">
        <v>4</v>
      </c>
      <c r="V491">
        <v>20.16</v>
      </c>
      <c r="W491">
        <v>1.4</v>
      </c>
      <c r="X491">
        <v>1</v>
      </c>
      <c r="Y491">
        <v>8</v>
      </c>
      <c r="Z491" t="s">
        <v>104</v>
      </c>
      <c r="AA491">
        <v>3000</v>
      </c>
      <c r="AF491" t="s">
        <v>74</v>
      </c>
      <c r="AG491">
        <v>13</v>
      </c>
      <c r="AH491">
        <v>2</v>
      </c>
      <c r="AI491">
        <v>5</v>
      </c>
      <c r="AJ491" t="s">
        <v>74</v>
      </c>
      <c r="AK491" t="s">
        <v>77</v>
      </c>
      <c r="AL491" t="s">
        <v>78</v>
      </c>
      <c r="AM491" t="s">
        <v>78</v>
      </c>
      <c r="AN491" t="s">
        <v>78</v>
      </c>
      <c r="AO491" t="s">
        <v>78</v>
      </c>
      <c r="AP491" t="s">
        <v>74</v>
      </c>
      <c r="AQ491" t="s">
        <v>74</v>
      </c>
      <c r="AR491" t="s">
        <v>77</v>
      </c>
      <c r="AS491" t="s">
        <v>78</v>
      </c>
      <c r="AT491" t="s">
        <v>78</v>
      </c>
      <c r="AU491" t="s">
        <v>78</v>
      </c>
      <c r="AV491" t="s">
        <v>78</v>
      </c>
      <c r="AW491" t="s">
        <v>74</v>
      </c>
      <c r="AX491" t="s">
        <v>78</v>
      </c>
      <c r="AY491">
        <v>4</v>
      </c>
      <c r="AZ491">
        <v>1</v>
      </c>
      <c r="BA491">
        <v>1</v>
      </c>
      <c r="BB491">
        <v>0.4</v>
      </c>
      <c r="BC491">
        <v>0</v>
      </c>
      <c r="BD491">
        <v>0.428571429</v>
      </c>
      <c r="BE491">
        <v>0</v>
      </c>
      <c r="BF491">
        <v>6.25E-2</v>
      </c>
      <c r="BG491">
        <v>0</v>
      </c>
      <c r="BH491">
        <v>0</v>
      </c>
      <c r="BI491">
        <v>0.4</v>
      </c>
      <c r="BJ491">
        <v>0.27272727299999999</v>
      </c>
      <c r="BK491">
        <v>0</v>
      </c>
      <c r="BL491">
        <v>0.5</v>
      </c>
      <c r="BM491">
        <v>0.75</v>
      </c>
      <c r="BN491">
        <v>0.83333333300000001</v>
      </c>
      <c r="BO491">
        <v>0</v>
      </c>
      <c r="BP491">
        <v>8</v>
      </c>
      <c r="BQ491">
        <v>7</v>
      </c>
      <c r="BR491">
        <v>8</v>
      </c>
      <c r="BS491">
        <v>7.1</v>
      </c>
      <c r="BT491">
        <v>7.6</v>
      </c>
      <c r="BU491">
        <v>7.9</v>
      </c>
      <c r="BV491">
        <v>7</v>
      </c>
      <c r="BW491">
        <v>7</v>
      </c>
      <c r="BX491">
        <v>6</v>
      </c>
      <c r="BY491">
        <v>7.1</v>
      </c>
      <c r="BZ491">
        <v>5.8</v>
      </c>
      <c r="CA491">
        <v>7.1</v>
      </c>
      <c r="CB491">
        <v>7.3</v>
      </c>
      <c r="CC491">
        <v>7.8</v>
      </c>
      <c r="CD491">
        <v>7.5</v>
      </c>
      <c r="CE491">
        <v>7.8</v>
      </c>
      <c r="CF491">
        <v>136.95563759999999</v>
      </c>
      <c r="CG491">
        <f>IF(CJ491&lt;$CH$1,CJ491,)</f>
        <v>1674.657978</v>
      </c>
      <c r="CH491">
        <v>1</v>
      </c>
      <c r="CI491">
        <v>491</v>
      </c>
      <c r="CJ491">
        <v>1674.657978</v>
      </c>
      <c r="CK491">
        <f t="shared" si="22"/>
        <v>273.91127519999998</v>
      </c>
      <c r="CL491">
        <f t="shared" si="23"/>
        <v>917.32572595108195</v>
      </c>
    </row>
    <row r="492" spans="1:90" x14ac:dyDescent="0.25">
      <c r="A492" s="5" t="s">
        <v>333</v>
      </c>
      <c r="B492" s="2" t="s">
        <v>588</v>
      </c>
      <c r="C492" s="10">
        <v>41913</v>
      </c>
      <c r="E492" s="14" t="e">
        <f t="shared" si="21"/>
        <v>#NUM!</v>
      </c>
      <c r="H492">
        <v>150</v>
      </c>
      <c r="I492">
        <v>65.3</v>
      </c>
      <c r="J492">
        <v>131</v>
      </c>
      <c r="K492">
        <v>7.9</v>
      </c>
      <c r="L492">
        <v>145</v>
      </c>
      <c r="M492">
        <v>65</v>
      </c>
      <c r="N492" t="s">
        <v>76</v>
      </c>
      <c r="O492">
        <v>245</v>
      </c>
      <c r="P492">
        <v>540</v>
      </c>
      <c r="Q492">
        <v>960</v>
      </c>
      <c r="R492" s="1" t="s">
        <v>77</v>
      </c>
      <c r="S492" s="1" t="s">
        <v>77</v>
      </c>
      <c r="T492" t="s">
        <v>74</v>
      </c>
      <c r="U492">
        <v>4</v>
      </c>
      <c r="V492">
        <v>14.542999999999999</v>
      </c>
      <c r="W492">
        <v>1.2</v>
      </c>
      <c r="X492">
        <v>1</v>
      </c>
      <c r="Y492">
        <v>8</v>
      </c>
      <c r="Z492" t="s">
        <v>104</v>
      </c>
      <c r="AA492">
        <v>2000</v>
      </c>
      <c r="AF492" t="s">
        <v>74</v>
      </c>
      <c r="AG492">
        <v>5</v>
      </c>
      <c r="AH492" t="s">
        <v>74</v>
      </c>
      <c r="AI492">
        <v>1</v>
      </c>
      <c r="AJ492" t="s">
        <v>74</v>
      </c>
      <c r="AK492" t="s">
        <v>77</v>
      </c>
      <c r="AL492" t="s">
        <v>78</v>
      </c>
      <c r="AM492" t="s">
        <v>78</v>
      </c>
      <c r="AN492" t="s">
        <v>74</v>
      </c>
      <c r="AO492" t="s">
        <v>74</v>
      </c>
      <c r="AP492" t="s">
        <v>74</v>
      </c>
      <c r="AQ492" t="s">
        <v>74</v>
      </c>
      <c r="AR492" t="s">
        <v>77</v>
      </c>
      <c r="AS492" t="s">
        <v>78</v>
      </c>
      <c r="AT492" t="s">
        <v>78</v>
      </c>
      <c r="AU492" t="s">
        <v>78</v>
      </c>
      <c r="AV492" t="s">
        <v>78</v>
      </c>
      <c r="AW492" t="s">
        <v>74</v>
      </c>
      <c r="AX492" t="s">
        <v>78</v>
      </c>
      <c r="AY492">
        <v>4</v>
      </c>
      <c r="AZ492">
        <v>1</v>
      </c>
      <c r="BA492">
        <v>1</v>
      </c>
      <c r="BB492">
        <v>0.6</v>
      </c>
      <c r="BC492">
        <v>0</v>
      </c>
      <c r="BD492">
        <v>0.428571429</v>
      </c>
      <c r="BE492">
        <v>0</v>
      </c>
      <c r="BF492">
        <v>6.25E-2</v>
      </c>
      <c r="BG492">
        <v>0</v>
      </c>
      <c r="BH492">
        <v>0</v>
      </c>
      <c r="BI492">
        <v>0.4</v>
      </c>
      <c r="BJ492">
        <v>9.0909090999999997E-2</v>
      </c>
      <c r="BK492">
        <v>0</v>
      </c>
      <c r="BL492">
        <v>0.5</v>
      </c>
      <c r="BM492">
        <v>0.5</v>
      </c>
      <c r="BN492">
        <v>0.16666666699999999</v>
      </c>
      <c r="BO492">
        <v>0</v>
      </c>
      <c r="BP492">
        <v>4</v>
      </c>
      <c r="BQ492" t="s">
        <v>74</v>
      </c>
      <c r="BR492" t="s">
        <v>74</v>
      </c>
      <c r="BS492" t="s">
        <v>74</v>
      </c>
      <c r="BT492" t="s">
        <v>74</v>
      </c>
      <c r="BU492" t="s">
        <v>74</v>
      </c>
      <c r="BV492" t="s">
        <v>74</v>
      </c>
      <c r="BW492" t="s">
        <v>74</v>
      </c>
      <c r="BX492" t="s">
        <v>74</v>
      </c>
      <c r="BY492" t="s">
        <v>74</v>
      </c>
      <c r="BZ492" t="s">
        <v>74</v>
      </c>
      <c r="CA492" t="s">
        <v>74</v>
      </c>
      <c r="CB492" t="s">
        <v>74</v>
      </c>
      <c r="CC492" t="s">
        <v>74</v>
      </c>
      <c r="CD492" t="s">
        <v>74</v>
      </c>
      <c r="CE492" t="s">
        <v>74</v>
      </c>
      <c r="CF492">
        <v>136.95563759999999</v>
      </c>
      <c r="CG492">
        <f>IF(CJ492&lt;$CH$1,CJ492,)</f>
        <v>0</v>
      </c>
      <c r="CH492">
        <v>1</v>
      </c>
      <c r="CI492">
        <v>492</v>
      </c>
      <c r="CJ492">
        <v>14999.99958</v>
      </c>
      <c r="CK492">
        <f t="shared" si="22"/>
        <v>273.91127519999998</v>
      </c>
      <c r="CL492">
        <f t="shared" si="23"/>
        <v>0</v>
      </c>
    </row>
    <row r="493" spans="1:90" x14ac:dyDescent="0.25">
      <c r="A493" s="5" t="s">
        <v>333</v>
      </c>
      <c r="B493" s="2" t="s">
        <v>540</v>
      </c>
      <c r="C493" s="10">
        <v>41913</v>
      </c>
      <c r="D493" s="10">
        <v>42644</v>
      </c>
      <c r="E493" s="14">
        <f t="shared" si="21"/>
        <v>24</v>
      </c>
      <c r="G493" s="3" t="s">
        <v>495</v>
      </c>
      <c r="H493">
        <v>120</v>
      </c>
      <c r="I493">
        <v>72.3</v>
      </c>
      <c r="J493">
        <v>142.19999999999999</v>
      </c>
      <c r="K493">
        <v>9.4</v>
      </c>
      <c r="L493">
        <v>156</v>
      </c>
      <c r="M493">
        <v>67</v>
      </c>
      <c r="N493" t="s">
        <v>76</v>
      </c>
      <c r="O493">
        <v>294</v>
      </c>
      <c r="P493">
        <v>720</v>
      </c>
      <c r="Q493">
        <v>1280</v>
      </c>
      <c r="R493" s="1" t="s">
        <v>77</v>
      </c>
      <c r="S493" s="1" t="s">
        <v>77</v>
      </c>
      <c r="T493" t="s">
        <v>74</v>
      </c>
      <c r="U493">
        <v>4</v>
      </c>
      <c r="V493">
        <v>18.111999999999998</v>
      </c>
      <c r="W493">
        <v>1.3</v>
      </c>
      <c r="X493">
        <v>1</v>
      </c>
      <c r="Y493">
        <v>16</v>
      </c>
      <c r="Z493" t="s">
        <v>104</v>
      </c>
      <c r="AA493">
        <v>2000</v>
      </c>
      <c r="AF493" t="s">
        <v>74</v>
      </c>
      <c r="AG493">
        <v>8</v>
      </c>
      <c r="AH493">
        <v>2</v>
      </c>
      <c r="AI493">
        <v>2</v>
      </c>
      <c r="AJ493" t="s">
        <v>74</v>
      </c>
      <c r="AK493" t="s">
        <v>77</v>
      </c>
      <c r="AL493" t="s">
        <v>78</v>
      </c>
      <c r="AM493" t="s">
        <v>78</v>
      </c>
      <c r="AN493" t="s">
        <v>78</v>
      </c>
      <c r="AO493" t="s">
        <v>78</v>
      </c>
      <c r="AP493" t="s">
        <v>78</v>
      </c>
      <c r="AQ493" t="s">
        <v>74</v>
      </c>
      <c r="AR493" t="s">
        <v>77</v>
      </c>
      <c r="AS493" t="s">
        <v>78</v>
      </c>
      <c r="AT493" t="s">
        <v>78</v>
      </c>
      <c r="AU493" t="s">
        <v>78</v>
      </c>
      <c r="AV493" t="s">
        <v>78</v>
      </c>
      <c r="AW493" t="s">
        <v>74</v>
      </c>
      <c r="AX493" t="s">
        <v>78</v>
      </c>
      <c r="AY493">
        <v>4</v>
      </c>
      <c r="AZ493">
        <v>1</v>
      </c>
      <c r="BA493">
        <v>1</v>
      </c>
      <c r="BB493">
        <v>0</v>
      </c>
      <c r="BC493">
        <v>0</v>
      </c>
      <c r="BD493">
        <v>0.28571428599999998</v>
      </c>
      <c r="BE493">
        <v>0</v>
      </c>
      <c r="BF493">
        <v>0</v>
      </c>
      <c r="BG493">
        <v>0</v>
      </c>
      <c r="BH493">
        <v>0</v>
      </c>
      <c r="BI493">
        <v>0.4</v>
      </c>
      <c r="BJ493">
        <v>0</v>
      </c>
      <c r="BK493">
        <v>0</v>
      </c>
      <c r="BL493">
        <v>0.5</v>
      </c>
      <c r="BM493">
        <v>0.5</v>
      </c>
      <c r="BN493">
        <v>0</v>
      </c>
      <c r="BO493">
        <v>0</v>
      </c>
      <c r="BP493">
        <v>7</v>
      </c>
      <c r="BQ493">
        <v>7.5</v>
      </c>
      <c r="BR493">
        <v>7.7</v>
      </c>
      <c r="BS493">
        <v>7.7</v>
      </c>
      <c r="BT493">
        <v>6.7</v>
      </c>
      <c r="BU493">
        <v>5.0999999999999996</v>
      </c>
      <c r="BV493">
        <v>6.4</v>
      </c>
      <c r="BW493">
        <v>7.4</v>
      </c>
      <c r="BX493">
        <v>3.9</v>
      </c>
      <c r="BY493">
        <v>6.7</v>
      </c>
      <c r="BZ493">
        <v>3.9</v>
      </c>
      <c r="CA493">
        <v>6</v>
      </c>
      <c r="CB493">
        <v>8</v>
      </c>
      <c r="CC493">
        <v>8.6999999999999993</v>
      </c>
      <c r="CD493">
        <v>7.2</v>
      </c>
      <c r="CE493">
        <v>8.1</v>
      </c>
      <c r="CF493">
        <v>136.95563759999999</v>
      </c>
      <c r="CG493">
        <f>IF(CJ493&lt;$CH$1,CJ493,)</f>
        <v>1000.000061</v>
      </c>
      <c r="CH493">
        <v>1</v>
      </c>
      <c r="CI493">
        <v>493</v>
      </c>
      <c r="CJ493">
        <v>1000.000061</v>
      </c>
      <c r="CK493">
        <f t="shared" si="22"/>
        <v>273.91127519999998</v>
      </c>
      <c r="CL493">
        <f t="shared" si="23"/>
        <v>547.76903341390891</v>
      </c>
    </row>
    <row r="494" spans="1:90" x14ac:dyDescent="0.25">
      <c r="A494" s="5" t="s">
        <v>333</v>
      </c>
      <c r="B494" s="2" t="s">
        <v>589</v>
      </c>
      <c r="C494" s="10">
        <v>41883</v>
      </c>
      <c r="E494" s="14" t="e">
        <f t="shared" si="21"/>
        <v>#NUM!</v>
      </c>
      <c r="H494">
        <v>500</v>
      </c>
      <c r="I494">
        <v>81</v>
      </c>
      <c r="J494">
        <v>157</v>
      </c>
      <c r="K494">
        <v>7.9</v>
      </c>
      <c r="L494">
        <v>185</v>
      </c>
      <c r="M494">
        <v>78</v>
      </c>
      <c r="N494" t="s">
        <v>76</v>
      </c>
      <c r="O494">
        <v>367</v>
      </c>
      <c r="P494">
        <v>1080</v>
      </c>
      <c r="Q494">
        <v>1920</v>
      </c>
      <c r="R494" s="1" t="s">
        <v>78</v>
      </c>
      <c r="S494" s="1" t="s">
        <v>78</v>
      </c>
      <c r="T494" t="s">
        <v>74</v>
      </c>
      <c r="U494">
        <v>8</v>
      </c>
      <c r="V494">
        <v>39.853000000000002</v>
      </c>
      <c r="W494">
        <v>1.8</v>
      </c>
      <c r="X494">
        <v>3</v>
      </c>
      <c r="Y494">
        <v>32</v>
      </c>
      <c r="Z494" t="s">
        <v>107</v>
      </c>
      <c r="AA494">
        <v>4100</v>
      </c>
      <c r="AB494">
        <v>67</v>
      </c>
      <c r="AC494">
        <v>20.100000000000001</v>
      </c>
      <c r="AD494">
        <v>13.88</v>
      </c>
      <c r="AE494">
        <v>14.07</v>
      </c>
      <c r="AF494" t="s">
        <v>74</v>
      </c>
      <c r="AG494">
        <v>13</v>
      </c>
      <c r="AH494">
        <v>2</v>
      </c>
      <c r="AI494">
        <v>4.9000000000000004</v>
      </c>
      <c r="AJ494" t="s">
        <v>74</v>
      </c>
      <c r="AK494" t="s">
        <v>78</v>
      </c>
      <c r="AL494" t="s">
        <v>78</v>
      </c>
      <c r="AM494" t="s">
        <v>78</v>
      </c>
      <c r="AN494" t="s">
        <v>74</v>
      </c>
      <c r="AO494" t="s">
        <v>78</v>
      </c>
      <c r="AP494" t="s">
        <v>78</v>
      </c>
      <c r="AQ494" t="s">
        <v>74</v>
      </c>
      <c r="AR494" t="s">
        <v>78</v>
      </c>
      <c r="AS494" t="s">
        <v>78</v>
      </c>
      <c r="AT494" t="s">
        <v>77</v>
      </c>
      <c r="AU494" t="s">
        <v>78</v>
      </c>
      <c r="AV494" t="s">
        <v>78</v>
      </c>
      <c r="AW494" t="s">
        <v>74</v>
      </c>
      <c r="AX494" t="s">
        <v>78</v>
      </c>
      <c r="AY494">
        <v>4</v>
      </c>
      <c r="AZ494">
        <v>1</v>
      </c>
      <c r="BA494">
        <v>1</v>
      </c>
      <c r="BB494">
        <v>1</v>
      </c>
      <c r="BC494">
        <v>0</v>
      </c>
      <c r="BD494">
        <v>0.428571429</v>
      </c>
      <c r="BE494">
        <v>0.66666666699999999</v>
      </c>
      <c r="BF494">
        <v>0.3125</v>
      </c>
      <c r="BG494">
        <v>0</v>
      </c>
      <c r="BH494">
        <v>0</v>
      </c>
      <c r="BI494">
        <v>0.4</v>
      </c>
      <c r="BJ494">
        <v>0.45454545499999999</v>
      </c>
      <c r="BK494">
        <v>0</v>
      </c>
      <c r="BL494">
        <v>0.5</v>
      </c>
      <c r="BM494">
        <v>1</v>
      </c>
      <c r="BN494">
        <v>0.83333333300000001</v>
      </c>
      <c r="BO494">
        <v>0</v>
      </c>
      <c r="BP494">
        <v>28</v>
      </c>
      <c r="BQ494">
        <v>8.8000000000000007</v>
      </c>
      <c r="BR494">
        <v>8</v>
      </c>
      <c r="BS494">
        <v>9.6</v>
      </c>
      <c r="BT494">
        <v>8.1</v>
      </c>
      <c r="BU494">
        <v>8</v>
      </c>
      <c r="BV494">
        <v>8.1</v>
      </c>
      <c r="BW494">
        <v>8.9</v>
      </c>
      <c r="BX494">
        <v>7.8</v>
      </c>
      <c r="BY494">
        <v>8.6</v>
      </c>
      <c r="BZ494">
        <v>7</v>
      </c>
      <c r="CA494">
        <v>7.9</v>
      </c>
      <c r="CB494">
        <v>8.1999999999999993</v>
      </c>
      <c r="CC494">
        <v>8.9</v>
      </c>
      <c r="CD494">
        <v>8.9</v>
      </c>
      <c r="CE494">
        <v>9</v>
      </c>
      <c r="CF494">
        <v>241.2675308</v>
      </c>
      <c r="CG494">
        <f>IF(CJ494&lt;$CH$1,CJ494,)</f>
        <v>1014.7653350000001</v>
      </c>
      <c r="CH494">
        <v>1</v>
      </c>
      <c r="CI494">
        <v>494</v>
      </c>
      <c r="CJ494">
        <v>1014.7653350000001</v>
      </c>
      <c r="CK494">
        <f t="shared" si="22"/>
        <v>482.53506160000001</v>
      </c>
      <c r="CL494">
        <f t="shared" si="23"/>
        <v>555.85699278761501</v>
      </c>
    </row>
    <row r="495" spans="1:90" x14ac:dyDescent="0.25">
      <c r="A495" s="5" t="s">
        <v>333</v>
      </c>
      <c r="B495" s="2" t="s">
        <v>590</v>
      </c>
      <c r="C495" s="10">
        <v>41883</v>
      </c>
      <c r="E495" s="14" t="e">
        <f t="shared" si="21"/>
        <v>#NUM!</v>
      </c>
      <c r="H495">
        <v>130</v>
      </c>
      <c r="I495">
        <v>68</v>
      </c>
      <c r="J495">
        <v>133</v>
      </c>
      <c r="K495">
        <v>9.5</v>
      </c>
      <c r="L495">
        <v>153</v>
      </c>
      <c r="M495">
        <v>61</v>
      </c>
      <c r="N495" t="s">
        <v>76</v>
      </c>
      <c r="O495">
        <v>218</v>
      </c>
      <c r="P495">
        <v>480</v>
      </c>
      <c r="Q495">
        <v>854</v>
      </c>
      <c r="R495" s="1" t="s">
        <v>77</v>
      </c>
      <c r="S495" s="1" t="s">
        <v>77</v>
      </c>
      <c r="T495" t="s">
        <v>74</v>
      </c>
      <c r="U495">
        <v>4</v>
      </c>
      <c r="V495">
        <v>21.085000000000001</v>
      </c>
      <c r="W495">
        <v>1.4</v>
      </c>
      <c r="X495">
        <v>1</v>
      </c>
      <c r="Y495">
        <v>4</v>
      </c>
      <c r="Z495" t="s">
        <v>104</v>
      </c>
      <c r="AA495">
        <v>2000</v>
      </c>
      <c r="AF495" t="s">
        <v>74</v>
      </c>
      <c r="AG495">
        <v>5</v>
      </c>
      <c r="AH495" t="s">
        <v>74</v>
      </c>
      <c r="AI495">
        <v>2</v>
      </c>
      <c r="AJ495" t="s">
        <v>74</v>
      </c>
      <c r="AK495" t="s">
        <v>77</v>
      </c>
      <c r="AL495" t="s">
        <v>78</v>
      </c>
      <c r="AM495" t="s">
        <v>78</v>
      </c>
      <c r="AN495" t="s">
        <v>78</v>
      </c>
      <c r="AO495" t="s">
        <v>74</v>
      </c>
      <c r="AP495" t="s">
        <v>74</v>
      </c>
      <c r="AQ495" t="s">
        <v>74</v>
      </c>
      <c r="AR495" t="s">
        <v>78</v>
      </c>
      <c r="AS495" t="s">
        <v>78</v>
      </c>
      <c r="AT495" t="s">
        <v>78</v>
      </c>
      <c r="AU495" t="s">
        <v>78</v>
      </c>
      <c r="AV495" t="s">
        <v>78</v>
      </c>
      <c r="AW495" t="s">
        <v>74</v>
      </c>
      <c r="AX495" t="s">
        <v>78</v>
      </c>
      <c r="AY495">
        <v>4</v>
      </c>
      <c r="AZ495">
        <v>1</v>
      </c>
      <c r="BA495">
        <v>1</v>
      </c>
      <c r="BB495">
        <v>0.6</v>
      </c>
      <c r="BC495">
        <v>0</v>
      </c>
      <c r="BD495">
        <v>0.428571429</v>
      </c>
      <c r="BE495">
        <v>0.66666666699999999</v>
      </c>
      <c r="BF495">
        <v>6.25E-2</v>
      </c>
      <c r="BG495">
        <v>0</v>
      </c>
      <c r="BH495">
        <v>0</v>
      </c>
      <c r="BI495">
        <v>0.4</v>
      </c>
      <c r="BJ495">
        <v>0.27272727299999999</v>
      </c>
      <c r="BK495">
        <v>0</v>
      </c>
      <c r="BL495">
        <v>0.5</v>
      </c>
      <c r="BM495">
        <v>0.5</v>
      </c>
      <c r="BN495">
        <v>0.33333333300000001</v>
      </c>
      <c r="BO495">
        <v>0</v>
      </c>
      <c r="BP495">
        <v>7</v>
      </c>
      <c r="BQ495">
        <v>5.3</v>
      </c>
      <c r="BR495">
        <v>8.3000000000000007</v>
      </c>
      <c r="BS495">
        <v>5.0999999999999996</v>
      </c>
      <c r="BT495">
        <v>6.7</v>
      </c>
      <c r="BU495">
        <v>6.1</v>
      </c>
      <c r="BV495">
        <v>5.4</v>
      </c>
      <c r="BW495">
        <v>5.4</v>
      </c>
      <c r="BX495">
        <v>3.1</v>
      </c>
      <c r="BY495">
        <v>3.9</v>
      </c>
      <c r="BZ495">
        <v>2.7</v>
      </c>
      <c r="CA495">
        <v>2.7</v>
      </c>
      <c r="CB495">
        <v>5.0999999999999996</v>
      </c>
      <c r="CC495">
        <v>7.9</v>
      </c>
      <c r="CD495">
        <v>6.4</v>
      </c>
      <c r="CE495">
        <v>6.1</v>
      </c>
      <c r="CF495">
        <v>241.2675308</v>
      </c>
      <c r="CG495">
        <f>IF(CJ495&lt;$CH$1,CJ495,)</f>
        <v>0</v>
      </c>
      <c r="CH495">
        <v>1</v>
      </c>
      <c r="CI495">
        <v>495</v>
      </c>
      <c r="CJ495">
        <v>14999.99958</v>
      </c>
      <c r="CK495">
        <f t="shared" si="22"/>
        <v>482.53506160000001</v>
      </c>
      <c r="CL495">
        <f t="shared" si="23"/>
        <v>0</v>
      </c>
    </row>
    <row r="496" spans="1:90" x14ac:dyDescent="0.25">
      <c r="A496" s="5" t="s">
        <v>333</v>
      </c>
      <c r="B496" s="2" t="s">
        <v>591</v>
      </c>
      <c r="C496" s="10">
        <v>41883</v>
      </c>
      <c r="E496" s="14" t="e">
        <f t="shared" si="21"/>
        <v>#NUM!</v>
      </c>
      <c r="H496">
        <v>150</v>
      </c>
      <c r="I496">
        <v>72</v>
      </c>
      <c r="J496">
        <v>142.9</v>
      </c>
      <c r="K496">
        <v>8.5</v>
      </c>
      <c r="L496">
        <v>160</v>
      </c>
      <c r="M496">
        <v>67</v>
      </c>
      <c r="N496" t="s">
        <v>76</v>
      </c>
      <c r="O496">
        <v>294</v>
      </c>
      <c r="P496">
        <v>720</v>
      </c>
      <c r="Q496">
        <v>1280</v>
      </c>
      <c r="R496" s="1" t="s">
        <v>77</v>
      </c>
      <c r="S496" s="1" t="s">
        <v>77</v>
      </c>
      <c r="T496" t="s">
        <v>74</v>
      </c>
      <c r="U496">
        <v>4</v>
      </c>
      <c r="V496">
        <v>19.119</v>
      </c>
      <c r="W496">
        <v>1.4</v>
      </c>
      <c r="X496">
        <v>1</v>
      </c>
      <c r="Y496">
        <v>8</v>
      </c>
      <c r="Z496" t="s">
        <v>104</v>
      </c>
      <c r="AA496">
        <v>2000</v>
      </c>
      <c r="AF496" t="s">
        <v>74</v>
      </c>
      <c r="AG496">
        <v>8</v>
      </c>
      <c r="AH496">
        <v>2</v>
      </c>
      <c r="AI496">
        <v>2</v>
      </c>
      <c r="AJ496" t="s">
        <v>74</v>
      </c>
      <c r="AK496" t="s">
        <v>77</v>
      </c>
      <c r="AL496" t="s">
        <v>78</v>
      </c>
      <c r="AM496" t="s">
        <v>74</v>
      </c>
      <c r="AN496" t="s">
        <v>78</v>
      </c>
      <c r="AO496" t="s">
        <v>74</v>
      </c>
      <c r="AP496" t="s">
        <v>74</v>
      </c>
      <c r="AQ496" t="s">
        <v>74</v>
      </c>
      <c r="AR496" t="s">
        <v>78</v>
      </c>
      <c r="AS496" t="s">
        <v>78</v>
      </c>
      <c r="AT496" t="s">
        <v>78</v>
      </c>
      <c r="AU496" t="s">
        <v>78</v>
      </c>
      <c r="AV496" t="s">
        <v>78</v>
      </c>
      <c r="AW496" t="s">
        <v>74</v>
      </c>
      <c r="AX496" t="s">
        <v>78</v>
      </c>
      <c r="AY496">
        <v>4</v>
      </c>
      <c r="AZ496">
        <v>1</v>
      </c>
      <c r="BA496">
        <v>1</v>
      </c>
      <c r="BB496">
        <v>0.6</v>
      </c>
      <c r="BC496">
        <v>0</v>
      </c>
      <c r="BD496">
        <v>0.428571429</v>
      </c>
      <c r="BE496">
        <v>0.66666666699999999</v>
      </c>
      <c r="BF496">
        <v>6.25E-2</v>
      </c>
      <c r="BG496">
        <v>0</v>
      </c>
      <c r="BH496">
        <v>0</v>
      </c>
      <c r="BI496">
        <v>0.4</v>
      </c>
      <c r="BJ496">
        <v>0.18181818199999999</v>
      </c>
      <c r="BK496">
        <v>0</v>
      </c>
      <c r="BL496">
        <v>0.5</v>
      </c>
      <c r="BM496">
        <v>0.5</v>
      </c>
      <c r="BN496">
        <v>0.16666666699999999</v>
      </c>
      <c r="BO496">
        <v>0</v>
      </c>
      <c r="BP496">
        <v>21</v>
      </c>
      <c r="BQ496">
        <v>6.5</v>
      </c>
      <c r="BR496">
        <v>7.8</v>
      </c>
      <c r="BS496">
        <v>7.4</v>
      </c>
      <c r="BT496">
        <v>7.8</v>
      </c>
      <c r="BU496">
        <v>6.4</v>
      </c>
      <c r="BV496">
        <v>7.3</v>
      </c>
      <c r="BW496">
        <v>6.7</v>
      </c>
      <c r="BX496">
        <v>4.7</v>
      </c>
      <c r="BY496">
        <v>6.9</v>
      </c>
      <c r="BZ496">
        <v>5</v>
      </c>
      <c r="CA496">
        <v>5.8</v>
      </c>
      <c r="CB496">
        <v>6.9</v>
      </c>
      <c r="CC496">
        <v>8.1999999999999993</v>
      </c>
      <c r="CD496">
        <v>6.3</v>
      </c>
      <c r="CE496">
        <v>8.1999999999999993</v>
      </c>
      <c r="CF496">
        <v>241.2675308</v>
      </c>
      <c r="CG496">
        <f>IF(CJ496&lt;$CH$1,CJ496,)</f>
        <v>1000.000061</v>
      </c>
      <c r="CH496">
        <v>1</v>
      </c>
      <c r="CI496">
        <v>496</v>
      </c>
      <c r="CJ496">
        <v>1000.000061</v>
      </c>
      <c r="CK496">
        <f t="shared" si="22"/>
        <v>482.53506160000001</v>
      </c>
      <c r="CL496">
        <f t="shared" si="23"/>
        <v>547.76903341390891</v>
      </c>
    </row>
    <row r="497" spans="1:90" x14ac:dyDescent="0.25">
      <c r="A497" s="5" t="s">
        <v>333</v>
      </c>
      <c r="B497" s="2" t="s">
        <v>592</v>
      </c>
      <c r="C497" s="10">
        <v>41883</v>
      </c>
      <c r="E497" s="14" t="e">
        <f t="shared" si="21"/>
        <v>#NUM!</v>
      </c>
      <c r="F497" s="3" t="s">
        <v>593</v>
      </c>
      <c r="H497">
        <v>315</v>
      </c>
      <c r="I497">
        <v>77.3</v>
      </c>
      <c r="J497">
        <v>153.5</v>
      </c>
      <c r="K497">
        <v>7.6</v>
      </c>
      <c r="L497">
        <v>165</v>
      </c>
      <c r="M497">
        <v>70</v>
      </c>
      <c r="N497" t="s">
        <v>76</v>
      </c>
      <c r="O497">
        <v>267</v>
      </c>
      <c r="P497">
        <v>720</v>
      </c>
      <c r="Q497">
        <v>1280</v>
      </c>
      <c r="R497" s="1" t="s">
        <v>77</v>
      </c>
      <c r="S497" s="1" t="s">
        <v>78</v>
      </c>
      <c r="T497" t="s">
        <v>74</v>
      </c>
      <c r="U497">
        <v>4</v>
      </c>
      <c r="V497">
        <v>19.170000000000002</v>
      </c>
      <c r="W497">
        <v>1.2</v>
      </c>
      <c r="X497">
        <v>2</v>
      </c>
      <c r="Y497">
        <v>16</v>
      </c>
      <c r="Z497" t="s">
        <v>104</v>
      </c>
      <c r="AA497">
        <v>3000</v>
      </c>
      <c r="AF497" t="s">
        <v>74</v>
      </c>
      <c r="AG497">
        <v>13</v>
      </c>
      <c r="AH497">
        <v>2</v>
      </c>
      <c r="AI497">
        <v>5</v>
      </c>
      <c r="AJ497" t="s">
        <v>74</v>
      </c>
      <c r="AK497" t="s">
        <v>77</v>
      </c>
      <c r="AL497" t="s">
        <v>78</v>
      </c>
      <c r="AM497" t="s">
        <v>78</v>
      </c>
      <c r="AN497" t="s">
        <v>78</v>
      </c>
      <c r="AO497" t="s">
        <v>78</v>
      </c>
      <c r="AP497" t="s">
        <v>74</v>
      </c>
      <c r="AQ497" t="s">
        <v>74</v>
      </c>
      <c r="AR497" t="s">
        <v>78</v>
      </c>
      <c r="AS497" t="s">
        <v>78</v>
      </c>
      <c r="AT497" t="s">
        <v>78</v>
      </c>
      <c r="AU497" t="s">
        <v>78</v>
      </c>
      <c r="AV497" t="s">
        <v>78</v>
      </c>
      <c r="AW497" t="s">
        <v>74</v>
      </c>
      <c r="AX497" t="s">
        <v>78</v>
      </c>
      <c r="AY497">
        <v>4</v>
      </c>
      <c r="AZ497">
        <v>1</v>
      </c>
      <c r="BA497">
        <v>0.5</v>
      </c>
      <c r="BB497">
        <v>0.2</v>
      </c>
      <c r="BC497">
        <v>0</v>
      </c>
      <c r="BD497">
        <v>0.428571429</v>
      </c>
      <c r="BE497">
        <v>0</v>
      </c>
      <c r="BF497">
        <v>0</v>
      </c>
      <c r="BG497">
        <v>0</v>
      </c>
      <c r="BH497">
        <v>0</v>
      </c>
      <c r="BI497">
        <v>0.2</v>
      </c>
      <c r="BJ497">
        <v>0</v>
      </c>
      <c r="BK497">
        <v>0</v>
      </c>
      <c r="BL497">
        <v>0.5</v>
      </c>
      <c r="BM497">
        <v>0.25</v>
      </c>
      <c r="BN497">
        <v>0</v>
      </c>
      <c r="BO497">
        <v>0</v>
      </c>
      <c r="BP497">
        <v>68</v>
      </c>
      <c r="BQ497">
        <v>8.1</v>
      </c>
      <c r="BR497">
        <v>7</v>
      </c>
      <c r="BS497">
        <v>8.4</v>
      </c>
      <c r="BT497">
        <v>7.7</v>
      </c>
      <c r="BU497">
        <v>7.1</v>
      </c>
      <c r="BV497">
        <v>7.3</v>
      </c>
      <c r="BW497">
        <v>7.8</v>
      </c>
      <c r="BX497">
        <v>6.7</v>
      </c>
      <c r="BY497">
        <v>8.3000000000000007</v>
      </c>
      <c r="BZ497">
        <v>6.4</v>
      </c>
      <c r="CA497">
        <v>7.5</v>
      </c>
      <c r="CB497">
        <v>7.8</v>
      </c>
      <c r="CC497">
        <v>8.6</v>
      </c>
      <c r="CD497">
        <v>8.5</v>
      </c>
      <c r="CE497">
        <v>8.3000000000000007</v>
      </c>
      <c r="CF497">
        <v>241.2675308</v>
      </c>
      <c r="CG497">
        <f>IF(CJ497&lt;$CH$1,CJ497,)</f>
        <v>1000.001847</v>
      </c>
      <c r="CH497">
        <v>1</v>
      </c>
      <c r="CI497">
        <v>497</v>
      </c>
      <c r="CJ497">
        <v>1000.001847</v>
      </c>
      <c r="CK497">
        <f t="shared" si="22"/>
        <v>482.53506160000001</v>
      </c>
      <c r="CL497">
        <f t="shared" si="23"/>
        <v>547.77001172934297</v>
      </c>
    </row>
    <row r="498" spans="1:90" x14ac:dyDescent="0.25">
      <c r="A498" s="5" t="s">
        <v>333</v>
      </c>
      <c r="B498" s="2" t="s">
        <v>544</v>
      </c>
      <c r="C498" s="10">
        <v>41883</v>
      </c>
      <c r="D498" s="10">
        <v>42583</v>
      </c>
      <c r="E498" s="14">
        <f t="shared" si="21"/>
        <v>23</v>
      </c>
      <c r="G498" s="3" t="s">
        <v>543</v>
      </c>
      <c r="H498">
        <v>100</v>
      </c>
      <c r="I498">
        <v>72</v>
      </c>
      <c r="J498">
        <v>143</v>
      </c>
      <c r="K498">
        <v>8.5</v>
      </c>
      <c r="L498">
        <v>160</v>
      </c>
      <c r="M498">
        <v>67</v>
      </c>
      <c r="N498" t="s">
        <v>76</v>
      </c>
      <c r="O498">
        <v>294</v>
      </c>
      <c r="P498">
        <v>720</v>
      </c>
      <c r="Q498">
        <v>1280</v>
      </c>
      <c r="R498" s="1" t="s">
        <v>77</v>
      </c>
      <c r="S498" s="1" t="s">
        <v>77</v>
      </c>
      <c r="T498" t="s">
        <v>74</v>
      </c>
      <c r="U498">
        <v>4</v>
      </c>
      <c r="V498">
        <v>20.189</v>
      </c>
      <c r="W498">
        <v>1.4</v>
      </c>
      <c r="X498">
        <v>1</v>
      </c>
      <c r="Y498">
        <v>8</v>
      </c>
      <c r="Z498" t="s">
        <v>104</v>
      </c>
      <c r="AA498">
        <v>2000</v>
      </c>
      <c r="AF498" t="s">
        <v>74</v>
      </c>
      <c r="AG498">
        <v>8</v>
      </c>
      <c r="AH498">
        <v>2</v>
      </c>
      <c r="AI498">
        <v>2</v>
      </c>
      <c r="AJ498" t="s">
        <v>74</v>
      </c>
      <c r="AK498" t="s">
        <v>77</v>
      </c>
      <c r="AL498" t="s">
        <v>78</v>
      </c>
      <c r="AM498" t="s">
        <v>78</v>
      </c>
      <c r="AN498" t="s">
        <v>78</v>
      </c>
      <c r="AO498" t="s">
        <v>74</v>
      </c>
      <c r="AP498" t="s">
        <v>74</v>
      </c>
      <c r="AQ498" t="s">
        <v>74</v>
      </c>
      <c r="AR498" t="s">
        <v>78</v>
      </c>
      <c r="AS498" t="s">
        <v>78</v>
      </c>
      <c r="AT498" t="s">
        <v>78</v>
      </c>
      <c r="AU498" t="s">
        <v>78</v>
      </c>
      <c r="AV498" t="s">
        <v>78</v>
      </c>
      <c r="AW498" t="s">
        <v>74</v>
      </c>
      <c r="AX498" t="s">
        <v>78</v>
      </c>
      <c r="AY498">
        <v>4</v>
      </c>
      <c r="AZ498">
        <v>1</v>
      </c>
      <c r="BA498">
        <v>0</v>
      </c>
      <c r="BB498">
        <v>0.4</v>
      </c>
      <c r="BC498">
        <v>0</v>
      </c>
      <c r="BD498">
        <v>0.428571429</v>
      </c>
      <c r="BE498">
        <v>0</v>
      </c>
      <c r="BF498">
        <v>6.25E-2</v>
      </c>
      <c r="BG498">
        <v>0</v>
      </c>
      <c r="BH498">
        <v>0.5</v>
      </c>
      <c r="BI498">
        <v>0</v>
      </c>
      <c r="BJ498">
        <v>0.27272727299999999</v>
      </c>
      <c r="BK498">
        <v>0</v>
      </c>
      <c r="BL498">
        <v>0.75</v>
      </c>
      <c r="BM498">
        <v>0</v>
      </c>
      <c r="BN498">
        <v>0.5</v>
      </c>
      <c r="BO498">
        <v>0</v>
      </c>
      <c r="BP498">
        <v>0</v>
      </c>
      <c r="BQ498" t="s">
        <v>74</v>
      </c>
      <c r="BR498" t="s">
        <v>74</v>
      </c>
      <c r="BS498" t="s">
        <v>74</v>
      </c>
      <c r="BT498" t="s">
        <v>74</v>
      </c>
      <c r="BU498" t="s">
        <v>74</v>
      </c>
      <c r="BV498" t="s">
        <v>74</v>
      </c>
      <c r="BW498" t="s">
        <v>74</v>
      </c>
      <c r="BX498" t="s">
        <v>74</v>
      </c>
      <c r="BY498" t="s">
        <v>74</v>
      </c>
      <c r="BZ498" t="s">
        <v>74</v>
      </c>
      <c r="CA498" t="s">
        <v>74</v>
      </c>
      <c r="CB498" t="s">
        <v>74</v>
      </c>
      <c r="CC498" t="s">
        <v>74</v>
      </c>
      <c r="CD498" t="s">
        <v>74</v>
      </c>
      <c r="CE498" t="s">
        <v>74</v>
      </c>
      <c r="CF498">
        <v>241.2675308</v>
      </c>
      <c r="CG498">
        <f>IF(CJ498&lt;$CH$1,CJ498,)</f>
        <v>0</v>
      </c>
      <c r="CH498">
        <v>1</v>
      </c>
      <c r="CI498">
        <v>498</v>
      </c>
      <c r="CJ498">
        <v>14999.99994</v>
      </c>
      <c r="CK498">
        <f t="shared" si="22"/>
        <v>482.53506160000001</v>
      </c>
      <c r="CL498">
        <f t="shared" si="23"/>
        <v>0</v>
      </c>
    </row>
    <row r="499" spans="1:90" x14ac:dyDescent="0.25">
      <c r="A499" s="5" t="s">
        <v>333</v>
      </c>
      <c r="B499" s="2" t="s">
        <v>594</v>
      </c>
      <c r="C499" s="10">
        <v>41852</v>
      </c>
      <c r="E499" s="14" t="e">
        <f t="shared" si="21"/>
        <v>#NUM!</v>
      </c>
      <c r="H499">
        <v>150</v>
      </c>
      <c r="I499">
        <v>77.5</v>
      </c>
      <c r="J499">
        <v>153.5</v>
      </c>
      <c r="K499">
        <v>7.6</v>
      </c>
      <c r="L499">
        <v>140</v>
      </c>
      <c r="M499">
        <v>70</v>
      </c>
      <c r="N499" t="s">
        <v>76</v>
      </c>
      <c r="O499">
        <v>267</v>
      </c>
      <c r="P499">
        <v>720</v>
      </c>
      <c r="Q499">
        <v>1280</v>
      </c>
      <c r="R499" s="1" t="s">
        <v>77</v>
      </c>
      <c r="S499" s="1" t="s">
        <v>77</v>
      </c>
      <c r="T499" t="s">
        <v>74</v>
      </c>
      <c r="U499">
        <v>4</v>
      </c>
      <c r="V499">
        <v>28.12</v>
      </c>
      <c r="W499">
        <v>1.6</v>
      </c>
      <c r="X499">
        <v>2</v>
      </c>
      <c r="Y499">
        <v>16</v>
      </c>
      <c r="Z499" t="s">
        <v>77</v>
      </c>
      <c r="AA499">
        <v>3000</v>
      </c>
      <c r="AF499" t="s">
        <v>74</v>
      </c>
      <c r="AG499">
        <v>13</v>
      </c>
      <c r="AH499">
        <v>2</v>
      </c>
      <c r="AI499">
        <v>5</v>
      </c>
      <c r="AJ499" t="s">
        <v>74</v>
      </c>
      <c r="AK499" t="s">
        <v>77</v>
      </c>
      <c r="AL499" t="s">
        <v>74</v>
      </c>
      <c r="AM499" t="s">
        <v>78</v>
      </c>
      <c r="AN499" t="s">
        <v>78</v>
      </c>
      <c r="AO499" t="s">
        <v>74</v>
      </c>
      <c r="AP499" t="s">
        <v>78</v>
      </c>
      <c r="AQ499" t="s">
        <v>74</v>
      </c>
      <c r="AR499" t="s">
        <v>77</v>
      </c>
      <c r="AS499" t="s">
        <v>78</v>
      </c>
      <c r="AT499" t="s">
        <v>78</v>
      </c>
      <c r="AU499" t="s">
        <v>74</v>
      </c>
      <c r="AV499" t="s">
        <v>74</v>
      </c>
      <c r="AW499" t="s">
        <v>74</v>
      </c>
      <c r="AX499" t="s">
        <v>74</v>
      </c>
      <c r="AY499">
        <v>4</v>
      </c>
      <c r="AZ499">
        <v>1</v>
      </c>
      <c r="BA499">
        <v>1</v>
      </c>
      <c r="BB499">
        <v>0.6</v>
      </c>
      <c r="BC499">
        <v>0</v>
      </c>
      <c r="BD499">
        <v>0.571428571</v>
      </c>
      <c r="BE499">
        <v>0</v>
      </c>
      <c r="BF499">
        <v>6.25E-2</v>
      </c>
      <c r="BG499">
        <v>0</v>
      </c>
      <c r="BH499">
        <v>0.5</v>
      </c>
      <c r="BI499">
        <v>0.4</v>
      </c>
      <c r="BJ499">
        <v>0.27272727299999999</v>
      </c>
      <c r="BK499">
        <v>0</v>
      </c>
      <c r="BL499">
        <v>0.75</v>
      </c>
      <c r="BM499">
        <v>0.5</v>
      </c>
      <c r="BN499">
        <v>0.5</v>
      </c>
      <c r="BO499">
        <v>0</v>
      </c>
      <c r="BP499">
        <v>0</v>
      </c>
      <c r="BQ499" t="s">
        <v>74</v>
      </c>
      <c r="BR499" t="s">
        <v>74</v>
      </c>
      <c r="BS499" t="s">
        <v>74</v>
      </c>
      <c r="BT499" t="s">
        <v>74</v>
      </c>
      <c r="BU499" t="s">
        <v>74</v>
      </c>
      <c r="BV499" t="s">
        <v>74</v>
      </c>
      <c r="BW499" t="s">
        <v>74</v>
      </c>
      <c r="BX499" t="s">
        <v>74</v>
      </c>
      <c r="BY499" t="s">
        <v>74</v>
      </c>
      <c r="BZ499" t="s">
        <v>74</v>
      </c>
      <c r="CA499" t="s">
        <v>74</v>
      </c>
      <c r="CB499" t="s">
        <v>74</v>
      </c>
      <c r="CC499" t="s">
        <v>74</v>
      </c>
      <c r="CD499" t="s">
        <v>74</v>
      </c>
      <c r="CE499" t="s">
        <v>74</v>
      </c>
      <c r="CF499">
        <v>248.32311799999999</v>
      </c>
      <c r="CG499">
        <f>IF(CJ499&lt;$CH$1,CJ499,)</f>
        <v>0</v>
      </c>
      <c r="CH499">
        <v>1</v>
      </c>
      <c r="CI499">
        <v>499</v>
      </c>
      <c r="CJ499">
        <v>14999.99958</v>
      </c>
      <c r="CK499">
        <f t="shared" si="22"/>
        <v>496.64623599999999</v>
      </c>
      <c r="CL499">
        <f t="shared" si="23"/>
        <v>0</v>
      </c>
    </row>
    <row r="500" spans="1:90" x14ac:dyDescent="0.25">
      <c r="A500" s="5" t="s">
        <v>333</v>
      </c>
      <c r="B500" s="2" t="s">
        <v>595</v>
      </c>
      <c r="C500" s="10">
        <v>41852</v>
      </c>
      <c r="E500" s="14" t="e">
        <f t="shared" si="21"/>
        <v>#NUM!</v>
      </c>
      <c r="H500">
        <v>110</v>
      </c>
      <c r="I500">
        <v>72.3</v>
      </c>
      <c r="J500">
        <v>142.19999999999999</v>
      </c>
      <c r="K500">
        <v>9.4</v>
      </c>
      <c r="L500">
        <v>156</v>
      </c>
      <c r="M500">
        <v>67</v>
      </c>
      <c r="N500" t="s">
        <v>76</v>
      </c>
      <c r="O500">
        <v>294</v>
      </c>
      <c r="P500">
        <v>720</v>
      </c>
      <c r="Q500">
        <v>1280</v>
      </c>
      <c r="R500" s="1" t="s">
        <v>77</v>
      </c>
      <c r="S500" s="1" t="s">
        <v>77</v>
      </c>
      <c r="T500" t="s">
        <v>74</v>
      </c>
      <c r="U500">
        <v>4</v>
      </c>
      <c r="V500">
        <v>17.655999999999999</v>
      </c>
      <c r="W500">
        <v>1.3</v>
      </c>
      <c r="X500">
        <v>1</v>
      </c>
      <c r="Y500">
        <v>16</v>
      </c>
      <c r="Z500" t="s">
        <v>104</v>
      </c>
      <c r="AA500">
        <v>2000</v>
      </c>
      <c r="AF500" t="s">
        <v>74</v>
      </c>
      <c r="AG500">
        <v>8</v>
      </c>
      <c r="AH500">
        <v>2</v>
      </c>
      <c r="AI500">
        <v>1.9</v>
      </c>
      <c r="AJ500" t="s">
        <v>74</v>
      </c>
      <c r="AK500" t="s">
        <v>77</v>
      </c>
      <c r="AL500" t="s">
        <v>78</v>
      </c>
      <c r="AM500" t="s">
        <v>78</v>
      </c>
      <c r="AN500" t="s">
        <v>78</v>
      </c>
      <c r="AO500" t="s">
        <v>78</v>
      </c>
      <c r="AP500" t="s">
        <v>74</v>
      </c>
      <c r="AQ500" t="s">
        <v>74</v>
      </c>
      <c r="AR500" t="s">
        <v>77</v>
      </c>
      <c r="AS500" t="s">
        <v>78</v>
      </c>
      <c r="AT500" t="s">
        <v>78</v>
      </c>
      <c r="AU500" t="s">
        <v>78</v>
      </c>
      <c r="AV500" t="s">
        <v>78</v>
      </c>
      <c r="AW500" t="s">
        <v>74</v>
      </c>
      <c r="AX500" t="s">
        <v>78</v>
      </c>
      <c r="AY500">
        <v>4</v>
      </c>
      <c r="AZ500">
        <v>1</v>
      </c>
      <c r="BA500">
        <v>1</v>
      </c>
      <c r="BB500">
        <v>0</v>
      </c>
      <c r="BC500">
        <v>0</v>
      </c>
      <c r="BD500">
        <v>0.28571428599999998</v>
      </c>
      <c r="BE500">
        <v>0</v>
      </c>
      <c r="BF500">
        <v>0</v>
      </c>
      <c r="BG500">
        <v>0</v>
      </c>
      <c r="BH500">
        <v>0</v>
      </c>
      <c r="BI500">
        <v>0.4</v>
      </c>
      <c r="BJ500">
        <v>0</v>
      </c>
      <c r="BK500">
        <v>0</v>
      </c>
      <c r="BL500">
        <v>0.5</v>
      </c>
      <c r="BM500">
        <v>0.5</v>
      </c>
      <c r="BN500">
        <v>0</v>
      </c>
      <c r="BO500">
        <v>0</v>
      </c>
      <c r="BP500">
        <v>0</v>
      </c>
      <c r="BQ500" t="s">
        <v>74</v>
      </c>
      <c r="BR500" t="s">
        <v>74</v>
      </c>
      <c r="BS500" t="s">
        <v>74</v>
      </c>
      <c r="BT500" t="s">
        <v>74</v>
      </c>
      <c r="BU500" t="s">
        <v>74</v>
      </c>
      <c r="BV500" t="s">
        <v>74</v>
      </c>
      <c r="BW500" t="s">
        <v>74</v>
      </c>
      <c r="BX500" t="s">
        <v>74</v>
      </c>
      <c r="BY500" t="s">
        <v>74</v>
      </c>
      <c r="BZ500" t="s">
        <v>74</v>
      </c>
      <c r="CA500" t="s">
        <v>74</v>
      </c>
      <c r="CB500" t="s">
        <v>74</v>
      </c>
      <c r="CC500" t="s">
        <v>74</v>
      </c>
      <c r="CD500" t="s">
        <v>74</v>
      </c>
      <c r="CE500" t="s">
        <v>74</v>
      </c>
      <c r="CF500">
        <v>248.32311799999999</v>
      </c>
      <c r="CG500">
        <f>IF(CJ500&lt;$CH$1,CJ500,)</f>
        <v>0</v>
      </c>
      <c r="CH500">
        <v>1</v>
      </c>
      <c r="CI500">
        <v>500</v>
      </c>
      <c r="CJ500">
        <v>14999.99958</v>
      </c>
      <c r="CK500">
        <f t="shared" si="22"/>
        <v>496.64623599999999</v>
      </c>
      <c r="CL500">
        <f t="shared" si="23"/>
        <v>0</v>
      </c>
    </row>
    <row r="501" spans="1:90" x14ac:dyDescent="0.25">
      <c r="A501" s="5" t="s">
        <v>333</v>
      </c>
      <c r="B501" s="2" t="s">
        <v>545</v>
      </c>
      <c r="C501" s="10">
        <v>41791</v>
      </c>
      <c r="D501" s="10">
        <v>42156</v>
      </c>
      <c r="E501" s="14">
        <f t="shared" si="21"/>
        <v>12</v>
      </c>
      <c r="G501" s="3" t="s">
        <v>549</v>
      </c>
      <c r="H501">
        <v>300</v>
      </c>
      <c r="I501">
        <v>69.7</v>
      </c>
      <c r="J501">
        <v>139.80000000000001</v>
      </c>
      <c r="K501">
        <v>7.5</v>
      </c>
      <c r="L501">
        <v>135</v>
      </c>
      <c r="M501">
        <v>70</v>
      </c>
      <c r="N501" t="s">
        <v>76</v>
      </c>
      <c r="O501">
        <v>441</v>
      </c>
      <c r="P501">
        <v>1080</v>
      </c>
      <c r="Q501">
        <v>1920</v>
      </c>
      <c r="R501" s="1" t="s">
        <v>77</v>
      </c>
      <c r="S501" s="1" t="s">
        <v>78</v>
      </c>
      <c r="T501" t="s">
        <v>74</v>
      </c>
      <c r="U501">
        <v>8</v>
      </c>
      <c r="V501">
        <v>50.595999999999997</v>
      </c>
      <c r="W501">
        <v>1.7</v>
      </c>
      <c r="X501">
        <v>3</v>
      </c>
      <c r="Y501">
        <v>16</v>
      </c>
      <c r="Z501" t="s">
        <v>104</v>
      </c>
      <c r="AA501">
        <v>3100</v>
      </c>
      <c r="AB501">
        <v>67</v>
      </c>
      <c r="AC501">
        <v>17.22</v>
      </c>
      <c r="AD501">
        <v>12.98</v>
      </c>
      <c r="AE501">
        <v>12.85</v>
      </c>
      <c r="AF501" t="s">
        <v>74</v>
      </c>
      <c r="AG501">
        <v>13</v>
      </c>
      <c r="AH501">
        <v>2</v>
      </c>
      <c r="AI501">
        <v>5</v>
      </c>
      <c r="AJ501" t="s">
        <v>74</v>
      </c>
      <c r="AK501" t="s">
        <v>77</v>
      </c>
      <c r="AL501" t="s">
        <v>78</v>
      </c>
      <c r="AM501" t="s">
        <v>78</v>
      </c>
      <c r="AN501" t="s">
        <v>78</v>
      </c>
      <c r="AO501" t="s">
        <v>78</v>
      </c>
      <c r="AP501" t="s">
        <v>78</v>
      </c>
      <c r="AQ501" t="s">
        <v>74</v>
      </c>
      <c r="AR501" t="s">
        <v>77</v>
      </c>
      <c r="AS501" t="s">
        <v>78</v>
      </c>
      <c r="AT501" t="s">
        <v>78</v>
      </c>
      <c r="AU501" t="s">
        <v>78</v>
      </c>
      <c r="AV501" t="s">
        <v>78</v>
      </c>
      <c r="AW501" t="s">
        <v>74</v>
      </c>
      <c r="AX501" t="s">
        <v>78</v>
      </c>
      <c r="AY501">
        <v>4</v>
      </c>
      <c r="AZ501">
        <v>1</v>
      </c>
      <c r="BA501">
        <v>1</v>
      </c>
      <c r="BB501">
        <v>0.4</v>
      </c>
      <c r="BC501">
        <v>0</v>
      </c>
      <c r="BD501">
        <v>0.428571429</v>
      </c>
      <c r="BE501">
        <v>0</v>
      </c>
      <c r="BF501">
        <v>6.25E-2</v>
      </c>
      <c r="BG501">
        <v>0</v>
      </c>
      <c r="BH501">
        <v>0</v>
      </c>
      <c r="BI501">
        <v>0.4</v>
      </c>
      <c r="BJ501">
        <v>0.27272727299999999</v>
      </c>
      <c r="BK501">
        <v>0</v>
      </c>
      <c r="BL501">
        <v>0.5</v>
      </c>
      <c r="BM501">
        <v>0.5</v>
      </c>
      <c r="BN501">
        <v>0.5</v>
      </c>
      <c r="BO501">
        <v>0</v>
      </c>
      <c r="BP501">
        <v>46</v>
      </c>
      <c r="BQ501">
        <v>8.5</v>
      </c>
      <c r="BR501">
        <v>7.8</v>
      </c>
      <c r="BS501">
        <v>8.6</v>
      </c>
      <c r="BT501">
        <v>8.9</v>
      </c>
      <c r="BU501">
        <v>7.5</v>
      </c>
      <c r="BV501">
        <v>7.7</v>
      </c>
      <c r="BW501">
        <v>8.8000000000000007</v>
      </c>
      <c r="BX501">
        <v>8.1999999999999993</v>
      </c>
      <c r="BY501">
        <v>9</v>
      </c>
      <c r="BZ501">
        <v>7.3</v>
      </c>
      <c r="CA501">
        <v>7.8</v>
      </c>
      <c r="CB501">
        <v>8.1999999999999993</v>
      </c>
      <c r="CC501">
        <v>8.6999999999999993</v>
      </c>
      <c r="CD501">
        <v>8.6999999999999993</v>
      </c>
      <c r="CE501">
        <v>8.9</v>
      </c>
      <c r="CF501">
        <v>407.90363280000003</v>
      </c>
      <c r="CG501">
        <f>IF(CJ501&lt;$CH$1,CJ501,)</f>
        <v>2379.6745190000001</v>
      </c>
      <c r="CH501">
        <v>1</v>
      </c>
      <c r="CI501">
        <v>501</v>
      </c>
      <c r="CJ501">
        <v>2379.6745190000001</v>
      </c>
      <c r="CK501">
        <f t="shared" si="22"/>
        <v>815.80726560000005</v>
      </c>
      <c r="CL501">
        <f t="shared" si="23"/>
        <v>1303.511931598111</v>
      </c>
    </row>
    <row r="502" spans="1:90" x14ac:dyDescent="0.25">
      <c r="A502" s="5" t="s">
        <v>333</v>
      </c>
      <c r="B502" s="2" t="s">
        <v>596</v>
      </c>
      <c r="C502" s="10">
        <v>41760</v>
      </c>
      <c r="E502" s="14" t="e">
        <f t="shared" si="21"/>
        <v>#NUM!</v>
      </c>
      <c r="H502">
        <v>200</v>
      </c>
      <c r="I502">
        <v>71.400000000000006</v>
      </c>
      <c r="J502">
        <v>139.5</v>
      </c>
      <c r="K502">
        <v>9</v>
      </c>
      <c r="L502">
        <v>140</v>
      </c>
      <c r="M502">
        <v>69</v>
      </c>
      <c r="N502" t="s">
        <v>76</v>
      </c>
      <c r="O502">
        <v>294</v>
      </c>
      <c r="P502">
        <v>720</v>
      </c>
      <c r="Q502">
        <v>1280</v>
      </c>
      <c r="R502" s="1" t="s">
        <v>77</v>
      </c>
      <c r="S502" s="1" t="s">
        <v>78</v>
      </c>
      <c r="T502" t="s">
        <v>74</v>
      </c>
      <c r="U502">
        <v>4</v>
      </c>
      <c r="V502">
        <v>25.779</v>
      </c>
      <c r="W502">
        <v>1.6</v>
      </c>
      <c r="X502">
        <v>1</v>
      </c>
      <c r="Y502">
        <v>8</v>
      </c>
      <c r="Z502" t="s">
        <v>104</v>
      </c>
      <c r="AA502">
        <v>2300</v>
      </c>
      <c r="AF502" t="s">
        <v>74</v>
      </c>
      <c r="AG502">
        <v>8</v>
      </c>
      <c r="AH502">
        <v>2</v>
      </c>
      <c r="AI502">
        <v>5</v>
      </c>
      <c r="AJ502" t="s">
        <v>74</v>
      </c>
      <c r="AK502" t="s">
        <v>77</v>
      </c>
      <c r="AL502" t="s">
        <v>78</v>
      </c>
      <c r="AM502" t="s">
        <v>78</v>
      </c>
      <c r="AN502" t="s">
        <v>78</v>
      </c>
      <c r="AO502" t="s">
        <v>78</v>
      </c>
      <c r="AP502" t="s">
        <v>74</v>
      </c>
      <c r="AQ502" t="s">
        <v>74</v>
      </c>
      <c r="AR502" t="s">
        <v>77</v>
      </c>
      <c r="AS502" t="s">
        <v>78</v>
      </c>
      <c r="AT502" t="s">
        <v>78</v>
      </c>
      <c r="AU502" t="s">
        <v>78</v>
      </c>
      <c r="AV502" t="s">
        <v>78</v>
      </c>
      <c r="AW502" t="s">
        <v>74</v>
      </c>
      <c r="AX502" t="s">
        <v>78</v>
      </c>
      <c r="AY502">
        <v>4</v>
      </c>
      <c r="AZ502">
        <v>1</v>
      </c>
      <c r="BA502">
        <v>0</v>
      </c>
      <c r="BB502">
        <v>0</v>
      </c>
      <c r="BC502">
        <v>0</v>
      </c>
      <c r="BD502">
        <v>0.28571428599999998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0.5</v>
      </c>
      <c r="BM502">
        <v>0.5</v>
      </c>
      <c r="BN502">
        <v>0.33333333300000001</v>
      </c>
      <c r="BO502">
        <v>0</v>
      </c>
      <c r="BP502">
        <v>2</v>
      </c>
      <c r="BQ502" t="s">
        <v>74</v>
      </c>
      <c r="BR502" t="s">
        <v>74</v>
      </c>
      <c r="BS502" t="s">
        <v>74</v>
      </c>
      <c r="BT502" t="s">
        <v>74</v>
      </c>
      <c r="BU502" t="s">
        <v>74</v>
      </c>
      <c r="BV502" t="s">
        <v>74</v>
      </c>
      <c r="BW502" t="s">
        <v>74</v>
      </c>
      <c r="BX502" t="s">
        <v>74</v>
      </c>
      <c r="BY502" t="s">
        <v>74</v>
      </c>
      <c r="BZ502" t="s">
        <v>74</v>
      </c>
      <c r="CA502" t="s">
        <v>74</v>
      </c>
      <c r="CB502" t="s">
        <v>74</v>
      </c>
      <c r="CC502" t="s">
        <v>74</v>
      </c>
      <c r="CD502" t="s">
        <v>74</v>
      </c>
      <c r="CE502" t="s">
        <v>74</v>
      </c>
      <c r="CF502">
        <v>128.80329269999999</v>
      </c>
      <c r="CG502">
        <f>IF(CJ502&lt;$CH$1,CJ502,)</f>
        <v>0</v>
      </c>
      <c r="CH502">
        <v>1</v>
      </c>
      <c r="CI502">
        <v>502</v>
      </c>
      <c r="CJ502">
        <v>14999.99994</v>
      </c>
      <c r="CK502">
        <f t="shared" si="22"/>
        <v>257.60658539999997</v>
      </c>
      <c r="CL502">
        <f t="shared" si="23"/>
        <v>0</v>
      </c>
    </row>
    <row r="503" spans="1:90" x14ac:dyDescent="0.25">
      <c r="A503" s="5" t="s">
        <v>333</v>
      </c>
      <c r="B503" s="2" t="s">
        <v>597</v>
      </c>
      <c r="C503" s="10">
        <v>41760</v>
      </c>
      <c r="E503" s="14" t="e">
        <f t="shared" si="21"/>
        <v>#NUM!</v>
      </c>
      <c r="F503" s="3" t="s">
        <v>598</v>
      </c>
      <c r="H503">
        <v>450</v>
      </c>
      <c r="I503">
        <v>68.8</v>
      </c>
      <c r="J503">
        <v>139.80000000000001</v>
      </c>
      <c r="K503">
        <v>7</v>
      </c>
      <c r="L503">
        <v>124</v>
      </c>
      <c r="M503">
        <v>71</v>
      </c>
      <c r="N503" t="s">
        <v>76</v>
      </c>
      <c r="O503">
        <v>441</v>
      </c>
      <c r="P503">
        <v>1080</v>
      </c>
      <c r="Q503">
        <v>1920</v>
      </c>
      <c r="R503" s="1" t="s">
        <v>78</v>
      </c>
      <c r="S503" s="1" t="s">
        <v>78</v>
      </c>
      <c r="T503" t="s">
        <v>74</v>
      </c>
      <c r="U503">
        <v>4</v>
      </c>
      <c r="V503">
        <v>29.625</v>
      </c>
      <c r="W503">
        <v>1.8</v>
      </c>
      <c r="X503">
        <v>2</v>
      </c>
      <c r="Y503">
        <v>16</v>
      </c>
      <c r="Z503" t="s">
        <v>104</v>
      </c>
      <c r="AA503">
        <v>2500</v>
      </c>
      <c r="AB503">
        <v>53</v>
      </c>
      <c r="AC503">
        <v>13.6</v>
      </c>
      <c r="AD503">
        <v>7.22</v>
      </c>
      <c r="AE503">
        <v>8.17</v>
      </c>
      <c r="AF503" t="s">
        <v>74</v>
      </c>
      <c r="AG503">
        <v>13</v>
      </c>
      <c r="AH503">
        <v>2</v>
      </c>
      <c r="AI503">
        <v>8</v>
      </c>
      <c r="AJ503" t="s">
        <v>74</v>
      </c>
      <c r="AK503" t="s">
        <v>77</v>
      </c>
      <c r="AL503" t="s">
        <v>78</v>
      </c>
      <c r="AM503" t="s">
        <v>78</v>
      </c>
      <c r="AN503" t="s">
        <v>78</v>
      </c>
      <c r="AO503" t="s">
        <v>78</v>
      </c>
      <c r="AP503" t="s">
        <v>78</v>
      </c>
      <c r="AQ503" t="s">
        <v>74</v>
      </c>
      <c r="AR503" t="s">
        <v>78</v>
      </c>
      <c r="AS503" t="s">
        <v>78</v>
      </c>
      <c r="AT503" t="s">
        <v>78</v>
      </c>
      <c r="AU503" t="s">
        <v>78</v>
      </c>
      <c r="AV503" t="s">
        <v>78</v>
      </c>
      <c r="AW503" t="s">
        <v>74</v>
      </c>
      <c r="AX503" t="s">
        <v>78</v>
      </c>
      <c r="AY503">
        <v>4</v>
      </c>
      <c r="AZ503">
        <v>1</v>
      </c>
      <c r="BA503">
        <v>1</v>
      </c>
      <c r="BB503">
        <v>0</v>
      </c>
      <c r="BC503">
        <v>0</v>
      </c>
      <c r="BD503">
        <v>0.428571429</v>
      </c>
      <c r="BE503">
        <v>1</v>
      </c>
      <c r="BF503">
        <v>0</v>
      </c>
      <c r="BG503">
        <v>0</v>
      </c>
      <c r="BH503">
        <v>0</v>
      </c>
      <c r="BI503">
        <v>0.4</v>
      </c>
      <c r="BJ503">
        <v>9.0909090999999997E-2</v>
      </c>
      <c r="BK503">
        <v>0</v>
      </c>
      <c r="BL503">
        <v>0.5</v>
      </c>
      <c r="BM503">
        <v>0.5</v>
      </c>
      <c r="BN503">
        <v>0</v>
      </c>
      <c r="BO503">
        <v>0</v>
      </c>
      <c r="BP503">
        <v>70</v>
      </c>
      <c r="BQ503">
        <v>7.6</v>
      </c>
      <c r="BR503">
        <v>6.8</v>
      </c>
      <c r="BS503">
        <v>8.8000000000000007</v>
      </c>
      <c r="BT503">
        <v>8.4</v>
      </c>
      <c r="BU503">
        <v>7.2</v>
      </c>
      <c r="BV503">
        <v>7.7</v>
      </c>
      <c r="BW503">
        <v>7.1</v>
      </c>
      <c r="BX503">
        <v>6.5</v>
      </c>
      <c r="BY503">
        <v>8.5</v>
      </c>
      <c r="BZ503">
        <v>6.5</v>
      </c>
      <c r="CA503">
        <v>8.4</v>
      </c>
      <c r="CB503">
        <v>7.8</v>
      </c>
      <c r="CC503">
        <v>8.1</v>
      </c>
      <c r="CD503">
        <v>8</v>
      </c>
      <c r="CE503">
        <v>8.3000000000000007</v>
      </c>
      <c r="CF503">
        <v>128.80329269999999</v>
      </c>
      <c r="CG503">
        <f>IF(CJ503&lt;$CH$1,CJ503,)</f>
        <v>1000.000003</v>
      </c>
      <c r="CH503">
        <v>1</v>
      </c>
      <c r="CI503">
        <v>503</v>
      </c>
      <c r="CJ503">
        <v>1000.000003</v>
      </c>
      <c r="CK503">
        <f t="shared" si="22"/>
        <v>257.60658539999997</v>
      </c>
      <c r="CL503">
        <f t="shared" si="23"/>
        <v>547.76900164330698</v>
      </c>
    </row>
    <row r="504" spans="1:90" x14ac:dyDescent="0.25">
      <c r="A504" s="5" t="s">
        <v>333</v>
      </c>
      <c r="B504" s="2" t="s">
        <v>599</v>
      </c>
      <c r="C504" s="10">
        <v>41760</v>
      </c>
      <c r="E504" s="14" t="e">
        <f t="shared" si="21"/>
        <v>#NUM!</v>
      </c>
      <c r="H504">
        <v>220</v>
      </c>
      <c r="I504">
        <v>77.400000000000006</v>
      </c>
      <c r="J504">
        <v>149.5</v>
      </c>
      <c r="K504">
        <v>9</v>
      </c>
      <c r="L504">
        <v>162</v>
      </c>
      <c r="M504">
        <v>72</v>
      </c>
      <c r="N504" t="s">
        <v>76</v>
      </c>
      <c r="O504">
        <v>401</v>
      </c>
      <c r="P504">
        <v>1080</v>
      </c>
      <c r="Q504">
        <v>1920</v>
      </c>
      <c r="R504" s="1" t="s">
        <v>77</v>
      </c>
      <c r="S504" s="1" t="s">
        <v>78</v>
      </c>
      <c r="T504" t="s">
        <v>74</v>
      </c>
      <c r="U504">
        <v>8</v>
      </c>
      <c r="V504">
        <v>27.024000000000001</v>
      </c>
      <c r="W504">
        <v>1.7</v>
      </c>
      <c r="X504">
        <v>2</v>
      </c>
      <c r="Y504">
        <v>16</v>
      </c>
      <c r="Z504" t="s">
        <v>104</v>
      </c>
      <c r="AA504">
        <v>3000</v>
      </c>
      <c r="AF504" t="s">
        <v>74</v>
      </c>
      <c r="AG504">
        <v>12.8</v>
      </c>
      <c r="AH504">
        <v>2.2000000000000002</v>
      </c>
      <c r="AI504">
        <v>5</v>
      </c>
      <c r="AJ504" t="s">
        <v>74</v>
      </c>
      <c r="AK504" t="s">
        <v>77</v>
      </c>
      <c r="AL504" t="s">
        <v>78</v>
      </c>
      <c r="AM504" t="s">
        <v>78</v>
      </c>
      <c r="AN504" t="s">
        <v>78</v>
      </c>
      <c r="AO504" t="s">
        <v>78</v>
      </c>
      <c r="AP504" t="s">
        <v>78</v>
      </c>
      <c r="AQ504" t="s">
        <v>74</v>
      </c>
      <c r="AR504" t="s">
        <v>77</v>
      </c>
      <c r="AS504" t="s">
        <v>78</v>
      </c>
      <c r="AT504" t="s">
        <v>78</v>
      </c>
      <c r="AU504" t="s">
        <v>78</v>
      </c>
      <c r="AV504" t="s">
        <v>78</v>
      </c>
      <c r="AW504" t="s">
        <v>74</v>
      </c>
      <c r="AX504" t="s">
        <v>78</v>
      </c>
      <c r="AY504">
        <v>4</v>
      </c>
      <c r="AZ504">
        <v>1</v>
      </c>
      <c r="BA504">
        <v>1</v>
      </c>
      <c r="BB504">
        <v>0</v>
      </c>
      <c r="BC504">
        <v>0</v>
      </c>
      <c r="BD504">
        <v>0.428571429</v>
      </c>
      <c r="BE504">
        <v>0</v>
      </c>
      <c r="BF504">
        <v>0</v>
      </c>
      <c r="BG504">
        <v>0</v>
      </c>
      <c r="BH504">
        <v>0</v>
      </c>
      <c r="BI504">
        <v>0.4</v>
      </c>
      <c r="BJ504">
        <v>0</v>
      </c>
      <c r="BK504">
        <v>0</v>
      </c>
      <c r="BL504">
        <v>0.5</v>
      </c>
      <c r="BM504">
        <v>0.75</v>
      </c>
      <c r="BN504">
        <v>0</v>
      </c>
      <c r="BO504">
        <v>0</v>
      </c>
      <c r="BP504">
        <v>0</v>
      </c>
      <c r="BQ504" t="s">
        <v>74</v>
      </c>
      <c r="BR504" t="s">
        <v>74</v>
      </c>
      <c r="BS504" t="s">
        <v>74</v>
      </c>
      <c r="BT504" t="s">
        <v>74</v>
      </c>
      <c r="BU504" t="s">
        <v>74</v>
      </c>
      <c r="BV504" t="s">
        <v>74</v>
      </c>
      <c r="BW504" t="s">
        <v>74</v>
      </c>
      <c r="BX504" t="s">
        <v>74</v>
      </c>
      <c r="BY504" t="s">
        <v>74</v>
      </c>
      <c r="BZ504" t="s">
        <v>74</v>
      </c>
      <c r="CA504" t="s">
        <v>74</v>
      </c>
      <c r="CB504" t="s">
        <v>74</v>
      </c>
      <c r="CC504" t="s">
        <v>74</v>
      </c>
      <c r="CD504" t="s">
        <v>74</v>
      </c>
      <c r="CE504" t="s">
        <v>74</v>
      </c>
      <c r="CF504">
        <v>128.80329269999999</v>
      </c>
      <c r="CG504">
        <f>IF(CJ504&lt;$CH$1,CJ504,)</f>
        <v>0</v>
      </c>
      <c r="CH504">
        <v>1</v>
      </c>
      <c r="CI504">
        <v>504</v>
      </c>
      <c r="CJ504">
        <v>14999.99994</v>
      </c>
      <c r="CK504">
        <f t="shared" si="22"/>
        <v>257.60658539999997</v>
      </c>
      <c r="CL504">
        <f t="shared" si="23"/>
        <v>0</v>
      </c>
    </row>
    <row r="505" spans="1:90" x14ac:dyDescent="0.25">
      <c r="A505" s="5" t="s">
        <v>333</v>
      </c>
      <c r="B505" s="2" t="s">
        <v>600</v>
      </c>
      <c r="C505" s="10">
        <v>41730</v>
      </c>
      <c r="E505" s="14" t="e">
        <f t="shared" si="21"/>
        <v>#NUM!</v>
      </c>
      <c r="H505">
        <v>340</v>
      </c>
      <c r="I505">
        <v>65.3</v>
      </c>
      <c r="J505">
        <v>131.19999999999999</v>
      </c>
      <c r="K505">
        <v>7.8</v>
      </c>
      <c r="L505">
        <v>115</v>
      </c>
      <c r="M505">
        <v>65</v>
      </c>
      <c r="N505" t="s">
        <v>76</v>
      </c>
      <c r="O505">
        <v>245</v>
      </c>
      <c r="P505">
        <v>540</v>
      </c>
      <c r="Q505">
        <v>960</v>
      </c>
      <c r="R505" s="1" t="s">
        <v>77</v>
      </c>
      <c r="S505" s="1" t="s">
        <v>78</v>
      </c>
      <c r="T505" t="s">
        <v>74</v>
      </c>
      <c r="U505">
        <v>4</v>
      </c>
      <c r="V505">
        <v>20.957999999999998</v>
      </c>
      <c r="W505">
        <v>1.2</v>
      </c>
      <c r="X505">
        <v>1</v>
      </c>
      <c r="Y505">
        <v>8</v>
      </c>
      <c r="Z505" t="s">
        <v>104</v>
      </c>
      <c r="AA505">
        <v>2000</v>
      </c>
      <c r="AF505" t="s">
        <v>74</v>
      </c>
      <c r="AG505">
        <v>8</v>
      </c>
      <c r="AH505">
        <v>2</v>
      </c>
      <c r="AI505">
        <v>5</v>
      </c>
      <c r="AJ505" t="s">
        <v>74</v>
      </c>
      <c r="AK505" t="s">
        <v>77</v>
      </c>
      <c r="AL505" t="s">
        <v>78</v>
      </c>
      <c r="AM505" t="s">
        <v>78</v>
      </c>
      <c r="AN505" t="s">
        <v>78</v>
      </c>
      <c r="AO505" t="s">
        <v>78</v>
      </c>
      <c r="AP505" t="s">
        <v>74</v>
      </c>
      <c r="AQ505" t="s">
        <v>74</v>
      </c>
      <c r="AR505" t="s">
        <v>78</v>
      </c>
      <c r="AS505" t="s">
        <v>78</v>
      </c>
      <c r="AT505" t="s">
        <v>77</v>
      </c>
      <c r="AU505" t="s">
        <v>78</v>
      </c>
      <c r="AV505" t="s">
        <v>78</v>
      </c>
      <c r="AW505" t="s">
        <v>74</v>
      </c>
      <c r="AX505" t="s">
        <v>78</v>
      </c>
      <c r="AY505">
        <v>4</v>
      </c>
      <c r="AZ505">
        <v>1</v>
      </c>
      <c r="BA505">
        <v>1</v>
      </c>
      <c r="BB505">
        <v>0.8</v>
      </c>
      <c r="BC505">
        <v>0</v>
      </c>
      <c r="BD505">
        <v>0.428571429</v>
      </c>
      <c r="BE505">
        <v>0.66666666699999999</v>
      </c>
      <c r="BF505">
        <v>0.1875</v>
      </c>
      <c r="BG505">
        <v>0</v>
      </c>
      <c r="BH505">
        <v>0</v>
      </c>
      <c r="BI505">
        <v>0.4</v>
      </c>
      <c r="BJ505">
        <v>0.18181818199999999</v>
      </c>
      <c r="BK505">
        <v>0</v>
      </c>
      <c r="BL505">
        <v>0.5</v>
      </c>
      <c r="BM505">
        <v>0.5</v>
      </c>
      <c r="BN505">
        <v>0.33333333300000001</v>
      </c>
      <c r="BO505">
        <v>0</v>
      </c>
      <c r="BP505">
        <v>1</v>
      </c>
      <c r="BQ505" t="s">
        <v>74</v>
      </c>
      <c r="BR505" t="s">
        <v>74</v>
      </c>
      <c r="BS505" t="s">
        <v>74</v>
      </c>
      <c r="BT505" t="s">
        <v>74</v>
      </c>
      <c r="BU505" t="s">
        <v>74</v>
      </c>
      <c r="BV505" t="s">
        <v>74</v>
      </c>
      <c r="BW505" t="s">
        <v>74</v>
      </c>
      <c r="BX505" t="s">
        <v>74</v>
      </c>
      <c r="BY505" t="s">
        <v>74</v>
      </c>
      <c r="BZ505" t="s">
        <v>74</v>
      </c>
      <c r="CA505" t="s">
        <v>74</v>
      </c>
      <c r="CB505" t="s">
        <v>74</v>
      </c>
      <c r="CC505" t="s">
        <v>74</v>
      </c>
      <c r="CD505" t="s">
        <v>74</v>
      </c>
      <c r="CE505" t="s">
        <v>74</v>
      </c>
      <c r="CF505">
        <v>196.59116370000001</v>
      </c>
      <c r="CG505">
        <f>IF(CJ505&lt;$CH$1,CJ505,)</f>
        <v>1000.000061</v>
      </c>
      <c r="CH505">
        <v>1</v>
      </c>
      <c r="CI505">
        <v>505</v>
      </c>
      <c r="CJ505">
        <v>1000.000061</v>
      </c>
      <c r="CK505">
        <f t="shared" si="22"/>
        <v>393.18232740000002</v>
      </c>
      <c r="CL505">
        <f t="shared" si="23"/>
        <v>547.76903341390891</v>
      </c>
    </row>
    <row r="506" spans="1:90" x14ac:dyDescent="0.25">
      <c r="A506" s="5" t="s">
        <v>333</v>
      </c>
      <c r="B506" s="2" t="s">
        <v>601</v>
      </c>
      <c r="C506" s="10">
        <v>41699</v>
      </c>
      <c r="E506" s="14" t="e">
        <f t="shared" si="21"/>
        <v>#NUM!</v>
      </c>
      <c r="H506">
        <v>170</v>
      </c>
      <c r="I506">
        <v>71.7</v>
      </c>
      <c r="J506">
        <v>143</v>
      </c>
      <c r="K506">
        <v>7.8</v>
      </c>
      <c r="L506">
        <v>160</v>
      </c>
      <c r="M506">
        <v>67</v>
      </c>
      <c r="N506" t="s">
        <v>76</v>
      </c>
      <c r="O506">
        <v>294</v>
      </c>
      <c r="P506">
        <v>720</v>
      </c>
      <c r="Q506">
        <v>1280</v>
      </c>
      <c r="R506" s="1" t="s">
        <v>77</v>
      </c>
      <c r="S506" s="1" t="s">
        <v>77</v>
      </c>
      <c r="T506" t="s">
        <v>74</v>
      </c>
      <c r="U506">
        <v>4</v>
      </c>
      <c r="V506">
        <v>15.669</v>
      </c>
      <c r="W506">
        <v>1.2</v>
      </c>
      <c r="X506">
        <v>1</v>
      </c>
      <c r="Y506">
        <v>4</v>
      </c>
      <c r="Z506" t="s">
        <v>104</v>
      </c>
      <c r="AA506">
        <v>2000</v>
      </c>
      <c r="AF506" t="s">
        <v>74</v>
      </c>
      <c r="AG506">
        <v>8</v>
      </c>
      <c r="AH506">
        <v>2</v>
      </c>
      <c r="AI506">
        <v>1</v>
      </c>
      <c r="AJ506" t="s">
        <v>74</v>
      </c>
      <c r="AK506" t="s">
        <v>77</v>
      </c>
      <c r="AL506" t="s">
        <v>78</v>
      </c>
      <c r="AM506" t="s">
        <v>78</v>
      </c>
      <c r="AN506" t="s">
        <v>74</v>
      </c>
      <c r="AO506" t="s">
        <v>74</v>
      </c>
      <c r="AP506" t="s">
        <v>74</v>
      </c>
      <c r="AQ506" t="s">
        <v>74</v>
      </c>
      <c r="AR506" t="s">
        <v>78</v>
      </c>
      <c r="AS506" t="s">
        <v>78</v>
      </c>
      <c r="AT506" t="s">
        <v>78</v>
      </c>
      <c r="AU506" t="s">
        <v>78</v>
      </c>
      <c r="AV506" t="s">
        <v>78</v>
      </c>
      <c r="AW506" t="s">
        <v>74</v>
      </c>
      <c r="AX506" t="s">
        <v>78</v>
      </c>
      <c r="AY506">
        <v>4</v>
      </c>
      <c r="AZ506">
        <v>1</v>
      </c>
      <c r="BA506">
        <v>1</v>
      </c>
      <c r="BB506">
        <v>0</v>
      </c>
      <c r="BC506">
        <v>0</v>
      </c>
      <c r="BD506">
        <v>0.28571428599999998</v>
      </c>
      <c r="BE506">
        <v>0</v>
      </c>
      <c r="BF506">
        <v>0</v>
      </c>
      <c r="BG506">
        <v>0</v>
      </c>
      <c r="BH506">
        <v>0</v>
      </c>
      <c r="BI506">
        <v>0.4</v>
      </c>
      <c r="BJ506">
        <v>0</v>
      </c>
      <c r="BK506">
        <v>0</v>
      </c>
      <c r="BL506">
        <v>0.5</v>
      </c>
      <c r="BM506">
        <v>0.5</v>
      </c>
      <c r="BN506">
        <v>0</v>
      </c>
      <c r="BO506">
        <v>0</v>
      </c>
      <c r="BP506">
        <v>12</v>
      </c>
      <c r="BQ506">
        <v>5.0999999999999996</v>
      </c>
      <c r="BR506">
        <v>8.3000000000000007</v>
      </c>
      <c r="BS506">
        <v>5.8</v>
      </c>
      <c r="BT506">
        <v>6.9</v>
      </c>
      <c r="BU506">
        <v>6.3</v>
      </c>
      <c r="BV506">
        <v>5.9</v>
      </c>
      <c r="BW506">
        <v>5.3</v>
      </c>
      <c r="BX506">
        <v>3.7</v>
      </c>
      <c r="BY506">
        <v>6.1</v>
      </c>
      <c r="BZ506">
        <v>4</v>
      </c>
      <c r="CA506">
        <v>4.7</v>
      </c>
      <c r="CB506">
        <v>5.5</v>
      </c>
      <c r="CC506">
        <v>7.7</v>
      </c>
      <c r="CD506">
        <v>6.8</v>
      </c>
      <c r="CE506">
        <v>6.6</v>
      </c>
      <c r="CF506">
        <v>60.000059370000002</v>
      </c>
      <c r="CG506">
        <f>IF(CJ506&lt;$CH$1,CJ506,)</f>
        <v>1000.000061</v>
      </c>
      <c r="CH506">
        <v>1</v>
      </c>
      <c r="CI506">
        <v>506</v>
      </c>
      <c r="CJ506">
        <v>1000.000061</v>
      </c>
      <c r="CK506">
        <f t="shared" si="22"/>
        <v>120.00011874</v>
      </c>
      <c r="CL506">
        <f t="shared" si="23"/>
        <v>547.76903341390891</v>
      </c>
    </row>
    <row r="507" spans="1:90" x14ac:dyDescent="0.25">
      <c r="A507" s="5" t="s">
        <v>333</v>
      </c>
      <c r="B507" s="2" t="s">
        <v>602</v>
      </c>
      <c r="C507" s="10">
        <v>41699</v>
      </c>
      <c r="E507" s="14" t="e">
        <f t="shared" si="21"/>
        <v>#NUM!</v>
      </c>
      <c r="H507">
        <v>100</v>
      </c>
      <c r="I507">
        <v>63.5</v>
      </c>
      <c r="J507">
        <v>121.1</v>
      </c>
      <c r="K507">
        <v>11.3</v>
      </c>
      <c r="L507">
        <v>126</v>
      </c>
      <c r="M507">
        <v>59</v>
      </c>
      <c r="N507" t="s">
        <v>76</v>
      </c>
      <c r="O507">
        <v>233</v>
      </c>
      <c r="P507">
        <v>480</v>
      </c>
      <c r="Q507">
        <v>800</v>
      </c>
      <c r="R507" s="1" t="s">
        <v>77</v>
      </c>
      <c r="S507" s="1" t="s">
        <v>77</v>
      </c>
      <c r="T507" t="s">
        <v>74</v>
      </c>
      <c r="U507">
        <v>2</v>
      </c>
      <c r="V507">
        <v>10.78</v>
      </c>
      <c r="W507">
        <v>1.3</v>
      </c>
      <c r="X507">
        <v>0.51200000000000001</v>
      </c>
      <c r="Y507">
        <v>4</v>
      </c>
      <c r="Z507" t="s">
        <v>104</v>
      </c>
      <c r="AA507">
        <v>1500</v>
      </c>
      <c r="AF507" t="s">
        <v>74</v>
      </c>
      <c r="AG507">
        <v>3.2</v>
      </c>
      <c r="AH507">
        <v>2.8</v>
      </c>
      <c r="AI507">
        <v>0</v>
      </c>
      <c r="AJ507" t="s">
        <v>74</v>
      </c>
      <c r="AK507" t="s">
        <v>77</v>
      </c>
      <c r="AL507" t="s">
        <v>78</v>
      </c>
      <c r="AM507" t="s">
        <v>78</v>
      </c>
      <c r="AN507" t="s">
        <v>74</v>
      </c>
      <c r="AO507" t="s">
        <v>74</v>
      </c>
      <c r="AP507" t="s">
        <v>74</v>
      </c>
      <c r="AQ507" t="s">
        <v>74</v>
      </c>
      <c r="AR507" t="s">
        <v>77</v>
      </c>
      <c r="AS507" t="s">
        <v>78</v>
      </c>
      <c r="AT507" t="s">
        <v>78</v>
      </c>
      <c r="AU507" t="s">
        <v>78</v>
      </c>
      <c r="AV507" t="s">
        <v>78</v>
      </c>
      <c r="AW507" t="s">
        <v>74</v>
      </c>
      <c r="AX507" t="s">
        <v>78</v>
      </c>
      <c r="AY507">
        <v>4</v>
      </c>
      <c r="AZ507">
        <v>1</v>
      </c>
      <c r="BA507">
        <v>1</v>
      </c>
      <c r="BB507">
        <v>0</v>
      </c>
      <c r="BC507">
        <v>0</v>
      </c>
      <c r="BD507">
        <v>0.428571429</v>
      </c>
      <c r="BE507">
        <v>0</v>
      </c>
      <c r="BF507">
        <v>0</v>
      </c>
      <c r="BG507">
        <v>0</v>
      </c>
      <c r="BH507">
        <v>0</v>
      </c>
      <c r="BI507">
        <v>0.4</v>
      </c>
      <c r="BJ507">
        <v>0</v>
      </c>
      <c r="BK507">
        <v>0</v>
      </c>
      <c r="BL507">
        <v>0.5</v>
      </c>
      <c r="BM507">
        <v>0.5</v>
      </c>
      <c r="BN507">
        <v>0</v>
      </c>
      <c r="BO507">
        <v>0</v>
      </c>
      <c r="BP507">
        <v>13</v>
      </c>
      <c r="BQ507">
        <v>4.5999999999999996</v>
      </c>
      <c r="BR507">
        <v>6</v>
      </c>
      <c r="BS507">
        <v>4.7</v>
      </c>
      <c r="BT507">
        <v>7.8</v>
      </c>
      <c r="BU507">
        <v>4.9000000000000004</v>
      </c>
      <c r="BV507">
        <v>3.5</v>
      </c>
      <c r="BW507">
        <v>4.7</v>
      </c>
      <c r="BX507">
        <v>2.7</v>
      </c>
      <c r="BY507">
        <v>4.7</v>
      </c>
      <c r="BZ507">
        <v>1.9</v>
      </c>
      <c r="CA507">
        <v>0.1</v>
      </c>
      <c r="CB507">
        <v>0.2</v>
      </c>
      <c r="CC507">
        <v>8.3000000000000007</v>
      </c>
      <c r="CD507">
        <v>6.2</v>
      </c>
      <c r="CE507">
        <v>6.8</v>
      </c>
      <c r="CF507">
        <v>60.000059370000002</v>
      </c>
      <c r="CG507">
        <f>IF(CJ507&lt;$CH$1,CJ507,)</f>
        <v>1000.000061</v>
      </c>
      <c r="CH507">
        <v>1</v>
      </c>
      <c r="CI507">
        <v>507</v>
      </c>
      <c r="CJ507">
        <v>1000.000061</v>
      </c>
      <c r="CK507">
        <f t="shared" si="22"/>
        <v>120.00011874</v>
      </c>
      <c r="CL507">
        <f t="shared" si="23"/>
        <v>547.76903341390891</v>
      </c>
    </row>
    <row r="508" spans="1:90" x14ac:dyDescent="0.25">
      <c r="A508" s="5" t="s">
        <v>333</v>
      </c>
      <c r="B508" s="2" t="s">
        <v>603</v>
      </c>
      <c r="C508" s="10">
        <v>41699</v>
      </c>
      <c r="E508" s="14" t="e">
        <f t="shared" si="21"/>
        <v>#NUM!</v>
      </c>
      <c r="H508">
        <v>100</v>
      </c>
      <c r="I508">
        <v>74.5</v>
      </c>
      <c r="J508">
        <v>144.5</v>
      </c>
      <c r="K508">
        <v>10.8</v>
      </c>
      <c r="L508">
        <v>180</v>
      </c>
      <c r="M508">
        <v>64</v>
      </c>
      <c r="N508" t="s">
        <v>76</v>
      </c>
      <c r="O508">
        <v>196</v>
      </c>
      <c r="P508">
        <v>480</v>
      </c>
      <c r="Q508">
        <v>854</v>
      </c>
      <c r="R508" s="1" t="s">
        <v>77</v>
      </c>
      <c r="S508" s="1" t="s">
        <v>77</v>
      </c>
      <c r="T508" t="s">
        <v>74</v>
      </c>
      <c r="U508">
        <v>2</v>
      </c>
      <c r="V508">
        <v>10.872999999999999</v>
      </c>
      <c r="W508">
        <v>1.3</v>
      </c>
      <c r="X508">
        <v>0.51200000000000001</v>
      </c>
      <c r="Y508">
        <v>4</v>
      </c>
      <c r="Z508" t="s">
        <v>104</v>
      </c>
      <c r="AA508">
        <v>2100</v>
      </c>
      <c r="AF508" t="s">
        <v>74</v>
      </c>
      <c r="AG508">
        <v>5</v>
      </c>
      <c r="AH508">
        <v>2.4</v>
      </c>
      <c r="AI508">
        <v>0.3</v>
      </c>
      <c r="AJ508" t="s">
        <v>74</v>
      </c>
      <c r="AK508" t="s">
        <v>77</v>
      </c>
      <c r="AL508" t="s">
        <v>78</v>
      </c>
      <c r="AM508" t="s">
        <v>78</v>
      </c>
      <c r="AN508" t="s">
        <v>78</v>
      </c>
      <c r="AO508" t="s">
        <v>74</v>
      </c>
      <c r="AP508" t="s">
        <v>74</v>
      </c>
      <c r="AQ508" t="s">
        <v>74</v>
      </c>
      <c r="AR508" t="s">
        <v>77</v>
      </c>
      <c r="AS508" t="s">
        <v>78</v>
      </c>
      <c r="AT508" t="s">
        <v>77</v>
      </c>
      <c r="AU508" t="s">
        <v>78</v>
      </c>
      <c r="AV508" t="s">
        <v>78</v>
      </c>
      <c r="AW508" t="s">
        <v>74</v>
      </c>
      <c r="AX508" t="s">
        <v>78</v>
      </c>
      <c r="AY508">
        <v>3</v>
      </c>
      <c r="AZ508">
        <v>1</v>
      </c>
      <c r="BA508">
        <v>1</v>
      </c>
      <c r="BB508">
        <v>0</v>
      </c>
      <c r="BC508">
        <v>0</v>
      </c>
      <c r="BD508">
        <v>0.428571429</v>
      </c>
      <c r="BE508">
        <v>0.66666666699999999</v>
      </c>
      <c r="BF508">
        <v>0</v>
      </c>
      <c r="BG508">
        <v>0</v>
      </c>
      <c r="BH508">
        <v>0</v>
      </c>
      <c r="BI508">
        <v>0.4</v>
      </c>
      <c r="BJ508">
        <v>0</v>
      </c>
      <c r="BK508">
        <v>0</v>
      </c>
      <c r="BL508">
        <v>0.5</v>
      </c>
      <c r="BM508">
        <v>0.5</v>
      </c>
      <c r="BN508">
        <v>0</v>
      </c>
      <c r="BO508">
        <v>0</v>
      </c>
      <c r="BP508">
        <v>1</v>
      </c>
      <c r="BQ508" t="s">
        <v>74</v>
      </c>
      <c r="BR508" t="s">
        <v>74</v>
      </c>
      <c r="BS508" t="s">
        <v>74</v>
      </c>
      <c r="BT508" t="s">
        <v>74</v>
      </c>
      <c r="BU508" t="s">
        <v>74</v>
      </c>
      <c r="BV508" t="s">
        <v>74</v>
      </c>
      <c r="BW508" t="s">
        <v>74</v>
      </c>
      <c r="BX508" t="s">
        <v>74</v>
      </c>
      <c r="BY508" t="s">
        <v>74</v>
      </c>
      <c r="BZ508" t="s">
        <v>74</v>
      </c>
      <c r="CA508" t="s">
        <v>74</v>
      </c>
      <c r="CB508" t="s">
        <v>74</v>
      </c>
      <c r="CC508" t="s">
        <v>74</v>
      </c>
      <c r="CD508" t="s">
        <v>74</v>
      </c>
      <c r="CE508" t="s">
        <v>74</v>
      </c>
      <c r="CF508">
        <v>60.000059370000002</v>
      </c>
      <c r="CG508">
        <f>IF(CJ508&lt;$CH$1,CJ508,)</f>
        <v>1000.000061</v>
      </c>
      <c r="CH508">
        <v>1</v>
      </c>
      <c r="CI508">
        <v>508</v>
      </c>
      <c r="CJ508">
        <v>1000.000061</v>
      </c>
      <c r="CK508">
        <f t="shared" si="22"/>
        <v>120.00011874</v>
      </c>
      <c r="CL508">
        <f t="shared" si="23"/>
        <v>547.76903341390891</v>
      </c>
    </row>
    <row r="509" spans="1:90" x14ac:dyDescent="0.25">
      <c r="A509" s="5" t="s">
        <v>333</v>
      </c>
      <c r="B509" s="2" t="s">
        <v>582</v>
      </c>
      <c r="C509" s="10">
        <v>41671</v>
      </c>
      <c r="D509" s="10">
        <v>42064</v>
      </c>
      <c r="E509" s="14">
        <f t="shared" si="21"/>
        <v>13</v>
      </c>
      <c r="G509" s="3" t="s">
        <v>581</v>
      </c>
      <c r="H509">
        <v>400</v>
      </c>
      <c r="I509">
        <v>103.9</v>
      </c>
      <c r="J509">
        <v>183.5</v>
      </c>
      <c r="K509">
        <v>7.2</v>
      </c>
      <c r="L509">
        <v>239</v>
      </c>
      <c r="M509">
        <v>74</v>
      </c>
      <c r="N509" t="s">
        <v>76</v>
      </c>
      <c r="O509">
        <v>323</v>
      </c>
      <c r="P509">
        <v>1200</v>
      </c>
      <c r="Q509">
        <v>1920</v>
      </c>
      <c r="R509" s="1" t="s">
        <v>77</v>
      </c>
      <c r="S509" s="1" t="s">
        <v>77</v>
      </c>
      <c r="T509" t="s">
        <v>74</v>
      </c>
      <c r="U509">
        <v>4</v>
      </c>
      <c r="V509">
        <v>22.167999999999999</v>
      </c>
      <c r="W509">
        <v>1.6</v>
      </c>
      <c r="X509">
        <v>2</v>
      </c>
      <c r="Y509">
        <v>16</v>
      </c>
      <c r="Z509" t="s">
        <v>104</v>
      </c>
      <c r="AA509">
        <v>5000</v>
      </c>
      <c r="AB509">
        <v>62</v>
      </c>
      <c r="AC509">
        <v>22.27</v>
      </c>
      <c r="AD509">
        <v>7.38</v>
      </c>
      <c r="AE509">
        <v>6.67</v>
      </c>
      <c r="AF509" t="s">
        <v>74</v>
      </c>
      <c r="AG509">
        <v>13</v>
      </c>
      <c r="AH509">
        <v>2.2000000000000002</v>
      </c>
      <c r="AI509">
        <v>5</v>
      </c>
      <c r="AJ509" t="s">
        <v>74</v>
      </c>
      <c r="AK509" t="s">
        <v>77</v>
      </c>
      <c r="AL509" t="s">
        <v>78</v>
      </c>
      <c r="AM509" t="s">
        <v>78</v>
      </c>
      <c r="AN509" t="s">
        <v>78</v>
      </c>
      <c r="AO509" t="s">
        <v>78</v>
      </c>
      <c r="AP509" t="s">
        <v>78</v>
      </c>
      <c r="AQ509" t="s">
        <v>74</v>
      </c>
      <c r="AR509" t="s">
        <v>77</v>
      </c>
      <c r="AS509" t="s">
        <v>78</v>
      </c>
      <c r="AT509" t="s">
        <v>77</v>
      </c>
      <c r="AU509" t="s">
        <v>78</v>
      </c>
      <c r="AV509" t="s">
        <v>78</v>
      </c>
      <c r="AW509" t="s">
        <v>74</v>
      </c>
      <c r="AX509" t="s">
        <v>78</v>
      </c>
      <c r="AY509">
        <v>4</v>
      </c>
      <c r="AZ509">
        <v>1</v>
      </c>
      <c r="BA509">
        <v>1</v>
      </c>
      <c r="BB509">
        <v>0</v>
      </c>
      <c r="BC509">
        <v>0</v>
      </c>
      <c r="BD509">
        <v>0.428571429</v>
      </c>
      <c r="BE509">
        <v>0.66666666699999999</v>
      </c>
      <c r="BF509">
        <v>0</v>
      </c>
      <c r="BG509">
        <v>0</v>
      </c>
      <c r="BH509">
        <v>0</v>
      </c>
      <c r="BI509">
        <v>0.4</v>
      </c>
      <c r="BJ509">
        <v>0</v>
      </c>
      <c r="BK509">
        <v>0</v>
      </c>
      <c r="BL509">
        <v>0.5</v>
      </c>
      <c r="BM509">
        <v>0.5</v>
      </c>
      <c r="BN509">
        <v>0</v>
      </c>
      <c r="BO509">
        <v>0</v>
      </c>
      <c r="BP509">
        <v>2</v>
      </c>
      <c r="BQ509" t="s">
        <v>74</v>
      </c>
      <c r="BR509" t="s">
        <v>74</v>
      </c>
      <c r="BS509" t="s">
        <v>74</v>
      </c>
      <c r="BT509" t="s">
        <v>74</v>
      </c>
      <c r="BU509" t="s">
        <v>74</v>
      </c>
      <c r="BV509" t="s">
        <v>74</v>
      </c>
      <c r="BW509" t="s">
        <v>74</v>
      </c>
      <c r="BX509" t="s">
        <v>74</v>
      </c>
      <c r="BY509" t="s">
        <v>74</v>
      </c>
      <c r="BZ509" t="s">
        <v>74</v>
      </c>
      <c r="CA509" t="s">
        <v>74</v>
      </c>
      <c r="CB509" t="s">
        <v>74</v>
      </c>
      <c r="CC509" t="s">
        <v>74</v>
      </c>
      <c r="CD509" t="s">
        <v>74</v>
      </c>
      <c r="CE509" t="s">
        <v>74</v>
      </c>
      <c r="CF509">
        <v>119.02747410000001</v>
      </c>
      <c r="CG509">
        <f>IF(CJ509&lt;$CH$1,CJ509,)</f>
        <v>0</v>
      </c>
      <c r="CH509">
        <v>1</v>
      </c>
      <c r="CI509">
        <v>509</v>
      </c>
      <c r="CJ509">
        <v>14999.99958</v>
      </c>
      <c r="CK509">
        <f t="shared" si="22"/>
        <v>238.05494820000001</v>
      </c>
      <c r="CL509">
        <f t="shared" si="23"/>
        <v>0</v>
      </c>
    </row>
    <row r="510" spans="1:90" x14ac:dyDescent="0.25">
      <c r="A510" s="5" t="s">
        <v>333</v>
      </c>
      <c r="B510" s="2" t="s">
        <v>593</v>
      </c>
      <c r="C510" s="10">
        <v>41671</v>
      </c>
      <c r="D510" s="10">
        <v>41883</v>
      </c>
      <c r="E510" s="14">
        <f t="shared" si="21"/>
        <v>7</v>
      </c>
      <c r="G510" s="3" t="s">
        <v>592</v>
      </c>
      <c r="H510">
        <v>250</v>
      </c>
      <c r="I510">
        <v>65</v>
      </c>
      <c r="J510">
        <v>130</v>
      </c>
      <c r="K510">
        <v>8</v>
      </c>
      <c r="L510">
        <v>115</v>
      </c>
      <c r="M510">
        <v>66</v>
      </c>
      <c r="N510" t="s">
        <v>76</v>
      </c>
      <c r="O510">
        <v>245</v>
      </c>
      <c r="P510">
        <v>540</v>
      </c>
      <c r="Q510">
        <v>960</v>
      </c>
      <c r="R510" s="1" t="s">
        <v>77</v>
      </c>
      <c r="S510" s="1" t="s">
        <v>77</v>
      </c>
      <c r="T510" t="s">
        <v>74</v>
      </c>
      <c r="U510">
        <v>4</v>
      </c>
      <c r="V510">
        <v>16.513000000000002</v>
      </c>
      <c r="W510">
        <v>1.2</v>
      </c>
      <c r="X510">
        <v>1</v>
      </c>
      <c r="Y510">
        <v>4</v>
      </c>
      <c r="Z510" t="s">
        <v>104</v>
      </c>
      <c r="AA510">
        <v>2000</v>
      </c>
      <c r="AF510" t="s">
        <v>74</v>
      </c>
      <c r="AG510">
        <v>8</v>
      </c>
      <c r="AH510">
        <v>2</v>
      </c>
      <c r="AI510">
        <v>5</v>
      </c>
      <c r="AJ510" t="s">
        <v>74</v>
      </c>
      <c r="AK510" t="s">
        <v>77</v>
      </c>
      <c r="AL510" t="s">
        <v>78</v>
      </c>
      <c r="AM510" t="s">
        <v>78</v>
      </c>
      <c r="AN510" t="s">
        <v>78</v>
      </c>
      <c r="AO510" t="s">
        <v>78</v>
      </c>
      <c r="AP510" t="s">
        <v>74</v>
      </c>
      <c r="AQ510" t="s">
        <v>74</v>
      </c>
      <c r="AR510" t="s">
        <v>77</v>
      </c>
      <c r="AS510" t="s">
        <v>78</v>
      </c>
      <c r="AT510" t="s">
        <v>77</v>
      </c>
      <c r="AU510" t="s">
        <v>78</v>
      </c>
      <c r="AV510" t="s">
        <v>78</v>
      </c>
      <c r="AW510" t="s">
        <v>74</v>
      </c>
      <c r="AX510" t="s">
        <v>78</v>
      </c>
      <c r="AY510">
        <v>4</v>
      </c>
      <c r="AZ510">
        <v>1</v>
      </c>
      <c r="BA510">
        <v>1</v>
      </c>
      <c r="BB510">
        <v>0</v>
      </c>
      <c r="BC510">
        <v>0</v>
      </c>
      <c r="BD510">
        <v>0.428571429</v>
      </c>
      <c r="BE510">
        <v>0</v>
      </c>
      <c r="BF510">
        <v>0</v>
      </c>
      <c r="BG510">
        <v>0</v>
      </c>
      <c r="BH510">
        <v>0</v>
      </c>
      <c r="BI510">
        <v>0.4</v>
      </c>
      <c r="BJ510">
        <v>0</v>
      </c>
      <c r="BK510">
        <v>0</v>
      </c>
      <c r="BL510">
        <v>0.5</v>
      </c>
      <c r="BM510">
        <v>0.5</v>
      </c>
      <c r="BN510">
        <v>0</v>
      </c>
      <c r="BO510">
        <v>0</v>
      </c>
      <c r="BP510">
        <v>5</v>
      </c>
      <c r="BQ510">
        <v>9.1</v>
      </c>
      <c r="BR510">
        <v>8.6</v>
      </c>
      <c r="BS510">
        <v>8.1999999999999993</v>
      </c>
      <c r="BT510">
        <v>9.6</v>
      </c>
      <c r="BU510">
        <v>6.4</v>
      </c>
      <c r="BV510">
        <v>6.2</v>
      </c>
      <c r="BW510">
        <v>7.6</v>
      </c>
      <c r="BX510">
        <v>5.8</v>
      </c>
      <c r="BY510">
        <v>8.4</v>
      </c>
      <c r="BZ510">
        <v>6</v>
      </c>
      <c r="CA510">
        <v>7.8</v>
      </c>
      <c r="CB510">
        <v>7.6</v>
      </c>
      <c r="CC510">
        <v>9.4</v>
      </c>
      <c r="CD510">
        <v>9.1999999999999993</v>
      </c>
      <c r="CE510">
        <v>9.1999999999999993</v>
      </c>
      <c r="CF510">
        <v>119.02747410000001</v>
      </c>
      <c r="CG510">
        <f>IF(CJ510&lt;$CH$1,CJ510,)</f>
        <v>1000.000061</v>
      </c>
      <c r="CH510">
        <v>1</v>
      </c>
      <c r="CI510">
        <v>510</v>
      </c>
      <c r="CJ510">
        <v>1000.000061</v>
      </c>
      <c r="CK510">
        <f t="shared" si="22"/>
        <v>238.05494820000001</v>
      </c>
      <c r="CL510">
        <f t="shared" si="23"/>
        <v>547.76903341390891</v>
      </c>
    </row>
    <row r="511" spans="1:90" x14ac:dyDescent="0.25">
      <c r="A511" s="5" t="s">
        <v>333</v>
      </c>
      <c r="B511" s="2" t="s">
        <v>604</v>
      </c>
      <c r="C511" s="10">
        <v>41671</v>
      </c>
      <c r="E511" s="14" t="e">
        <f t="shared" si="21"/>
        <v>#NUM!</v>
      </c>
      <c r="H511">
        <v>270</v>
      </c>
      <c r="I511">
        <v>78.3</v>
      </c>
      <c r="J511">
        <v>151.5</v>
      </c>
      <c r="K511">
        <v>10</v>
      </c>
      <c r="L511">
        <v>180</v>
      </c>
      <c r="M511">
        <v>70</v>
      </c>
      <c r="N511" t="s">
        <v>76</v>
      </c>
      <c r="O511">
        <v>200</v>
      </c>
      <c r="P511">
        <v>540</v>
      </c>
      <c r="Q511">
        <v>960</v>
      </c>
      <c r="R511" s="1" t="s">
        <v>77</v>
      </c>
      <c r="S511" s="1" t="s">
        <v>77</v>
      </c>
      <c r="T511" t="s">
        <v>74</v>
      </c>
      <c r="U511">
        <v>4</v>
      </c>
      <c r="V511">
        <v>20.306999999999999</v>
      </c>
      <c r="W511">
        <v>1.3</v>
      </c>
      <c r="X511">
        <v>1</v>
      </c>
      <c r="Y511">
        <v>4</v>
      </c>
      <c r="Z511" t="s">
        <v>104</v>
      </c>
      <c r="AA511">
        <v>2300</v>
      </c>
      <c r="AF511" t="s">
        <v>74</v>
      </c>
      <c r="AG511">
        <v>5</v>
      </c>
      <c r="AH511" t="s">
        <v>74</v>
      </c>
      <c r="AI511">
        <v>0.3</v>
      </c>
      <c r="AJ511" t="s">
        <v>74</v>
      </c>
      <c r="AK511" t="s">
        <v>77</v>
      </c>
      <c r="AL511" t="s">
        <v>78</v>
      </c>
      <c r="AM511" t="s">
        <v>78</v>
      </c>
      <c r="AN511" t="s">
        <v>78</v>
      </c>
      <c r="AO511" t="s">
        <v>78</v>
      </c>
      <c r="AP511" t="s">
        <v>74</v>
      </c>
      <c r="AQ511" t="s">
        <v>74</v>
      </c>
      <c r="AR511" t="s">
        <v>77</v>
      </c>
      <c r="AS511" t="s">
        <v>78</v>
      </c>
      <c r="AT511" t="s">
        <v>78</v>
      </c>
      <c r="AU511" t="s">
        <v>78</v>
      </c>
      <c r="AV511" t="s">
        <v>78</v>
      </c>
      <c r="AW511" t="s">
        <v>74</v>
      </c>
      <c r="AX511" t="s">
        <v>78</v>
      </c>
      <c r="AY511" t="s">
        <v>74</v>
      </c>
      <c r="AZ511">
        <v>1</v>
      </c>
      <c r="BA511">
        <v>1</v>
      </c>
      <c r="BB511">
        <v>0</v>
      </c>
      <c r="BC511">
        <v>0</v>
      </c>
      <c r="BD511">
        <v>0.28571428599999998</v>
      </c>
      <c r="BE511">
        <v>0</v>
      </c>
      <c r="BF511">
        <v>0</v>
      </c>
      <c r="BG511">
        <v>0</v>
      </c>
      <c r="BH511">
        <v>0</v>
      </c>
      <c r="BI511">
        <v>0.4</v>
      </c>
      <c r="BJ511">
        <v>0</v>
      </c>
      <c r="BK511">
        <v>0</v>
      </c>
      <c r="BL511">
        <v>0.5</v>
      </c>
      <c r="BM511">
        <v>0.5</v>
      </c>
      <c r="BN511">
        <v>0</v>
      </c>
      <c r="BO511">
        <v>0</v>
      </c>
      <c r="BP511">
        <v>5</v>
      </c>
      <c r="BQ511">
        <v>6.5</v>
      </c>
      <c r="BR511">
        <v>7.2</v>
      </c>
      <c r="BS511">
        <v>7.6</v>
      </c>
      <c r="BT511">
        <v>8.1999999999999993</v>
      </c>
      <c r="BU511">
        <v>5.6</v>
      </c>
      <c r="BV511">
        <v>6</v>
      </c>
      <c r="BW511">
        <v>6.4</v>
      </c>
      <c r="BX511">
        <v>5.4</v>
      </c>
      <c r="BY511">
        <v>6</v>
      </c>
      <c r="BZ511">
        <v>3.6</v>
      </c>
      <c r="CA511">
        <v>3.2</v>
      </c>
      <c r="CB511">
        <v>8</v>
      </c>
      <c r="CC511">
        <v>7</v>
      </c>
      <c r="CD511">
        <v>6.5</v>
      </c>
      <c r="CE511">
        <v>8.1999999999999993</v>
      </c>
      <c r="CF511">
        <v>119.02747410000001</v>
      </c>
      <c r="CG511">
        <f>IF(CJ511&lt;$CH$1,CJ511,)</f>
        <v>1000.000061</v>
      </c>
      <c r="CH511">
        <v>1</v>
      </c>
      <c r="CI511">
        <v>511</v>
      </c>
      <c r="CJ511">
        <v>1000.000061</v>
      </c>
      <c r="CK511">
        <f t="shared" si="22"/>
        <v>238.05494820000001</v>
      </c>
      <c r="CL511">
        <f t="shared" si="23"/>
        <v>547.76903341390891</v>
      </c>
    </row>
    <row r="512" spans="1:90" x14ac:dyDescent="0.25">
      <c r="A512" s="5" t="s">
        <v>333</v>
      </c>
      <c r="B512" s="2" t="s">
        <v>605</v>
      </c>
      <c r="C512" s="10">
        <v>41671</v>
      </c>
      <c r="E512" s="14" t="e">
        <f t="shared" si="21"/>
        <v>#NUM!</v>
      </c>
      <c r="H512">
        <v>115</v>
      </c>
      <c r="I512">
        <v>67</v>
      </c>
      <c r="J512">
        <v>132.5</v>
      </c>
      <c r="K512">
        <v>10</v>
      </c>
      <c r="L512">
        <v>145</v>
      </c>
      <c r="M512">
        <v>63</v>
      </c>
      <c r="N512" t="s">
        <v>76</v>
      </c>
      <c r="O512">
        <v>218</v>
      </c>
      <c r="P512">
        <v>480</v>
      </c>
      <c r="Q512">
        <v>854</v>
      </c>
      <c r="R512" s="1" t="s">
        <v>77</v>
      </c>
      <c r="S512" s="1" t="s">
        <v>77</v>
      </c>
      <c r="T512" t="s">
        <v>74</v>
      </c>
      <c r="U512">
        <v>2</v>
      </c>
      <c r="V512">
        <v>12.156000000000001</v>
      </c>
      <c r="W512">
        <v>1.2</v>
      </c>
      <c r="X512">
        <v>0.51200000000000001</v>
      </c>
      <c r="Y512">
        <v>4</v>
      </c>
      <c r="Z512" t="s">
        <v>104</v>
      </c>
      <c r="AA512">
        <v>1750</v>
      </c>
      <c r="AF512" t="s">
        <v>74</v>
      </c>
      <c r="AG512">
        <v>5</v>
      </c>
      <c r="AH512" t="s">
        <v>74</v>
      </c>
      <c r="AI512">
        <v>0.3</v>
      </c>
      <c r="AJ512" t="s">
        <v>74</v>
      </c>
      <c r="AK512" t="s">
        <v>77</v>
      </c>
      <c r="AL512" t="s">
        <v>78</v>
      </c>
      <c r="AM512" t="s">
        <v>78</v>
      </c>
      <c r="AN512" t="s">
        <v>78</v>
      </c>
      <c r="AO512" t="s">
        <v>78</v>
      </c>
      <c r="AP512" t="s">
        <v>74</v>
      </c>
      <c r="AQ512" t="s">
        <v>74</v>
      </c>
      <c r="AR512" t="s">
        <v>77</v>
      </c>
      <c r="AS512" t="s">
        <v>78</v>
      </c>
      <c r="AT512" t="s">
        <v>78</v>
      </c>
      <c r="AU512" t="s">
        <v>78</v>
      </c>
      <c r="AV512" t="s">
        <v>74</v>
      </c>
      <c r="AW512" t="s">
        <v>74</v>
      </c>
      <c r="AX512" t="s">
        <v>78</v>
      </c>
      <c r="AY512">
        <v>4</v>
      </c>
      <c r="AZ512">
        <v>1</v>
      </c>
      <c r="BA512">
        <v>1</v>
      </c>
      <c r="BB512">
        <v>0</v>
      </c>
      <c r="BC512">
        <v>0</v>
      </c>
      <c r="BD512">
        <v>0.428571429</v>
      </c>
      <c r="BE512">
        <v>0.66666666699999999</v>
      </c>
      <c r="BF512">
        <v>0</v>
      </c>
      <c r="BG512">
        <v>0</v>
      </c>
      <c r="BH512">
        <v>0</v>
      </c>
      <c r="BI512">
        <v>0.4</v>
      </c>
      <c r="BJ512">
        <v>0</v>
      </c>
      <c r="BK512">
        <v>0</v>
      </c>
      <c r="BL512">
        <v>0.5</v>
      </c>
      <c r="BM512">
        <v>0.5</v>
      </c>
      <c r="BN512">
        <v>0</v>
      </c>
      <c r="BO512">
        <v>0</v>
      </c>
      <c r="BP512">
        <v>7</v>
      </c>
      <c r="BQ512">
        <v>3.9</v>
      </c>
      <c r="BR512">
        <v>4.5999999999999996</v>
      </c>
      <c r="BS512">
        <v>5.5</v>
      </c>
      <c r="BT512">
        <v>7.3</v>
      </c>
      <c r="BU512">
        <v>3.8</v>
      </c>
      <c r="BV512">
        <v>6.8</v>
      </c>
      <c r="BW512">
        <v>3.5</v>
      </c>
      <c r="BX512">
        <v>1.7</v>
      </c>
      <c r="BY512">
        <v>5.7</v>
      </c>
      <c r="BZ512">
        <v>3.7</v>
      </c>
      <c r="CA512">
        <v>3.2</v>
      </c>
      <c r="CB512">
        <v>6.5</v>
      </c>
      <c r="CC512">
        <v>6.7</v>
      </c>
      <c r="CD512">
        <v>5.8</v>
      </c>
      <c r="CE512">
        <v>6.3</v>
      </c>
      <c r="CF512">
        <v>119.02747410000001</v>
      </c>
      <c r="CG512">
        <f>IF(CJ512&lt;$CH$1,CJ512,)</f>
        <v>1000.000045</v>
      </c>
      <c r="CH512">
        <v>1</v>
      </c>
      <c r="CI512">
        <v>512</v>
      </c>
      <c r="CJ512">
        <v>1000.000045</v>
      </c>
      <c r="CK512">
        <f t="shared" si="22"/>
        <v>238.05494820000001</v>
      </c>
      <c r="CL512">
        <f t="shared" si="23"/>
        <v>547.76902464960494</v>
      </c>
    </row>
    <row r="513" spans="1:90" x14ac:dyDescent="0.25">
      <c r="A513" s="5" t="s">
        <v>333</v>
      </c>
      <c r="B513" s="2" t="s">
        <v>606</v>
      </c>
      <c r="C513" s="10">
        <v>41671</v>
      </c>
      <c r="E513" s="14" t="e">
        <f t="shared" si="21"/>
        <v>#NUM!</v>
      </c>
      <c r="H513">
        <v>250</v>
      </c>
      <c r="I513">
        <v>65.3</v>
      </c>
      <c r="J513">
        <v>131.19999999999999</v>
      </c>
      <c r="K513">
        <v>8</v>
      </c>
      <c r="L513">
        <v>115</v>
      </c>
      <c r="M513">
        <v>65</v>
      </c>
      <c r="N513" t="s">
        <v>76</v>
      </c>
      <c r="O513">
        <v>245</v>
      </c>
      <c r="P513">
        <v>540</v>
      </c>
      <c r="Q513">
        <v>960</v>
      </c>
      <c r="R513" s="1" t="s">
        <v>77</v>
      </c>
      <c r="S513" s="1" t="s">
        <v>78</v>
      </c>
      <c r="T513" t="s">
        <v>74</v>
      </c>
      <c r="U513">
        <v>4</v>
      </c>
      <c r="V513">
        <v>20.957999999999998</v>
      </c>
      <c r="W513">
        <v>1.2</v>
      </c>
      <c r="X513">
        <v>1</v>
      </c>
      <c r="Y513">
        <v>8</v>
      </c>
      <c r="Z513" t="s">
        <v>104</v>
      </c>
      <c r="AA513">
        <v>2000</v>
      </c>
      <c r="AF513" t="s">
        <v>74</v>
      </c>
      <c r="AG513">
        <v>8</v>
      </c>
      <c r="AH513">
        <v>2</v>
      </c>
      <c r="AI513">
        <v>5</v>
      </c>
      <c r="AJ513" t="s">
        <v>74</v>
      </c>
      <c r="AK513" t="s">
        <v>77</v>
      </c>
      <c r="AL513" t="s">
        <v>78</v>
      </c>
      <c r="AM513" t="s">
        <v>78</v>
      </c>
      <c r="AN513" t="s">
        <v>78</v>
      </c>
      <c r="AO513" t="s">
        <v>78</v>
      </c>
      <c r="AP513" t="s">
        <v>74</v>
      </c>
      <c r="AQ513" t="s">
        <v>74</v>
      </c>
      <c r="AR513" t="s">
        <v>78</v>
      </c>
      <c r="AS513" t="s">
        <v>78</v>
      </c>
      <c r="AT513" t="s">
        <v>77</v>
      </c>
      <c r="AU513" t="s">
        <v>78</v>
      </c>
      <c r="AV513" t="s">
        <v>78</v>
      </c>
      <c r="AW513" t="s">
        <v>74</v>
      </c>
      <c r="AX513" t="s">
        <v>78</v>
      </c>
      <c r="AY513">
        <v>4</v>
      </c>
      <c r="AZ513">
        <v>1</v>
      </c>
      <c r="BA513">
        <v>1</v>
      </c>
      <c r="BB513">
        <v>0.8</v>
      </c>
      <c r="BC513">
        <v>0</v>
      </c>
      <c r="BD513">
        <v>0.428571429</v>
      </c>
      <c r="BE513">
        <v>0.66666666699999999</v>
      </c>
      <c r="BF513">
        <v>0.1875</v>
      </c>
      <c r="BG513">
        <v>0</v>
      </c>
      <c r="BH513">
        <v>0</v>
      </c>
      <c r="BI513">
        <v>0.4</v>
      </c>
      <c r="BJ513">
        <v>0.18181818199999999</v>
      </c>
      <c r="BK513">
        <v>0</v>
      </c>
      <c r="BL513">
        <v>0.5</v>
      </c>
      <c r="BM513">
        <v>0.5</v>
      </c>
      <c r="BN513">
        <v>0.33333333300000001</v>
      </c>
      <c r="BO513">
        <v>0</v>
      </c>
      <c r="BP513">
        <v>9</v>
      </c>
      <c r="BQ513">
        <v>8.3000000000000007</v>
      </c>
      <c r="BR513">
        <v>8.8000000000000007</v>
      </c>
      <c r="BS513">
        <v>9</v>
      </c>
      <c r="BT513">
        <v>8.6999999999999993</v>
      </c>
      <c r="BU513">
        <v>6.9</v>
      </c>
      <c r="BV513">
        <v>6.3</v>
      </c>
      <c r="BW513">
        <v>7.3</v>
      </c>
      <c r="BX513">
        <v>5.6</v>
      </c>
      <c r="BY513">
        <v>8.4</v>
      </c>
      <c r="BZ513">
        <v>7</v>
      </c>
      <c r="CA513">
        <v>8.6</v>
      </c>
      <c r="CB513">
        <v>8.6999999999999993</v>
      </c>
      <c r="CC513">
        <v>8.6</v>
      </c>
      <c r="CD513">
        <v>8.3000000000000007</v>
      </c>
      <c r="CE513">
        <v>8.4</v>
      </c>
      <c r="CF513">
        <v>119.02747410000001</v>
      </c>
      <c r="CG513">
        <f>IF(CJ513&lt;$CH$1,CJ513,)</f>
        <v>1000.000061</v>
      </c>
      <c r="CH513">
        <v>1</v>
      </c>
      <c r="CI513">
        <v>513</v>
      </c>
      <c r="CJ513">
        <v>1000.000061</v>
      </c>
      <c r="CK513">
        <f t="shared" si="22"/>
        <v>238.05494820000001</v>
      </c>
      <c r="CL513">
        <f t="shared" si="23"/>
        <v>547.76903341390891</v>
      </c>
    </row>
    <row r="514" spans="1:90" x14ac:dyDescent="0.25">
      <c r="A514" s="5" t="s">
        <v>333</v>
      </c>
      <c r="B514" s="2" t="s">
        <v>607</v>
      </c>
      <c r="C514" s="10">
        <v>41640</v>
      </c>
      <c r="E514" s="14" t="e">
        <f t="shared" ref="E514:E577" si="24">DATEDIF(C514,D514,"M")</f>
        <v>#NUM!</v>
      </c>
      <c r="H514">
        <v>250</v>
      </c>
      <c r="I514">
        <v>77</v>
      </c>
      <c r="J514">
        <v>151</v>
      </c>
      <c r="K514">
        <v>8.9</v>
      </c>
      <c r="L514">
        <v>170</v>
      </c>
      <c r="M514">
        <v>71</v>
      </c>
      <c r="N514" t="s">
        <v>76</v>
      </c>
      <c r="O514">
        <v>267</v>
      </c>
      <c r="P514">
        <v>720</v>
      </c>
      <c r="Q514">
        <v>1280</v>
      </c>
      <c r="R514" s="1" t="s">
        <v>77</v>
      </c>
      <c r="S514" s="1" t="s">
        <v>77</v>
      </c>
      <c r="T514" t="s">
        <v>74</v>
      </c>
      <c r="U514">
        <v>4</v>
      </c>
      <c r="V514">
        <v>21.356000000000002</v>
      </c>
      <c r="W514">
        <v>1.6</v>
      </c>
      <c r="X514">
        <v>2</v>
      </c>
      <c r="Y514">
        <v>16</v>
      </c>
      <c r="Z514" t="s">
        <v>104</v>
      </c>
      <c r="AA514">
        <v>3000</v>
      </c>
      <c r="AF514" t="s">
        <v>74</v>
      </c>
      <c r="AG514">
        <v>13.1</v>
      </c>
      <c r="AH514" t="s">
        <v>74</v>
      </c>
      <c r="AI514">
        <v>5</v>
      </c>
      <c r="AJ514" t="s">
        <v>74</v>
      </c>
      <c r="AK514" t="s">
        <v>77</v>
      </c>
      <c r="AL514" t="s">
        <v>74</v>
      </c>
      <c r="AM514" t="s">
        <v>78</v>
      </c>
      <c r="AN514" t="s">
        <v>74</v>
      </c>
      <c r="AO514" t="s">
        <v>74</v>
      </c>
      <c r="AP514" t="s">
        <v>74</v>
      </c>
      <c r="AQ514" t="s">
        <v>74</v>
      </c>
      <c r="AR514" t="s">
        <v>77</v>
      </c>
      <c r="AS514" t="s">
        <v>78</v>
      </c>
      <c r="AT514" t="s">
        <v>78</v>
      </c>
      <c r="AU514" t="s">
        <v>78</v>
      </c>
      <c r="AV514" t="s">
        <v>74</v>
      </c>
      <c r="AW514" t="s">
        <v>74</v>
      </c>
      <c r="AX514" t="s">
        <v>78</v>
      </c>
      <c r="AY514">
        <v>4</v>
      </c>
      <c r="AZ514">
        <v>1</v>
      </c>
      <c r="BA514">
        <v>0</v>
      </c>
      <c r="BB514">
        <v>0</v>
      </c>
      <c r="BC514">
        <v>0</v>
      </c>
      <c r="BD514">
        <v>0.428571429</v>
      </c>
      <c r="BE514">
        <v>0</v>
      </c>
      <c r="BF514">
        <v>0</v>
      </c>
      <c r="BG514">
        <v>0</v>
      </c>
      <c r="BH514">
        <v>0.5</v>
      </c>
      <c r="BI514">
        <v>0</v>
      </c>
      <c r="BJ514">
        <v>0</v>
      </c>
      <c r="BK514">
        <v>0</v>
      </c>
      <c r="BL514">
        <v>0.75</v>
      </c>
      <c r="BM514">
        <v>0</v>
      </c>
      <c r="BN514">
        <v>0</v>
      </c>
      <c r="BO514">
        <v>0</v>
      </c>
      <c r="BP514">
        <v>0</v>
      </c>
      <c r="BQ514" t="s">
        <v>74</v>
      </c>
      <c r="BR514" t="s">
        <v>74</v>
      </c>
      <c r="BS514" t="s">
        <v>74</v>
      </c>
      <c r="BT514" t="s">
        <v>74</v>
      </c>
      <c r="BU514" t="s">
        <v>74</v>
      </c>
      <c r="BV514" t="s">
        <v>74</v>
      </c>
      <c r="BW514" t="s">
        <v>74</v>
      </c>
      <c r="BX514" t="s">
        <v>74</v>
      </c>
      <c r="BY514" t="s">
        <v>74</v>
      </c>
      <c r="BZ514" t="s">
        <v>74</v>
      </c>
      <c r="CA514" t="s">
        <v>74</v>
      </c>
      <c r="CB514" t="s">
        <v>74</v>
      </c>
      <c r="CC514" t="s">
        <v>74</v>
      </c>
      <c r="CD514" t="s">
        <v>74</v>
      </c>
      <c r="CE514" t="s">
        <v>74</v>
      </c>
      <c r="CF514">
        <v>195.15742349999999</v>
      </c>
      <c r="CG514">
        <f>IF(CJ514&lt;$CH$1,CJ514,)</f>
        <v>0</v>
      </c>
      <c r="CH514">
        <v>1</v>
      </c>
      <c r="CI514">
        <v>514</v>
      </c>
      <c r="CJ514">
        <v>14999.99994</v>
      </c>
      <c r="CK514">
        <f t="shared" si="22"/>
        <v>390.31484699999999</v>
      </c>
      <c r="CL514">
        <f t="shared" si="23"/>
        <v>0</v>
      </c>
    </row>
    <row r="515" spans="1:90" x14ac:dyDescent="0.25">
      <c r="A515" s="5" t="s">
        <v>333</v>
      </c>
      <c r="B515" s="2" t="s">
        <v>608</v>
      </c>
      <c r="C515" s="10">
        <v>41640</v>
      </c>
      <c r="E515" s="14" t="e">
        <f t="shared" si="24"/>
        <v>#NUM!</v>
      </c>
      <c r="H515">
        <v>350</v>
      </c>
      <c r="I515">
        <v>65.5</v>
      </c>
      <c r="J515">
        <v>132.6</v>
      </c>
      <c r="K515">
        <v>6.5</v>
      </c>
      <c r="L515">
        <v>120</v>
      </c>
      <c r="M515">
        <v>70</v>
      </c>
      <c r="N515" t="s">
        <v>76</v>
      </c>
      <c r="O515">
        <v>312</v>
      </c>
      <c r="P515">
        <v>720</v>
      </c>
      <c r="Q515">
        <v>1280</v>
      </c>
      <c r="R515" s="1" t="s">
        <v>78</v>
      </c>
      <c r="S515" s="1" t="s">
        <v>78</v>
      </c>
      <c r="T515" t="s">
        <v>74</v>
      </c>
      <c r="U515">
        <v>4</v>
      </c>
      <c r="V515">
        <v>14.106</v>
      </c>
      <c r="W515">
        <v>1.6</v>
      </c>
      <c r="X515">
        <v>2</v>
      </c>
      <c r="Y515">
        <v>16</v>
      </c>
      <c r="Z515" t="s">
        <v>104</v>
      </c>
      <c r="AA515">
        <v>2000</v>
      </c>
      <c r="AF515" t="s">
        <v>74</v>
      </c>
      <c r="AG515">
        <v>8</v>
      </c>
      <c r="AH515" t="s">
        <v>74</v>
      </c>
      <c r="AI515">
        <v>5.0999999999999996</v>
      </c>
      <c r="AJ515" t="s">
        <v>74</v>
      </c>
      <c r="AK515" t="s">
        <v>77</v>
      </c>
      <c r="AL515" t="s">
        <v>78</v>
      </c>
      <c r="AM515" t="s">
        <v>78</v>
      </c>
      <c r="AN515" t="s">
        <v>78</v>
      </c>
      <c r="AO515" t="s">
        <v>78</v>
      </c>
      <c r="AP515" t="s">
        <v>78</v>
      </c>
      <c r="AQ515" t="s">
        <v>74</v>
      </c>
      <c r="AR515" t="s">
        <v>77</v>
      </c>
      <c r="AS515" t="s">
        <v>78</v>
      </c>
      <c r="AT515" t="s">
        <v>78</v>
      </c>
      <c r="AU515" t="s">
        <v>78</v>
      </c>
      <c r="AV515" t="s">
        <v>78</v>
      </c>
      <c r="AW515" t="s">
        <v>74</v>
      </c>
      <c r="AX515" t="s">
        <v>78</v>
      </c>
      <c r="AY515">
        <v>3</v>
      </c>
      <c r="AZ515">
        <v>1</v>
      </c>
      <c r="BA515">
        <v>1</v>
      </c>
      <c r="BB515">
        <v>0</v>
      </c>
      <c r="BC515">
        <v>0</v>
      </c>
      <c r="BD515">
        <v>0.428571429</v>
      </c>
      <c r="BE515">
        <v>1</v>
      </c>
      <c r="BF515">
        <v>0</v>
      </c>
      <c r="BG515">
        <v>0</v>
      </c>
      <c r="BH515">
        <v>0</v>
      </c>
      <c r="BI515">
        <v>0.4</v>
      </c>
      <c r="BJ515">
        <v>0</v>
      </c>
      <c r="BK515">
        <v>0</v>
      </c>
      <c r="BL515">
        <v>0.5</v>
      </c>
      <c r="BM515">
        <v>0.5</v>
      </c>
      <c r="BN515">
        <v>0</v>
      </c>
      <c r="BO515">
        <v>0</v>
      </c>
      <c r="BP515">
        <v>0</v>
      </c>
      <c r="BQ515" t="s">
        <v>74</v>
      </c>
      <c r="BR515" t="s">
        <v>74</v>
      </c>
      <c r="BS515" t="s">
        <v>74</v>
      </c>
      <c r="BT515" t="s">
        <v>74</v>
      </c>
      <c r="BU515" t="s">
        <v>74</v>
      </c>
      <c r="BV515" t="s">
        <v>74</v>
      </c>
      <c r="BW515" t="s">
        <v>74</v>
      </c>
      <c r="BX515" t="s">
        <v>74</v>
      </c>
      <c r="BY515" t="s">
        <v>74</v>
      </c>
      <c r="BZ515" t="s">
        <v>74</v>
      </c>
      <c r="CA515" t="s">
        <v>74</v>
      </c>
      <c r="CB515" t="s">
        <v>74</v>
      </c>
      <c r="CC515" t="s">
        <v>74</v>
      </c>
      <c r="CD515" t="s">
        <v>74</v>
      </c>
      <c r="CE515" t="s">
        <v>74</v>
      </c>
      <c r="CF515">
        <v>195.15742349999999</v>
      </c>
      <c r="CG515">
        <f>IF(CJ515&lt;$CH$1,CJ515,)</f>
        <v>0</v>
      </c>
      <c r="CH515">
        <v>1</v>
      </c>
      <c r="CI515">
        <v>515</v>
      </c>
      <c r="CJ515">
        <v>14999.99994</v>
      </c>
      <c r="CK515">
        <f t="shared" ref="CK515:CK578" si="25">CF515*2</f>
        <v>390.31484699999999</v>
      </c>
      <c r="CL515">
        <f t="shared" ref="CL515:CL578" si="26">CG515*0.547769</f>
        <v>0</v>
      </c>
    </row>
    <row r="516" spans="1:90" x14ac:dyDescent="0.25">
      <c r="A516" s="5" t="s">
        <v>333</v>
      </c>
      <c r="B516" s="2" t="s">
        <v>609</v>
      </c>
      <c r="C516" s="10">
        <v>41640</v>
      </c>
      <c r="E516" s="14" t="e">
        <f t="shared" si="24"/>
        <v>#NUM!</v>
      </c>
      <c r="H516">
        <v>330</v>
      </c>
      <c r="I516">
        <v>84.7</v>
      </c>
      <c r="J516">
        <v>161</v>
      </c>
      <c r="K516">
        <v>10</v>
      </c>
      <c r="L516">
        <v>202</v>
      </c>
      <c r="M516">
        <v>75</v>
      </c>
      <c r="N516" t="s">
        <v>76</v>
      </c>
      <c r="O516">
        <v>241</v>
      </c>
      <c r="P516">
        <v>720</v>
      </c>
      <c r="Q516">
        <v>1280</v>
      </c>
      <c r="R516" s="1" t="s">
        <v>78</v>
      </c>
      <c r="S516" s="1" t="s">
        <v>78</v>
      </c>
      <c r="T516" t="s">
        <v>74</v>
      </c>
      <c r="U516">
        <v>4</v>
      </c>
      <c r="V516">
        <v>22.341000000000001</v>
      </c>
      <c r="W516">
        <v>1.6</v>
      </c>
      <c r="X516">
        <v>2</v>
      </c>
      <c r="Y516">
        <v>16</v>
      </c>
      <c r="Z516" t="s">
        <v>104</v>
      </c>
      <c r="AA516">
        <v>4050</v>
      </c>
      <c r="AB516">
        <v>106</v>
      </c>
      <c r="AC516">
        <v>33.32</v>
      </c>
      <c r="AD516">
        <v>16.68</v>
      </c>
      <c r="AE516">
        <v>18.02</v>
      </c>
      <c r="AF516" t="s">
        <v>74</v>
      </c>
      <c r="AG516">
        <v>12.8</v>
      </c>
      <c r="AH516">
        <v>2</v>
      </c>
      <c r="AI516">
        <v>5</v>
      </c>
      <c r="AJ516" t="s">
        <v>74</v>
      </c>
      <c r="AK516" t="s">
        <v>77</v>
      </c>
      <c r="AL516" t="s">
        <v>78</v>
      </c>
      <c r="AM516" t="s">
        <v>78</v>
      </c>
      <c r="AN516" t="s">
        <v>78</v>
      </c>
      <c r="AO516" t="s">
        <v>78</v>
      </c>
      <c r="AP516" t="s">
        <v>78</v>
      </c>
      <c r="AQ516" t="s">
        <v>74</v>
      </c>
      <c r="AR516" t="s">
        <v>77</v>
      </c>
      <c r="AS516" t="s">
        <v>78</v>
      </c>
      <c r="AT516" t="s">
        <v>78</v>
      </c>
      <c r="AU516" t="s">
        <v>78</v>
      </c>
      <c r="AV516" t="s">
        <v>78</v>
      </c>
      <c r="AW516" t="s">
        <v>74</v>
      </c>
      <c r="AX516" t="s">
        <v>78</v>
      </c>
      <c r="AY516">
        <v>4</v>
      </c>
      <c r="AZ516">
        <v>1</v>
      </c>
      <c r="BA516">
        <v>0.5</v>
      </c>
      <c r="BB516">
        <v>0</v>
      </c>
      <c r="BC516">
        <v>0</v>
      </c>
      <c r="BD516">
        <v>0.428571429</v>
      </c>
      <c r="BE516">
        <v>1</v>
      </c>
      <c r="BF516">
        <v>0.25</v>
      </c>
      <c r="BG516">
        <v>0</v>
      </c>
      <c r="BH516">
        <v>0</v>
      </c>
      <c r="BI516">
        <v>0.2</v>
      </c>
      <c r="BJ516">
        <v>0</v>
      </c>
      <c r="BK516">
        <v>0</v>
      </c>
      <c r="BL516">
        <v>0.5</v>
      </c>
      <c r="BM516">
        <v>0.25</v>
      </c>
      <c r="BN516">
        <v>0.16666666699999999</v>
      </c>
      <c r="BO516">
        <v>0</v>
      </c>
      <c r="BP516">
        <v>0</v>
      </c>
      <c r="BQ516" t="s">
        <v>74</v>
      </c>
      <c r="BR516" t="s">
        <v>74</v>
      </c>
      <c r="BS516" t="s">
        <v>74</v>
      </c>
      <c r="BT516" t="s">
        <v>74</v>
      </c>
      <c r="BU516" t="s">
        <v>74</v>
      </c>
      <c r="BV516" t="s">
        <v>74</v>
      </c>
      <c r="BW516" t="s">
        <v>74</v>
      </c>
      <c r="BX516" t="s">
        <v>74</v>
      </c>
      <c r="BY516" t="s">
        <v>74</v>
      </c>
      <c r="BZ516" t="s">
        <v>74</v>
      </c>
      <c r="CA516" t="s">
        <v>74</v>
      </c>
      <c r="CB516" t="s">
        <v>74</v>
      </c>
      <c r="CC516" t="s">
        <v>74</v>
      </c>
      <c r="CD516" t="s">
        <v>74</v>
      </c>
      <c r="CE516" t="s">
        <v>74</v>
      </c>
      <c r="CF516">
        <v>195.15742349999999</v>
      </c>
      <c r="CG516">
        <f>IF(CJ516&lt;$CH$1,CJ516,)</f>
        <v>0</v>
      </c>
      <c r="CH516">
        <v>1</v>
      </c>
      <c r="CI516">
        <v>516</v>
      </c>
      <c r="CJ516">
        <v>14999.99958</v>
      </c>
      <c r="CK516">
        <f t="shared" si="25"/>
        <v>390.31484699999999</v>
      </c>
      <c r="CL516">
        <f t="shared" si="26"/>
        <v>0</v>
      </c>
    </row>
    <row r="517" spans="1:90" x14ac:dyDescent="0.25">
      <c r="A517" s="5" t="s">
        <v>333</v>
      </c>
      <c r="B517" s="2" t="s">
        <v>610</v>
      </c>
      <c r="C517" s="10">
        <v>41609</v>
      </c>
      <c r="E517" s="14" t="e">
        <f t="shared" si="24"/>
        <v>#NUM!</v>
      </c>
      <c r="H517">
        <v>175</v>
      </c>
      <c r="I517">
        <v>71.400000000000006</v>
      </c>
      <c r="J517">
        <v>139.5</v>
      </c>
      <c r="K517">
        <v>9</v>
      </c>
      <c r="L517">
        <v>140</v>
      </c>
      <c r="M517">
        <v>69</v>
      </c>
      <c r="N517" t="s">
        <v>76</v>
      </c>
      <c r="O517">
        <v>294</v>
      </c>
      <c r="P517">
        <v>720</v>
      </c>
      <c r="Q517">
        <v>1280</v>
      </c>
      <c r="R517" s="1" t="s">
        <v>77</v>
      </c>
      <c r="S517" s="1" t="s">
        <v>77</v>
      </c>
      <c r="T517" t="s">
        <v>74</v>
      </c>
      <c r="U517">
        <v>4</v>
      </c>
      <c r="V517">
        <v>17.789000000000001</v>
      </c>
      <c r="W517">
        <v>1.3</v>
      </c>
      <c r="X517">
        <v>1</v>
      </c>
      <c r="Y517">
        <v>4</v>
      </c>
      <c r="Z517" t="s">
        <v>104</v>
      </c>
      <c r="AA517">
        <v>2300</v>
      </c>
      <c r="AF517" t="s">
        <v>74</v>
      </c>
      <c r="AG517">
        <v>8</v>
      </c>
      <c r="AH517">
        <v>2</v>
      </c>
      <c r="AI517">
        <v>5</v>
      </c>
      <c r="AJ517" t="s">
        <v>74</v>
      </c>
      <c r="AK517" t="s">
        <v>77</v>
      </c>
      <c r="AL517" t="s">
        <v>78</v>
      </c>
      <c r="AM517" t="s">
        <v>78</v>
      </c>
      <c r="AN517" t="s">
        <v>78</v>
      </c>
      <c r="AO517" t="s">
        <v>78</v>
      </c>
      <c r="AP517" t="s">
        <v>78</v>
      </c>
      <c r="AQ517" t="s">
        <v>74</v>
      </c>
      <c r="AR517" t="s">
        <v>77</v>
      </c>
      <c r="AS517" t="s">
        <v>78</v>
      </c>
      <c r="AT517" t="s">
        <v>78</v>
      </c>
      <c r="AU517" t="s">
        <v>78</v>
      </c>
      <c r="AV517" t="s">
        <v>78</v>
      </c>
      <c r="AW517" t="s">
        <v>74</v>
      </c>
      <c r="AX517" t="s">
        <v>78</v>
      </c>
      <c r="AY517">
        <v>4</v>
      </c>
      <c r="AZ517">
        <v>1</v>
      </c>
      <c r="BA517">
        <v>1</v>
      </c>
      <c r="BB517">
        <v>0</v>
      </c>
      <c r="BC517">
        <v>0</v>
      </c>
      <c r="BD517">
        <v>0.28571428599999998</v>
      </c>
      <c r="BE517">
        <v>0</v>
      </c>
      <c r="BF517">
        <v>0</v>
      </c>
      <c r="BG517">
        <v>0</v>
      </c>
      <c r="BH517">
        <v>0</v>
      </c>
      <c r="BI517">
        <v>0.4</v>
      </c>
      <c r="BJ517">
        <v>0</v>
      </c>
      <c r="BK517">
        <v>0</v>
      </c>
      <c r="BL517">
        <v>0.5</v>
      </c>
      <c r="BM517">
        <v>0.5</v>
      </c>
      <c r="BN517">
        <v>0</v>
      </c>
      <c r="BO517">
        <v>0</v>
      </c>
      <c r="BP517">
        <v>12</v>
      </c>
      <c r="BQ517">
        <v>6.9</v>
      </c>
      <c r="BR517">
        <v>8.3000000000000007</v>
      </c>
      <c r="BS517">
        <v>7.2</v>
      </c>
      <c r="BT517">
        <v>8</v>
      </c>
      <c r="BU517">
        <v>7</v>
      </c>
      <c r="BV517">
        <v>6.6</v>
      </c>
      <c r="BW517">
        <v>7.5</v>
      </c>
      <c r="BX517">
        <v>5.9</v>
      </c>
      <c r="BY517">
        <v>7.5</v>
      </c>
      <c r="BZ517">
        <v>5.6</v>
      </c>
      <c r="CA517">
        <v>6.1</v>
      </c>
      <c r="CB517">
        <v>7.2</v>
      </c>
      <c r="CC517">
        <v>7.9</v>
      </c>
      <c r="CD517">
        <v>7.6</v>
      </c>
      <c r="CE517">
        <v>8.4</v>
      </c>
      <c r="CF517">
        <v>104.9519179</v>
      </c>
      <c r="CG517">
        <f>IF(CJ517&lt;$CH$1,CJ517,)</f>
        <v>0</v>
      </c>
      <c r="CH517">
        <v>1</v>
      </c>
      <c r="CI517">
        <v>517</v>
      </c>
      <c r="CJ517">
        <v>14999.99958</v>
      </c>
      <c r="CK517">
        <f t="shared" si="25"/>
        <v>209.9038358</v>
      </c>
      <c r="CL517">
        <f t="shared" si="26"/>
        <v>0</v>
      </c>
    </row>
    <row r="518" spans="1:90" x14ac:dyDescent="0.25">
      <c r="A518" s="5" t="s">
        <v>333</v>
      </c>
      <c r="B518" s="2" t="s">
        <v>587</v>
      </c>
      <c r="C518" s="10">
        <v>41609</v>
      </c>
      <c r="D518" s="10">
        <v>41913</v>
      </c>
      <c r="E518" s="14">
        <f t="shared" si="24"/>
        <v>10</v>
      </c>
      <c r="G518" s="3" t="s">
        <v>568</v>
      </c>
      <c r="H518">
        <v>200</v>
      </c>
      <c r="I518">
        <v>77.400000000000006</v>
      </c>
      <c r="J518">
        <v>149.5</v>
      </c>
      <c r="K518">
        <v>9</v>
      </c>
      <c r="L518">
        <v>162</v>
      </c>
      <c r="M518">
        <v>72</v>
      </c>
      <c r="N518" t="s">
        <v>76</v>
      </c>
      <c r="O518">
        <v>267</v>
      </c>
      <c r="P518">
        <v>720</v>
      </c>
      <c r="Q518">
        <v>1280</v>
      </c>
      <c r="R518" s="1" t="s">
        <v>77</v>
      </c>
      <c r="S518" s="1" t="s">
        <v>78</v>
      </c>
      <c r="T518" t="s">
        <v>74</v>
      </c>
      <c r="U518">
        <v>8</v>
      </c>
      <c r="V518">
        <v>27.684000000000001</v>
      </c>
      <c r="W518">
        <v>1.7</v>
      </c>
      <c r="X518">
        <v>2</v>
      </c>
      <c r="Y518">
        <v>8</v>
      </c>
      <c r="Z518" t="s">
        <v>104</v>
      </c>
      <c r="AA518">
        <v>3000</v>
      </c>
      <c r="AF518" t="s">
        <v>74</v>
      </c>
      <c r="AG518">
        <v>12.8</v>
      </c>
      <c r="AH518">
        <v>2.2000000000000002</v>
      </c>
      <c r="AI518">
        <v>5</v>
      </c>
      <c r="AJ518" t="s">
        <v>74</v>
      </c>
      <c r="AK518" t="s">
        <v>77</v>
      </c>
      <c r="AL518" t="s">
        <v>78</v>
      </c>
      <c r="AM518" t="s">
        <v>78</v>
      </c>
      <c r="AN518" t="s">
        <v>78</v>
      </c>
      <c r="AO518" t="s">
        <v>78</v>
      </c>
      <c r="AP518" t="s">
        <v>78</v>
      </c>
      <c r="AQ518" t="s">
        <v>74</v>
      </c>
      <c r="AR518" t="s">
        <v>77</v>
      </c>
      <c r="AS518" t="s">
        <v>78</v>
      </c>
      <c r="AT518" t="s">
        <v>77</v>
      </c>
      <c r="AU518" t="s">
        <v>78</v>
      </c>
      <c r="AV518" t="s">
        <v>78</v>
      </c>
      <c r="AW518" t="s">
        <v>74</v>
      </c>
      <c r="AX518" t="s">
        <v>78</v>
      </c>
      <c r="AY518">
        <v>4</v>
      </c>
      <c r="AZ518">
        <v>1</v>
      </c>
      <c r="BA518">
        <v>1</v>
      </c>
      <c r="BB518">
        <v>0</v>
      </c>
      <c r="BC518">
        <v>0</v>
      </c>
      <c r="BD518">
        <v>0.428571429</v>
      </c>
      <c r="BE518">
        <v>0.33333333300000001</v>
      </c>
      <c r="BF518">
        <v>0</v>
      </c>
      <c r="BG518">
        <v>0</v>
      </c>
      <c r="BH518">
        <v>0</v>
      </c>
      <c r="BI518">
        <v>0.4</v>
      </c>
      <c r="BJ518">
        <v>0</v>
      </c>
      <c r="BK518">
        <v>0</v>
      </c>
      <c r="BL518">
        <v>0.5</v>
      </c>
      <c r="BM518">
        <v>0.5</v>
      </c>
      <c r="BN518">
        <v>0</v>
      </c>
      <c r="BO518">
        <v>0</v>
      </c>
      <c r="BP518">
        <v>1</v>
      </c>
      <c r="BQ518" t="s">
        <v>74</v>
      </c>
      <c r="BR518" t="s">
        <v>74</v>
      </c>
      <c r="BS518" t="s">
        <v>74</v>
      </c>
      <c r="BT518" t="s">
        <v>74</v>
      </c>
      <c r="BU518" t="s">
        <v>74</v>
      </c>
      <c r="BV518" t="s">
        <v>74</v>
      </c>
      <c r="BW518" t="s">
        <v>74</v>
      </c>
      <c r="BX518" t="s">
        <v>74</v>
      </c>
      <c r="BY518" t="s">
        <v>74</v>
      </c>
      <c r="BZ518" t="s">
        <v>74</v>
      </c>
      <c r="CA518" t="s">
        <v>74</v>
      </c>
      <c r="CB518" t="s">
        <v>74</v>
      </c>
      <c r="CC518" t="s">
        <v>74</v>
      </c>
      <c r="CD518" t="s">
        <v>74</v>
      </c>
      <c r="CE518" t="s">
        <v>74</v>
      </c>
      <c r="CF518">
        <v>104.9519179</v>
      </c>
      <c r="CG518">
        <f>IF(CJ518&lt;$CH$1,CJ518,)</f>
        <v>1000.000061</v>
      </c>
      <c r="CH518">
        <v>1</v>
      </c>
      <c r="CI518">
        <v>518</v>
      </c>
      <c r="CJ518">
        <v>1000.000061</v>
      </c>
      <c r="CK518">
        <f t="shared" si="25"/>
        <v>209.9038358</v>
      </c>
      <c r="CL518">
        <f t="shared" si="26"/>
        <v>547.76903341390891</v>
      </c>
    </row>
    <row r="519" spans="1:90" x14ac:dyDescent="0.25">
      <c r="A519" s="5" t="s">
        <v>333</v>
      </c>
      <c r="B519" s="2" t="s">
        <v>611</v>
      </c>
      <c r="C519" s="10">
        <v>41548</v>
      </c>
      <c r="E519" s="14" t="e">
        <f t="shared" si="24"/>
        <v>#NUM!</v>
      </c>
      <c r="H519">
        <v>230</v>
      </c>
      <c r="I519">
        <v>71.5</v>
      </c>
      <c r="J519">
        <v>139.5</v>
      </c>
      <c r="K519">
        <v>9.3000000000000007</v>
      </c>
      <c r="L519">
        <v>150</v>
      </c>
      <c r="M519">
        <v>69</v>
      </c>
      <c r="N519" t="s">
        <v>76</v>
      </c>
      <c r="O519">
        <v>294</v>
      </c>
      <c r="P519">
        <v>720</v>
      </c>
      <c r="Q519">
        <v>1280</v>
      </c>
      <c r="R519" s="1" t="s">
        <v>77</v>
      </c>
      <c r="S519" s="1" t="s">
        <v>77</v>
      </c>
      <c r="T519" t="s">
        <v>74</v>
      </c>
      <c r="U519">
        <v>2</v>
      </c>
      <c r="V519">
        <v>14.2</v>
      </c>
      <c r="W519">
        <v>1.2</v>
      </c>
      <c r="X519">
        <v>1</v>
      </c>
      <c r="Y519">
        <v>8</v>
      </c>
      <c r="Z519" t="s">
        <v>104</v>
      </c>
      <c r="AA519">
        <v>2400</v>
      </c>
      <c r="AF519" t="s">
        <v>74</v>
      </c>
      <c r="AG519">
        <v>8</v>
      </c>
      <c r="AH519" t="s">
        <v>74</v>
      </c>
      <c r="AI519">
        <v>1</v>
      </c>
      <c r="AJ519" t="s">
        <v>74</v>
      </c>
      <c r="AK519" t="s">
        <v>77</v>
      </c>
      <c r="AL519" t="s">
        <v>78</v>
      </c>
      <c r="AM519" t="s">
        <v>78</v>
      </c>
      <c r="AN519" t="s">
        <v>78</v>
      </c>
      <c r="AO519" t="s">
        <v>78</v>
      </c>
      <c r="AP519" t="s">
        <v>74</v>
      </c>
      <c r="AQ519" t="s">
        <v>74</v>
      </c>
      <c r="AR519" t="s">
        <v>77</v>
      </c>
      <c r="AS519" t="s">
        <v>78</v>
      </c>
      <c r="AT519" t="s">
        <v>77</v>
      </c>
      <c r="AU519" t="s">
        <v>78</v>
      </c>
      <c r="AV519" t="s">
        <v>78</v>
      </c>
      <c r="AW519" t="s">
        <v>74</v>
      </c>
      <c r="AX519" t="s">
        <v>78</v>
      </c>
      <c r="AY519">
        <v>4</v>
      </c>
      <c r="AZ519">
        <v>1</v>
      </c>
      <c r="BA519">
        <v>1</v>
      </c>
      <c r="BB519">
        <v>0.6</v>
      </c>
      <c r="BC519">
        <v>0</v>
      </c>
      <c r="BD519">
        <v>0.428571429</v>
      </c>
      <c r="BE519">
        <v>0</v>
      </c>
      <c r="BF519">
        <v>6.25E-2</v>
      </c>
      <c r="BG519">
        <v>0</v>
      </c>
      <c r="BH519">
        <v>0</v>
      </c>
      <c r="BI519">
        <v>0.4</v>
      </c>
      <c r="BJ519">
        <v>9.0909090999999997E-2</v>
      </c>
      <c r="BK519">
        <v>0</v>
      </c>
      <c r="BL519">
        <v>0.5</v>
      </c>
      <c r="BM519">
        <v>0.5</v>
      </c>
      <c r="BN519">
        <v>0.16666666699999999</v>
      </c>
      <c r="BO519">
        <v>0</v>
      </c>
      <c r="BP519">
        <v>10</v>
      </c>
      <c r="BQ519">
        <v>5.7</v>
      </c>
      <c r="BR519">
        <v>6.7</v>
      </c>
      <c r="BS519">
        <v>7.3</v>
      </c>
      <c r="BT519">
        <v>7.9</v>
      </c>
      <c r="BU519">
        <v>4.5</v>
      </c>
      <c r="BV519">
        <v>6.1</v>
      </c>
      <c r="BW519">
        <v>5.7</v>
      </c>
      <c r="BX519">
        <v>3.2</v>
      </c>
      <c r="BY519">
        <v>5.8</v>
      </c>
      <c r="BZ519">
        <v>3.5</v>
      </c>
      <c r="CA519">
        <v>3.9</v>
      </c>
      <c r="CB519">
        <v>6.1</v>
      </c>
      <c r="CC519">
        <v>7.8</v>
      </c>
      <c r="CD519">
        <v>7.2</v>
      </c>
      <c r="CE519">
        <v>7.3</v>
      </c>
      <c r="CF519">
        <v>196.52087779999999</v>
      </c>
      <c r="CG519">
        <f>IF(CJ519&lt;$CH$1,CJ519,)</f>
        <v>1000.000055</v>
      </c>
      <c r="CH519">
        <v>1</v>
      </c>
      <c r="CI519">
        <v>519</v>
      </c>
      <c r="CJ519">
        <v>1000.000055</v>
      </c>
      <c r="CK519">
        <f t="shared" si="25"/>
        <v>393.04175559999999</v>
      </c>
      <c r="CL519">
        <f t="shared" si="26"/>
        <v>547.76903012729497</v>
      </c>
    </row>
    <row r="520" spans="1:90" x14ac:dyDescent="0.25">
      <c r="A520" s="5" t="s">
        <v>333</v>
      </c>
      <c r="B520" s="2" t="s">
        <v>612</v>
      </c>
      <c r="C520" s="10">
        <v>41518</v>
      </c>
      <c r="E520" s="14" t="e">
        <f t="shared" si="24"/>
        <v>#NUM!</v>
      </c>
      <c r="H520">
        <v>250</v>
      </c>
      <c r="I520">
        <v>72.8</v>
      </c>
      <c r="J520">
        <v>142.5</v>
      </c>
      <c r="K520">
        <v>9</v>
      </c>
      <c r="L520">
        <v>155</v>
      </c>
      <c r="M520">
        <v>66</v>
      </c>
      <c r="N520" t="s">
        <v>76</v>
      </c>
      <c r="O520">
        <v>294</v>
      </c>
      <c r="P520">
        <v>720</v>
      </c>
      <c r="Q520">
        <v>1280</v>
      </c>
      <c r="R520" s="1" t="s">
        <v>77</v>
      </c>
      <c r="S520" s="1" t="s">
        <v>78</v>
      </c>
      <c r="T520" t="s">
        <v>74</v>
      </c>
      <c r="U520">
        <v>4</v>
      </c>
      <c r="V520">
        <v>13.773999999999999</v>
      </c>
      <c r="W520">
        <v>1.2</v>
      </c>
      <c r="X520">
        <v>2</v>
      </c>
      <c r="Y520">
        <v>8</v>
      </c>
      <c r="Z520" t="s">
        <v>104</v>
      </c>
      <c r="AA520">
        <v>2150</v>
      </c>
      <c r="AF520" t="s">
        <v>74</v>
      </c>
      <c r="AG520">
        <v>8</v>
      </c>
      <c r="AH520" t="s">
        <v>74</v>
      </c>
      <c r="AI520">
        <v>1.3</v>
      </c>
      <c r="AJ520" t="s">
        <v>74</v>
      </c>
      <c r="AK520" t="s">
        <v>77</v>
      </c>
      <c r="AL520" t="s">
        <v>78</v>
      </c>
      <c r="AM520" t="s">
        <v>78</v>
      </c>
      <c r="AN520" t="s">
        <v>78</v>
      </c>
      <c r="AO520" t="s">
        <v>78</v>
      </c>
      <c r="AP520" t="s">
        <v>74</v>
      </c>
      <c r="AQ520" t="s">
        <v>74</v>
      </c>
      <c r="AR520" t="s">
        <v>77</v>
      </c>
      <c r="AS520" t="s">
        <v>78</v>
      </c>
      <c r="AT520" t="s">
        <v>77</v>
      </c>
      <c r="AU520" t="s">
        <v>78</v>
      </c>
      <c r="AV520" t="s">
        <v>78</v>
      </c>
      <c r="AW520" t="s">
        <v>74</v>
      </c>
      <c r="AX520" t="s">
        <v>78</v>
      </c>
      <c r="AY520">
        <v>4</v>
      </c>
      <c r="AZ520">
        <v>1</v>
      </c>
      <c r="BA520">
        <v>1</v>
      </c>
      <c r="BB520">
        <v>0</v>
      </c>
      <c r="BC520">
        <v>0</v>
      </c>
      <c r="BD520">
        <v>0.28571428599999998</v>
      </c>
      <c r="BE520">
        <v>0</v>
      </c>
      <c r="BF520">
        <v>0</v>
      </c>
      <c r="BG520">
        <v>0</v>
      </c>
      <c r="BH520">
        <v>0</v>
      </c>
      <c r="BI520">
        <v>0.4</v>
      </c>
      <c r="BJ520">
        <v>0</v>
      </c>
      <c r="BK520">
        <v>0</v>
      </c>
      <c r="BL520">
        <v>0.5</v>
      </c>
      <c r="BM520">
        <v>0.5</v>
      </c>
      <c r="BN520">
        <v>0</v>
      </c>
      <c r="BO520">
        <v>0</v>
      </c>
      <c r="BP520">
        <v>7</v>
      </c>
      <c r="BQ520">
        <v>7.9</v>
      </c>
      <c r="BR520">
        <v>8.1</v>
      </c>
      <c r="BS520">
        <v>8.1</v>
      </c>
      <c r="BT520">
        <v>8.4</v>
      </c>
      <c r="BU520">
        <v>7.6</v>
      </c>
      <c r="BV520">
        <v>6.3</v>
      </c>
      <c r="BW520">
        <v>8.1</v>
      </c>
      <c r="BX520">
        <v>5.3</v>
      </c>
      <c r="BY520">
        <v>7</v>
      </c>
      <c r="BZ520">
        <v>6.3</v>
      </c>
      <c r="CA520">
        <v>5.7</v>
      </c>
      <c r="CB520">
        <v>7.1</v>
      </c>
      <c r="CC520">
        <v>8.3000000000000007</v>
      </c>
      <c r="CD520">
        <v>8.3000000000000007</v>
      </c>
      <c r="CE520">
        <v>8.6999999999999993</v>
      </c>
      <c r="CF520">
        <v>325.42215729999998</v>
      </c>
      <c r="CG520">
        <f>IF(CJ520&lt;$CH$1,CJ520,)</f>
        <v>1000.000039</v>
      </c>
      <c r="CH520">
        <v>1</v>
      </c>
      <c r="CI520">
        <v>520</v>
      </c>
      <c r="CJ520">
        <v>1000.000039</v>
      </c>
      <c r="CK520">
        <f t="shared" si="25"/>
        <v>650.84431459999996</v>
      </c>
      <c r="CL520">
        <f t="shared" si="26"/>
        <v>547.769021362991</v>
      </c>
    </row>
    <row r="521" spans="1:90" x14ac:dyDescent="0.25">
      <c r="A521" s="5" t="s">
        <v>333</v>
      </c>
      <c r="B521" s="2" t="s">
        <v>613</v>
      </c>
      <c r="C521" s="10">
        <v>41487</v>
      </c>
      <c r="E521" s="14" t="e">
        <f t="shared" si="24"/>
        <v>#NUM!</v>
      </c>
      <c r="F521" s="3" t="s">
        <v>614</v>
      </c>
      <c r="H521">
        <v>230</v>
      </c>
      <c r="I521">
        <v>67.2</v>
      </c>
      <c r="J521">
        <v>133</v>
      </c>
      <c r="K521">
        <v>10</v>
      </c>
      <c r="L521">
        <v>138</v>
      </c>
      <c r="M521">
        <v>68</v>
      </c>
      <c r="N521" t="s">
        <v>76</v>
      </c>
      <c r="O521">
        <v>312</v>
      </c>
      <c r="P521">
        <v>720</v>
      </c>
      <c r="Q521">
        <v>1280</v>
      </c>
      <c r="R521" s="1" t="s">
        <v>77</v>
      </c>
      <c r="S521" s="1" t="s">
        <v>78</v>
      </c>
      <c r="T521" t="s">
        <v>75</v>
      </c>
      <c r="U521">
        <v>4</v>
      </c>
      <c r="V521">
        <v>15.766999999999999</v>
      </c>
      <c r="W521">
        <v>1.4</v>
      </c>
      <c r="X521">
        <v>2</v>
      </c>
      <c r="Y521">
        <v>8</v>
      </c>
      <c r="Z521" t="s">
        <v>104</v>
      </c>
      <c r="AA521">
        <v>2150</v>
      </c>
      <c r="AF521" t="s">
        <v>74</v>
      </c>
      <c r="AG521">
        <v>12.8</v>
      </c>
      <c r="AH521" t="s">
        <v>74</v>
      </c>
      <c r="AI521">
        <v>1.3</v>
      </c>
      <c r="AJ521" t="s">
        <v>74</v>
      </c>
      <c r="AK521" t="s">
        <v>77</v>
      </c>
      <c r="AL521" t="s">
        <v>78</v>
      </c>
      <c r="AM521" t="s">
        <v>78</v>
      </c>
      <c r="AN521" t="s">
        <v>78</v>
      </c>
      <c r="AO521" t="s">
        <v>78</v>
      </c>
      <c r="AP521" t="s">
        <v>78</v>
      </c>
      <c r="AQ521" t="s">
        <v>74</v>
      </c>
      <c r="AR521" t="s">
        <v>77</v>
      </c>
      <c r="AS521" t="s">
        <v>78</v>
      </c>
      <c r="AT521" t="s">
        <v>78</v>
      </c>
      <c r="AU521" t="s">
        <v>78</v>
      </c>
      <c r="AV521" t="s">
        <v>78</v>
      </c>
      <c r="AW521" t="s">
        <v>74</v>
      </c>
      <c r="AX521" t="s">
        <v>78</v>
      </c>
      <c r="AY521">
        <v>3</v>
      </c>
      <c r="AZ521">
        <v>1</v>
      </c>
      <c r="BA521">
        <v>1</v>
      </c>
      <c r="BB521">
        <v>0</v>
      </c>
      <c r="BC521">
        <v>0</v>
      </c>
      <c r="BD521">
        <v>0.428571429</v>
      </c>
      <c r="BE521">
        <v>0</v>
      </c>
      <c r="BF521">
        <v>0</v>
      </c>
      <c r="BG521">
        <v>0</v>
      </c>
      <c r="BH521">
        <v>0</v>
      </c>
      <c r="BI521">
        <v>0.4</v>
      </c>
      <c r="BJ521">
        <v>0</v>
      </c>
      <c r="BK521">
        <v>0</v>
      </c>
      <c r="BL521">
        <v>0.5</v>
      </c>
      <c r="BM521">
        <v>0.5</v>
      </c>
      <c r="BN521">
        <v>0</v>
      </c>
      <c r="BO521">
        <v>0</v>
      </c>
      <c r="BP521">
        <v>1</v>
      </c>
      <c r="BQ521" t="s">
        <v>74</v>
      </c>
      <c r="BR521" t="s">
        <v>74</v>
      </c>
      <c r="BS521" t="s">
        <v>74</v>
      </c>
      <c r="BT521" t="s">
        <v>74</v>
      </c>
      <c r="BU521" t="s">
        <v>74</v>
      </c>
      <c r="BV521" t="s">
        <v>74</v>
      </c>
      <c r="BW521" t="s">
        <v>74</v>
      </c>
      <c r="BX521" t="s">
        <v>74</v>
      </c>
      <c r="BY521" t="s">
        <v>74</v>
      </c>
      <c r="BZ521" t="s">
        <v>74</v>
      </c>
      <c r="CA521" t="s">
        <v>74</v>
      </c>
      <c r="CB521" t="s">
        <v>74</v>
      </c>
      <c r="CC521" t="s">
        <v>74</v>
      </c>
      <c r="CD521" t="s">
        <v>74</v>
      </c>
      <c r="CE521" t="s">
        <v>74</v>
      </c>
      <c r="CF521">
        <v>128.8034079</v>
      </c>
      <c r="CG521">
        <f>IF(CJ521&lt;$CH$1,CJ521,)</f>
        <v>1000.00006</v>
      </c>
      <c r="CH521">
        <v>1</v>
      </c>
      <c r="CI521">
        <v>521</v>
      </c>
      <c r="CJ521">
        <v>1000.00006</v>
      </c>
      <c r="CK521">
        <f t="shared" si="25"/>
        <v>257.60681579999999</v>
      </c>
      <c r="CL521">
        <f t="shared" si="26"/>
        <v>547.76903286613992</v>
      </c>
    </row>
    <row r="522" spans="1:90" x14ac:dyDescent="0.25">
      <c r="A522" s="5" t="s">
        <v>333</v>
      </c>
      <c r="B522" s="2" t="s">
        <v>615</v>
      </c>
      <c r="C522" s="10">
        <v>41487</v>
      </c>
      <c r="E522" s="14" t="e">
        <f t="shared" si="24"/>
        <v>#NUM!</v>
      </c>
      <c r="H522">
        <v>190</v>
      </c>
      <c r="I522">
        <v>66.8</v>
      </c>
      <c r="J522">
        <v>134</v>
      </c>
      <c r="K522">
        <v>9.9</v>
      </c>
      <c r="L522">
        <v>155</v>
      </c>
      <c r="M522">
        <v>62</v>
      </c>
      <c r="N522" t="s">
        <v>76</v>
      </c>
      <c r="O522">
        <v>245</v>
      </c>
      <c r="P522">
        <v>540</v>
      </c>
      <c r="Q522">
        <v>960</v>
      </c>
      <c r="R522" s="1" t="s">
        <v>77</v>
      </c>
      <c r="S522" s="1" t="s">
        <v>77</v>
      </c>
      <c r="T522" t="s">
        <v>74</v>
      </c>
      <c r="U522">
        <v>4</v>
      </c>
      <c r="V522">
        <v>11.318</v>
      </c>
      <c r="W522">
        <v>1.2</v>
      </c>
      <c r="X522">
        <v>1</v>
      </c>
      <c r="Y522">
        <v>4</v>
      </c>
      <c r="Z522" t="s">
        <v>104</v>
      </c>
      <c r="AA522">
        <v>1700</v>
      </c>
      <c r="AF522" t="s">
        <v>74</v>
      </c>
      <c r="AG522">
        <v>4.9000000000000004</v>
      </c>
      <c r="AH522" t="s">
        <v>74</v>
      </c>
      <c r="AI522">
        <v>0</v>
      </c>
      <c r="AJ522" t="s">
        <v>74</v>
      </c>
      <c r="AK522" t="s">
        <v>77</v>
      </c>
      <c r="AL522" t="s">
        <v>78</v>
      </c>
      <c r="AM522" t="s">
        <v>78</v>
      </c>
      <c r="AN522" t="s">
        <v>78</v>
      </c>
      <c r="AO522" t="s">
        <v>74</v>
      </c>
      <c r="AP522" t="s">
        <v>74</v>
      </c>
      <c r="AQ522" t="s">
        <v>74</v>
      </c>
      <c r="AR522" t="s">
        <v>77</v>
      </c>
      <c r="AS522" t="s">
        <v>78</v>
      </c>
      <c r="AT522" t="s">
        <v>78</v>
      </c>
      <c r="AU522" t="s">
        <v>78</v>
      </c>
      <c r="AV522" t="s">
        <v>78</v>
      </c>
      <c r="AW522" t="s">
        <v>74</v>
      </c>
      <c r="AX522" t="s">
        <v>78</v>
      </c>
      <c r="AY522">
        <v>2</v>
      </c>
      <c r="AZ522">
        <v>1</v>
      </c>
      <c r="BA522">
        <v>1</v>
      </c>
      <c r="BB522">
        <v>0</v>
      </c>
      <c r="BC522">
        <v>0</v>
      </c>
      <c r="BD522">
        <v>0.428571429</v>
      </c>
      <c r="BE522">
        <v>0</v>
      </c>
      <c r="BF522">
        <v>0</v>
      </c>
      <c r="BG522">
        <v>0</v>
      </c>
      <c r="BH522">
        <v>0</v>
      </c>
      <c r="BI522">
        <v>0.4</v>
      </c>
      <c r="BJ522">
        <v>0</v>
      </c>
      <c r="BK522">
        <v>0</v>
      </c>
      <c r="BL522">
        <v>0.5</v>
      </c>
      <c r="BM522">
        <v>0.5</v>
      </c>
      <c r="BN522">
        <v>0</v>
      </c>
      <c r="BO522">
        <v>0</v>
      </c>
      <c r="BP522">
        <v>5</v>
      </c>
      <c r="BQ522">
        <v>4.0999999999999996</v>
      </c>
      <c r="BR522">
        <v>7.8</v>
      </c>
      <c r="BS522">
        <v>4.2</v>
      </c>
      <c r="BT522">
        <v>3.8</v>
      </c>
      <c r="BU522">
        <v>2.8</v>
      </c>
      <c r="BV522">
        <v>4.5999999999999996</v>
      </c>
      <c r="BW522">
        <v>4</v>
      </c>
      <c r="BX522">
        <v>2.7</v>
      </c>
      <c r="BY522">
        <v>4.8</v>
      </c>
      <c r="BZ522">
        <v>2</v>
      </c>
      <c r="CA522">
        <v>2.2999999999999998</v>
      </c>
      <c r="CB522">
        <v>1</v>
      </c>
      <c r="CC522">
        <v>6.6</v>
      </c>
      <c r="CD522">
        <v>6.3</v>
      </c>
      <c r="CE522">
        <v>6.2</v>
      </c>
      <c r="CF522">
        <v>128.8034079</v>
      </c>
      <c r="CG522">
        <f>IF(CJ522&lt;$CH$1,CJ522,)</f>
        <v>1000.000061</v>
      </c>
      <c r="CH522">
        <v>1</v>
      </c>
      <c r="CI522">
        <v>522</v>
      </c>
      <c r="CJ522">
        <v>1000.000061</v>
      </c>
      <c r="CK522">
        <f t="shared" si="25"/>
        <v>257.60681579999999</v>
      </c>
      <c r="CL522">
        <f t="shared" si="26"/>
        <v>547.76903341390891</v>
      </c>
    </row>
    <row r="523" spans="1:90" x14ac:dyDescent="0.25">
      <c r="A523" s="5" t="s">
        <v>333</v>
      </c>
      <c r="B523" s="2" t="s">
        <v>616</v>
      </c>
      <c r="C523" s="10">
        <v>41456</v>
      </c>
      <c r="E523" s="14" t="e">
        <f t="shared" si="24"/>
        <v>#NUM!</v>
      </c>
      <c r="H523">
        <v>150</v>
      </c>
      <c r="I523">
        <v>73.599999999999994</v>
      </c>
      <c r="J523">
        <v>142</v>
      </c>
      <c r="K523">
        <v>9.9</v>
      </c>
      <c r="L523">
        <v>170</v>
      </c>
      <c r="M523">
        <v>66</v>
      </c>
      <c r="N523" t="s">
        <v>76</v>
      </c>
      <c r="O523">
        <v>220</v>
      </c>
      <c r="P523">
        <v>540</v>
      </c>
      <c r="Q523">
        <v>960</v>
      </c>
      <c r="R523" s="1" t="s">
        <v>77</v>
      </c>
      <c r="S523" s="1" t="s">
        <v>77</v>
      </c>
      <c r="T523" t="s">
        <v>74</v>
      </c>
      <c r="U523">
        <v>4</v>
      </c>
      <c r="V523">
        <v>13.676</v>
      </c>
      <c r="W523">
        <v>1.2</v>
      </c>
      <c r="X523">
        <v>1</v>
      </c>
      <c r="Y523">
        <v>4</v>
      </c>
      <c r="Z523" t="s">
        <v>104</v>
      </c>
      <c r="AA523">
        <v>2150</v>
      </c>
      <c r="AF523" t="s">
        <v>74</v>
      </c>
      <c r="AG523">
        <v>5</v>
      </c>
      <c r="AH523" t="s">
        <v>74</v>
      </c>
      <c r="AI523">
        <v>0</v>
      </c>
      <c r="AJ523" t="s">
        <v>74</v>
      </c>
      <c r="AK523" t="s">
        <v>77</v>
      </c>
      <c r="AL523" t="s">
        <v>78</v>
      </c>
      <c r="AM523" t="s">
        <v>78</v>
      </c>
      <c r="AN523" t="s">
        <v>74</v>
      </c>
      <c r="AO523" t="s">
        <v>74</v>
      </c>
      <c r="AP523" t="s">
        <v>74</v>
      </c>
      <c r="AQ523" t="s">
        <v>74</v>
      </c>
      <c r="AR523" t="s">
        <v>77</v>
      </c>
      <c r="AS523" t="s">
        <v>78</v>
      </c>
      <c r="AT523" t="s">
        <v>78</v>
      </c>
      <c r="AU523" t="s">
        <v>78</v>
      </c>
      <c r="AV523" t="s">
        <v>78</v>
      </c>
      <c r="AW523" t="s">
        <v>74</v>
      </c>
      <c r="AX523" t="s">
        <v>78</v>
      </c>
      <c r="AY523">
        <v>2</v>
      </c>
      <c r="AZ523">
        <v>1</v>
      </c>
      <c r="BA523">
        <v>1</v>
      </c>
      <c r="BB523">
        <v>0</v>
      </c>
      <c r="BC523">
        <v>0</v>
      </c>
      <c r="BD523">
        <v>0.28571428599999998</v>
      </c>
      <c r="BE523">
        <v>0</v>
      </c>
      <c r="BF523">
        <v>0</v>
      </c>
      <c r="BG523">
        <v>0</v>
      </c>
      <c r="BH523">
        <v>0</v>
      </c>
      <c r="BI523">
        <v>0.4</v>
      </c>
      <c r="BJ523">
        <v>0</v>
      </c>
      <c r="BK523">
        <v>0</v>
      </c>
      <c r="BL523">
        <v>0.5</v>
      </c>
      <c r="BM523">
        <v>0.5</v>
      </c>
      <c r="BN523">
        <v>0</v>
      </c>
      <c r="BO523">
        <v>0</v>
      </c>
      <c r="BP523">
        <v>2</v>
      </c>
      <c r="BQ523" t="s">
        <v>74</v>
      </c>
      <c r="BR523" t="s">
        <v>74</v>
      </c>
      <c r="BS523" t="s">
        <v>74</v>
      </c>
      <c r="BT523" t="s">
        <v>74</v>
      </c>
      <c r="BU523" t="s">
        <v>74</v>
      </c>
      <c r="BV523" t="s">
        <v>74</v>
      </c>
      <c r="BW523" t="s">
        <v>74</v>
      </c>
      <c r="BX523" t="s">
        <v>74</v>
      </c>
      <c r="BY523" t="s">
        <v>74</v>
      </c>
      <c r="BZ523" t="s">
        <v>74</v>
      </c>
      <c r="CA523" t="s">
        <v>74</v>
      </c>
      <c r="CB523" t="s">
        <v>74</v>
      </c>
      <c r="CC523" t="s">
        <v>74</v>
      </c>
      <c r="CD523" t="s">
        <v>74</v>
      </c>
      <c r="CE523" t="s">
        <v>74</v>
      </c>
      <c r="CF523">
        <v>326.19440209999999</v>
      </c>
      <c r="CG523">
        <f>IF(CJ523&lt;$CH$1,CJ523,)</f>
        <v>0</v>
      </c>
      <c r="CH523">
        <v>1</v>
      </c>
      <c r="CI523">
        <v>523</v>
      </c>
      <c r="CJ523">
        <v>14999.99958</v>
      </c>
      <c r="CK523">
        <f t="shared" si="25"/>
        <v>652.38880419999998</v>
      </c>
      <c r="CL523">
        <f t="shared" si="26"/>
        <v>0</v>
      </c>
    </row>
    <row r="524" spans="1:90" x14ac:dyDescent="0.25">
      <c r="A524" s="5" t="s">
        <v>333</v>
      </c>
      <c r="B524" s="2" t="s">
        <v>598</v>
      </c>
      <c r="C524" s="10">
        <v>41426</v>
      </c>
      <c r="D524" s="10">
        <v>41760</v>
      </c>
      <c r="E524" s="14">
        <f t="shared" si="24"/>
        <v>11</v>
      </c>
      <c r="G524" s="3" t="s">
        <v>597</v>
      </c>
      <c r="H524">
        <v>400</v>
      </c>
      <c r="I524">
        <v>65.5</v>
      </c>
      <c r="J524">
        <v>132.69999999999999</v>
      </c>
      <c r="K524">
        <v>6</v>
      </c>
      <c r="L524">
        <v>120</v>
      </c>
      <c r="M524">
        <v>70</v>
      </c>
      <c r="N524" t="s">
        <v>76</v>
      </c>
      <c r="O524">
        <v>312</v>
      </c>
      <c r="P524">
        <v>720</v>
      </c>
      <c r="Q524">
        <v>1280</v>
      </c>
      <c r="R524" s="1" t="s">
        <v>78</v>
      </c>
      <c r="S524" s="1" t="s">
        <v>78</v>
      </c>
      <c r="T524" t="s">
        <v>74</v>
      </c>
      <c r="U524">
        <v>4</v>
      </c>
      <c r="V524">
        <v>14.106</v>
      </c>
      <c r="W524">
        <v>1.5</v>
      </c>
      <c r="X524">
        <v>2</v>
      </c>
      <c r="Y524">
        <v>8</v>
      </c>
      <c r="Z524" t="s">
        <v>104</v>
      </c>
      <c r="AA524">
        <v>2000</v>
      </c>
      <c r="AB524">
        <v>46</v>
      </c>
      <c r="AC524">
        <v>14.28</v>
      </c>
      <c r="AD524">
        <v>6.5</v>
      </c>
      <c r="AE524">
        <v>6.92</v>
      </c>
      <c r="AF524" t="s">
        <v>74</v>
      </c>
      <c r="AG524">
        <v>8</v>
      </c>
      <c r="AH524">
        <v>2</v>
      </c>
      <c r="AI524">
        <v>5</v>
      </c>
      <c r="AJ524" t="s">
        <v>74</v>
      </c>
      <c r="AK524" t="s">
        <v>77</v>
      </c>
      <c r="AL524" t="s">
        <v>78</v>
      </c>
      <c r="AM524" t="s">
        <v>78</v>
      </c>
      <c r="AN524" t="s">
        <v>78</v>
      </c>
      <c r="AO524" t="s">
        <v>78</v>
      </c>
      <c r="AP524" t="s">
        <v>78</v>
      </c>
      <c r="AQ524" t="s">
        <v>74</v>
      </c>
      <c r="AR524" t="s">
        <v>77</v>
      </c>
      <c r="AS524" t="s">
        <v>78</v>
      </c>
      <c r="AT524" t="s">
        <v>78</v>
      </c>
      <c r="AU524" t="s">
        <v>78</v>
      </c>
      <c r="AV524" t="s">
        <v>78</v>
      </c>
      <c r="AW524" t="s">
        <v>74</v>
      </c>
      <c r="AX524" t="s">
        <v>78</v>
      </c>
      <c r="AY524">
        <v>3</v>
      </c>
      <c r="AZ524">
        <v>1</v>
      </c>
      <c r="BA524">
        <v>1</v>
      </c>
      <c r="BB524">
        <v>0</v>
      </c>
      <c r="BC524">
        <v>0</v>
      </c>
      <c r="BD524">
        <v>0.428571429</v>
      </c>
      <c r="BE524">
        <v>1</v>
      </c>
      <c r="BF524">
        <v>0</v>
      </c>
      <c r="BG524">
        <v>0</v>
      </c>
      <c r="BH524">
        <v>0</v>
      </c>
      <c r="BI524">
        <v>0.4</v>
      </c>
      <c r="BJ524">
        <v>0</v>
      </c>
      <c r="BK524">
        <v>0</v>
      </c>
      <c r="BL524">
        <v>0.5</v>
      </c>
      <c r="BM524">
        <v>0.5</v>
      </c>
      <c r="BN524">
        <v>0</v>
      </c>
      <c r="BO524">
        <v>0</v>
      </c>
      <c r="BP524">
        <v>13</v>
      </c>
      <c r="BQ524">
        <v>6.6</v>
      </c>
      <c r="BR524">
        <v>6</v>
      </c>
      <c r="BS524">
        <v>8.1999999999999993</v>
      </c>
      <c r="BT524">
        <v>8.1</v>
      </c>
      <c r="BU524">
        <v>6.9</v>
      </c>
      <c r="BV524">
        <v>6.8</v>
      </c>
      <c r="BW524">
        <v>7.1</v>
      </c>
      <c r="BX524">
        <v>4.5999999999999996</v>
      </c>
      <c r="BY524">
        <v>8</v>
      </c>
      <c r="BZ524">
        <v>5.6</v>
      </c>
      <c r="CA524">
        <v>7</v>
      </c>
      <c r="CB524">
        <v>7.9</v>
      </c>
      <c r="CC524">
        <v>7.9</v>
      </c>
      <c r="CD524">
        <v>6.7</v>
      </c>
      <c r="CE524">
        <v>7.4</v>
      </c>
      <c r="CF524">
        <v>268.87536679999999</v>
      </c>
      <c r="CG524">
        <f>IF(CJ524&lt;$CH$1,CJ524,)</f>
        <v>1000.000061</v>
      </c>
      <c r="CH524">
        <v>1</v>
      </c>
      <c r="CI524">
        <v>524</v>
      </c>
      <c r="CJ524">
        <v>1000.000061</v>
      </c>
      <c r="CK524">
        <f t="shared" si="25"/>
        <v>537.75073359999999</v>
      </c>
      <c r="CL524">
        <f t="shared" si="26"/>
        <v>547.76903341390891</v>
      </c>
    </row>
    <row r="525" spans="1:90" x14ac:dyDescent="0.25">
      <c r="A525" s="5" t="s">
        <v>333</v>
      </c>
      <c r="B525" s="2" t="s">
        <v>617</v>
      </c>
      <c r="C525" s="10">
        <v>41334</v>
      </c>
      <c r="E525" s="14" t="e">
        <f t="shared" si="24"/>
        <v>#NUM!</v>
      </c>
      <c r="H525">
        <v>120</v>
      </c>
      <c r="I525">
        <v>63.8</v>
      </c>
      <c r="J525">
        <v>124.5</v>
      </c>
      <c r="K525">
        <v>11</v>
      </c>
      <c r="L525">
        <v>130</v>
      </c>
      <c r="M525">
        <v>57</v>
      </c>
      <c r="N525" t="s">
        <v>76</v>
      </c>
      <c r="O525">
        <v>233</v>
      </c>
      <c r="P525">
        <v>480</v>
      </c>
      <c r="Q525">
        <v>800</v>
      </c>
      <c r="R525" s="1" t="s">
        <v>78</v>
      </c>
      <c r="S525" s="1" t="s">
        <v>77</v>
      </c>
      <c r="T525" t="s">
        <v>74</v>
      </c>
      <c r="U525">
        <v>2</v>
      </c>
      <c r="V525">
        <v>6.2949999999999999</v>
      </c>
      <c r="W525">
        <v>1</v>
      </c>
      <c r="X525">
        <v>0.51200000000000001</v>
      </c>
      <c r="Y525">
        <v>4</v>
      </c>
      <c r="Z525" t="s">
        <v>104</v>
      </c>
      <c r="AA525">
        <v>1730</v>
      </c>
      <c r="AF525" t="s">
        <v>74</v>
      </c>
      <c r="AG525">
        <v>4.9000000000000004</v>
      </c>
      <c r="AH525" t="s">
        <v>74</v>
      </c>
      <c r="AI525">
        <v>0.3</v>
      </c>
      <c r="AJ525" t="s">
        <v>74</v>
      </c>
      <c r="AK525" t="s">
        <v>77</v>
      </c>
      <c r="AL525" t="s">
        <v>78</v>
      </c>
      <c r="AM525" t="s">
        <v>78</v>
      </c>
      <c r="AN525" t="s">
        <v>78</v>
      </c>
      <c r="AO525" t="s">
        <v>74</v>
      </c>
      <c r="AP525" t="s">
        <v>74</v>
      </c>
      <c r="AQ525" t="s">
        <v>74</v>
      </c>
      <c r="AR525" t="s">
        <v>77</v>
      </c>
      <c r="AS525" t="s">
        <v>78</v>
      </c>
      <c r="AT525" t="s">
        <v>78</v>
      </c>
      <c r="AU525" t="s">
        <v>78</v>
      </c>
      <c r="AV525" t="s">
        <v>78</v>
      </c>
      <c r="AW525" t="s">
        <v>74</v>
      </c>
      <c r="AX525" t="s">
        <v>78</v>
      </c>
      <c r="AY525">
        <v>2.1</v>
      </c>
      <c r="AZ525">
        <v>1</v>
      </c>
      <c r="BA525">
        <v>1</v>
      </c>
      <c r="BB525">
        <v>0</v>
      </c>
      <c r="BC525">
        <v>0</v>
      </c>
      <c r="BD525">
        <v>0.428571429</v>
      </c>
      <c r="BE525">
        <v>0.66666666699999999</v>
      </c>
      <c r="BF525">
        <v>0</v>
      </c>
      <c r="BG525">
        <v>0</v>
      </c>
      <c r="BH525">
        <v>0</v>
      </c>
      <c r="BI525">
        <v>0.4</v>
      </c>
      <c r="BJ525">
        <v>0</v>
      </c>
      <c r="BK525">
        <v>0</v>
      </c>
      <c r="BL525">
        <v>0.5</v>
      </c>
      <c r="BM525">
        <v>0.5</v>
      </c>
      <c r="BN525">
        <v>0</v>
      </c>
      <c r="BO525">
        <v>0</v>
      </c>
      <c r="BP525">
        <v>20</v>
      </c>
      <c r="BQ525">
        <v>5.7</v>
      </c>
      <c r="BR525">
        <v>7.1</v>
      </c>
      <c r="BS525">
        <v>6.3</v>
      </c>
      <c r="BT525">
        <v>7.8</v>
      </c>
      <c r="BU525">
        <v>4.2</v>
      </c>
      <c r="BV525">
        <v>6.3</v>
      </c>
      <c r="BW525">
        <v>4.7</v>
      </c>
      <c r="BX525">
        <v>3.1</v>
      </c>
      <c r="BY525">
        <v>5.7</v>
      </c>
      <c r="BZ525">
        <v>2.8</v>
      </c>
      <c r="CA525">
        <v>3.5</v>
      </c>
      <c r="CB525">
        <v>5</v>
      </c>
      <c r="CC525">
        <v>7.9</v>
      </c>
      <c r="CD525">
        <v>6.2</v>
      </c>
      <c r="CE525">
        <v>7.6</v>
      </c>
      <c r="CF525">
        <v>386.33011929999998</v>
      </c>
      <c r="CG525">
        <f>IF(CJ525&lt;$CH$1,CJ525,)</f>
        <v>1000.000061</v>
      </c>
      <c r="CH525">
        <v>1</v>
      </c>
      <c r="CI525">
        <v>525</v>
      </c>
      <c r="CJ525">
        <v>1000.000061</v>
      </c>
      <c r="CK525">
        <f t="shared" si="25"/>
        <v>772.66023859999996</v>
      </c>
      <c r="CL525">
        <f t="shared" si="26"/>
        <v>547.76903341390891</v>
      </c>
    </row>
    <row r="526" spans="1:90" x14ac:dyDescent="0.25">
      <c r="A526" s="5" t="s">
        <v>333</v>
      </c>
      <c r="B526" s="2" t="s">
        <v>618</v>
      </c>
      <c r="C526" s="10">
        <v>41306</v>
      </c>
      <c r="E526" s="14" t="e">
        <f t="shared" si="24"/>
        <v>#NUM!</v>
      </c>
      <c r="H526">
        <v>400</v>
      </c>
      <c r="I526">
        <v>66.7</v>
      </c>
      <c r="J526">
        <v>136.19999999999999</v>
      </c>
      <c r="K526">
        <v>8</v>
      </c>
      <c r="L526">
        <v>122</v>
      </c>
      <c r="M526">
        <v>67</v>
      </c>
      <c r="N526" t="s">
        <v>76</v>
      </c>
      <c r="O526">
        <v>312</v>
      </c>
      <c r="P526">
        <v>720</v>
      </c>
      <c r="Q526">
        <v>1280</v>
      </c>
      <c r="R526" s="1" t="s">
        <v>78</v>
      </c>
      <c r="S526" s="1" t="s">
        <v>78</v>
      </c>
      <c r="T526" t="s">
        <v>74</v>
      </c>
      <c r="U526">
        <v>4</v>
      </c>
      <c r="V526">
        <v>15.378</v>
      </c>
      <c r="W526">
        <v>1.4</v>
      </c>
      <c r="X526">
        <v>1</v>
      </c>
      <c r="Y526">
        <v>16</v>
      </c>
      <c r="Z526" t="s">
        <v>104</v>
      </c>
      <c r="AA526">
        <v>2420</v>
      </c>
      <c r="AF526" t="s">
        <v>74</v>
      </c>
      <c r="AG526">
        <v>12.8</v>
      </c>
      <c r="AH526" t="s">
        <v>74</v>
      </c>
      <c r="AI526">
        <v>1.3</v>
      </c>
      <c r="AJ526" t="s">
        <v>74</v>
      </c>
      <c r="AK526" t="s">
        <v>77</v>
      </c>
      <c r="AL526" t="s">
        <v>78</v>
      </c>
      <c r="AM526" t="s">
        <v>78</v>
      </c>
      <c r="AN526" t="s">
        <v>78</v>
      </c>
      <c r="AO526" t="s">
        <v>78</v>
      </c>
      <c r="AP526" t="s">
        <v>78</v>
      </c>
      <c r="AQ526" t="s">
        <v>74</v>
      </c>
      <c r="AR526" t="s">
        <v>78</v>
      </c>
      <c r="AS526" t="s">
        <v>78</v>
      </c>
      <c r="AT526" t="s">
        <v>78</v>
      </c>
      <c r="AU526" t="s">
        <v>78</v>
      </c>
      <c r="AV526" t="s">
        <v>78</v>
      </c>
      <c r="AW526" t="s">
        <v>74</v>
      </c>
      <c r="AX526" t="s">
        <v>78</v>
      </c>
      <c r="AY526">
        <v>4</v>
      </c>
      <c r="AZ526">
        <v>1</v>
      </c>
      <c r="BA526">
        <v>1</v>
      </c>
      <c r="BB526">
        <v>0</v>
      </c>
      <c r="BC526">
        <v>0</v>
      </c>
      <c r="BD526">
        <v>0.428571429</v>
      </c>
      <c r="BE526">
        <v>0</v>
      </c>
      <c r="BF526">
        <v>0</v>
      </c>
      <c r="BG526">
        <v>0</v>
      </c>
      <c r="BH526">
        <v>0</v>
      </c>
      <c r="BI526">
        <v>0.4</v>
      </c>
      <c r="BJ526">
        <v>0</v>
      </c>
      <c r="BK526">
        <v>0</v>
      </c>
      <c r="BL526">
        <v>0.5</v>
      </c>
      <c r="BM526">
        <v>0.5</v>
      </c>
      <c r="BN526">
        <v>0</v>
      </c>
      <c r="BO526">
        <v>0</v>
      </c>
      <c r="BP526">
        <v>1</v>
      </c>
      <c r="BQ526" t="s">
        <v>74</v>
      </c>
      <c r="BR526" t="s">
        <v>74</v>
      </c>
      <c r="BS526" t="s">
        <v>74</v>
      </c>
      <c r="BT526" t="s">
        <v>74</v>
      </c>
      <c r="BU526" t="s">
        <v>74</v>
      </c>
      <c r="BV526" t="s">
        <v>74</v>
      </c>
      <c r="BW526" t="s">
        <v>74</v>
      </c>
      <c r="BX526" t="s">
        <v>74</v>
      </c>
      <c r="BY526" t="s">
        <v>74</v>
      </c>
      <c r="BZ526" t="s">
        <v>74</v>
      </c>
      <c r="CA526" t="s">
        <v>74</v>
      </c>
      <c r="CB526" t="s">
        <v>74</v>
      </c>
      <c r="CC526" t="s">
        <v>74</v>
      </c>
      <c r="CD526" t="s">
        <v>74</v>
      </c>
      <c r="CE526" t="s">
        <v>74</v>
      </c>
      <c r="CF526">
        <v>396.81676470000002</v>
      </c>
      <c r="CG526">
        <f>IF(CJ526&lt;$CH$1,CJ526,)</f>
        <v>1000.000061</v>
      </c>
      <c r="CH526">
        <v>1</v>
      </c>
      <c r="CI526">
        <v>526</v>
      </c>
      <c r="CJ526">
        <v>1000.000061</v>
      </c>
      <c r="CK526">
        <f t="shared" si="25"/>
        <v>793.63352940000004</v>
      </c>
      <c r="CL526">
        <f t="shared" si="26"/>
        <v>547.76903341390891</v>
      </c>
    </row>
    <row r="527" spans="1:90" x14ac:dyDescent="0.25">
      <c r="A527" s="5" t="s">
        <v>333</v>
      </c>
      <c r="B527" s="2" t="s">
        <v>619</v>
      </c>
      <c r="C527" s="10">
        <v>41306</v>
      </c>
      <c r="E527" s="14" t="e">
        <f t="shared" si="24"/>
        <v>#NUM!</v>
      </c>
      <c r="H527">
        <v>150</v>
      </c>
      <c r="I527">
        <v>65.400000000000006</v>
      </c>
      <c r="J527">
        <v>132.5</v>
      </c>
      <c r="K527">
        <v>10</v>
      </c>
      <c r="L527">
        <v>135</v>
      </c>
      <c r="M527">
        <v>59</v>
      </c>
      <c r="N527" t="s">
        <v>111</v>
      </c>
      <c r="O527">
        <v>256</v>
      </c>
      <c r="P527">
        <v>540</v>
      </c>
      <c r="Q527">
        <v>960</v>
      </c>
      <c r="R527" s="1" t="s">
        <v>78</v>
      </c>
      <c r="S527" s="1" t="s">
        <v>78</v>
      </c>
      <c r="T527" t="s">
        <v>74</v>
      </c>
      <c r="U527">
        <v>2</v>
      </c>
      <c r="V527">
        <v>12.895</v>
      </c>
      <c r="W527">
        <v>1.5</v>
      </c>
      <c r="X527">
        <v>1</v>
      </c>
      <c r="Y527">
        <v>4</v>
      </c>
      <c r="Z527" t="s">
        <v>104</v>
      </c>
      <c r="AA527">
        <v>1800</v>
      </c>
      <c r="AB527">
        <v>34</v>
      </c>
      <c r="AC527">
        <v>12.5</v>
      </c>
      <c r="AD527">
        <v>3.38</v>
      </c>
      <c r="AE527">
        <v>7.63</v>
      </c>
      <c r="AF527" t="s">
        <v>74</v>
      </c>
      <c r="AG527">
        <v>8</v>
      </c>
      <c r="AH527" t="s">
        <v>74</v>
      </c>
      <c r="AI527">
        <v>1.3</v>
      </c>
      <c r="AJ527" t="s">
        <v>74</v>
      </c>
      <c r="AK527" t="s">
        <v>77</v>
      </c>
      <c r="AL527" t="s">
        <v>78</v>
      </c>
      <c r="AM527" t="s">
        <v>78</v>
      </c>
      <c r="AN527" t="s">
        <v>78</v>
      </c>
      <c r="AO527" t="s">
        <v>78</v>
      </c>
      <c r="AP527" t="s">
        <v>78</v>
      </c>
      <c r="AQ527" t="s">
        <v>74</v>
      </c>
      <c r="AR527" t="s">
        <v>77</v>
      </c>
      <c r="AS527" t="s">
        <v>78</v>
      </c>
      <c r="AT527" t="s">
        <v>78</v>
      </c>
      <c r="AU527" t="s">
        <v>78</v>
      </c>
      <c r="AV527" t="s">
        <v>78</v>
      </c>
      <c r="AW527" t="s">
        <v>74</v>
      </c>
      <c r="AX527" t="s">
        <v>78</v>
      </c>
      <c r="AY527">
        <v>3</v>
      </c>
      <c r="AZ527">
        <v>1</v>
      </c>
      <c r="BA527">
        <v>0.5</v>
      </c>
      <c r="BB527">
        <v>0.6</v>
      </c>
      <c r="BC527">
        <v>0</v>
      </c>
      <c r="BD527">
        <v>0.428571429</v>
      </c>
      <c r="BE527">
        <v>1</v>
      </c>
      <c r="BF527">
        <v>6.25E-2</v>
      </c>
      <c r="BG527">
        <v>0</v>
      </c>
      <c r="BH527">
        <v>0</v>
      </c>
      <c r="BI527">
        <v>0.2</v>
      </c>
      <c r="BJ527">
        <v>9.0909090999999997E-2</v>
      </c>
      <c r="BK527">
        <v>0</v>
      </c>
      <c r="BL527">
        <v>0.5</v>
      </c>
      <c r="BM527">
        <v>0.25</v>
      </c>
      <c r="BN527">
        <v>0.16666666699999999</v>
      </c>
      <c r="BO527">
        <v>0</v>
      </c>
      <c r="BP527">
        <v>11</v>
      </c>
      <c r="BQ527">
        <v>7.2</v>
      </c>
      <c r="BR527">
        <v>8</v>
      </c>
      <c r="BS527">
        <v>7.6</v>
      </c>
      <c r="BT527">
        <v>8</v>
      </c>
      <c r="BU527">
        <v>8</v>
      </c>
      <c r="BV527">
        <v>6.6</v>
      </c>
      <c r="BW527">
        <v>6.4</v>
      </c>
      <c r="BX527">
        <v>5</v>
      </c>
      <c r="BY527">
        <v>7.6</v>
      </c>
      <c r="BZ527">
        <v>6.3</v>
      </c>
      <c r="CA527">
        <v>6.2</v>
      </c>
      <c r="CB527">
        <v>7.2</v>
      </c>
      <c r="CC527">
        <v>8.1</v>
      </c>
      <c r="CD527">
        <v>7.8</v>
      </c>
      <c r="CE527">
        <v>8</v>
      </c>
      <c r="CF527">
        <v>396.81676470000002</v>
      </c>
      <c r="CG527">
        <f>IF(CJ527&lt;$CH$1,CJ527,)</f>
        <v>1000.000055</v>
      </c>
      <c r="CH527">
        <v>1</v>
      </c>
      <c r="CI527">
        <v>527</v>
      </c>
      <c r="CJ527">
        <v>1000.000055</v>
      </c>
      <c r="CK527">
        <f t="shared" si="25"/>
        <v>793.63352940000004</v>
      </c>
      <c r="CL527">
        <f t="shared" si="26"/>
        <v>547.76903012729497</v>
      </c>
    </row>
    <row r="528" spans="1:90" x14ac:dyDescent="0.25">
      <c r="A528" s="5" t="s">
        <v>333</v>
      </c>
      <c r="B528" s="2" t="s">
        <v>620</v>
      </c>
      <c r="C528" s="10">
        <v>41275</v>
      </c>
      <c r="E528" s="14" t="e">
        <f t="shared" si="24"/>
        <v>#NUM!</v>
      </c>
      <c r="H528">
        <v>330</v>
      </c>
      <c r="I528">
        <v>67.5</v>
      </c>
      <c r="J528">
        <v>134</v>
      </c>
      <c r="K528">
        <v>11</v>
      </c>
      <c r="L528">
        <v>145</v>
      </c>
      <c r="M528">
        <v>61</v>
      </c>
      <c r="N528" t="s">
        <v>76</v>
      </c>
      <c r="O528">
        <v>326</v>
      </c>
      <c r="P528">
        <v>720</v>
      </c>
      <c r="Q528">
        <v>1280</v>
      </c>
      <c r="R528" s="1" t="s">
        <v>77</v>
      </c>
      <c r="S528" s="1" t="s">
        <v>77</v>
      </c>
      <c r="T528" t="s">
        <v>74</v>
      </c>
      <c r="U528">
        <v>4</v>
      </c>
      <c r="V528">
        <v>14.792</v>
      </c>
      <c r="W528">
        <v>1.4</v>
      </c>
      <c r="X528">
        <v>1</v>
      </c>
      <c r="Y528">
        <v>4</v>
      </c>
      <c r="Z528" t="s">
        <v>104</v>
      </c>
      <c r="AA528">
        <v>2150</v>
      </c>
      <c r="AF528" t="s">
        <v>74</v>
      </c>
      <c r="AG528">
        <v>8</v>
      </c>
      <c r="AH528" t="s">
        <v>74</v>
      </c>
      <c r="AI528">
        <v>1.3</v>
      </c>
      <c r="AJ528" t="s">
        <v>74</v>
      </c>
      <c r="AK528" t="s">
        <v>77</v>
      </c>
      <c r="AL528" t="s">
        <v>78</v>
      </c>
      <c r="AM528" t="s">
        <v>78</v>
      </c>
      <c r="AN528" t="s">
        <v>78</v>
      </c>
      <c r="AO528" t="s">
        <v>78</v>
      </c>
      <c r="AP528" t="s">
        <v>78</v>
      </c>
      <c r="AQ528" t="s">
        <v>74</v>
      </c>
      <c r="AR528" t="s">
        <v>77</v>
      </c>
      <c r="AS528" t="s">
        <v>78</v>
      </c>
      <c r="AT528" t="s">
        <v>78</v>
      </c>
      <c r="AU528" t="s">
        <v>78</v>
      </c>
      <c r="AV528" t="s">
        <v>78</v>
      </c>
      <c r="AW528" t="s">
        <v>74</v>
      </c>
      <c r="AX528" t="s">
        <v>78</v>
      </c>
      <c r="AY528">
        <v>3</v>
      </c>
      <c r="AZ528">
        <v>1</v>
      </c>
      <c r="BA528">
        <v>1</v>
      </c>
      <c r="BB528">
        <v>0</v>
      </c>
      <c r="BC528">
        <v>0</v>
      </c>
      <c r="BD528">
        <v>0.428571429</v>
      </c>
      <c r="BE528">
        <v>1</v>
      </c>
      <c r="BF528">
        <v>0</v>
      </c>
      <c r="BG528">
        <v>0</v>
      </c>
      <c r="BH528">
        <v>0</v>
      </c>
      <c r="BI528">
        <v>0.4</v>
      </c>
      <c r="BJ528">
        <v>0</v>
      </c>
      <c r="BK528">
        <v>0</v>
      </c>
      <c r="BL528">
        <v>0.5</v>
      </c>
      <c r="BM528">
        <v>0.5</v>
      </c>
      <c r="BN528">
        <v>0</v>
      </c>
      <c r="BO528">
        <v>0</v>
      </c>
      <c r="BP528">
        <v>1</v>
      </c>
      <c r="BQ528" t="s">
        <v>74</v>
      </c>
      <c r="BR528" t="s">
        <v>74</v>
      </c>
      <c r="BS528" t="s">
        <v>74</v>
      </c>
      <c r="BT528" t="s">
        <v>74</v>
      </c>
      <c r="BU528" t="s">
        <v>74</v>
      </c>
      <c r="BV528" t="s">
        <v>74</v>
      </c>
      <c r="BW528" t="s">
        <v>74</v>
      </c>
      <c r="BX528" t="s">
        <v>74</v>
      </c>
      <c r="BY528" t="s">
        <v>74</v>
      </c>
      <c r="BZ528" t="s">
        <v>74</v>
      </c>
      <c r="CA528" t="s">
        <v>74</v>
      </c>
      <c r="CB528" t="s">
        <v>74</v>
      </c>
      <c r="CC528" t="s">
        <v>74</v>
      </c>
      <c r="CD528" t="s">
        <v>74</v>
      </c>
      <c r="CE528" t="s">
        <v>74</v>
      </c>
      <c r="CF528">
        <v>180.79944829999999</v>
      </c>
      <c r="CG528">
        <f>IF(CJ528&lt;$CH$1,CJ528,)</f>
        <v>1000.000055</v>
      </c>
      <c r="CH528">
        <v>1</v>
      </c>
      <c r="CI528">
        <v>528</v>
      </c>
      <c r="CJ528">
        <v>1000.000055</v>
      </c>
      <c r="CK528">
        <f t="shared" si="25"/>
        <v>361.59889659999999</v>
      </c>
      <c r="CL528">
        <f t="shared" si="26"/>
        <v>547.76903012729497</v>
      </c>
    </row>
    <row r="529" spans="1:90" x14ac:dyDescent="0.25">
      <c r="A529" s="5" t="s">
        <v>333</v>
      </c>
      <c r="B529" s="2" t="s">
        <v>621</v>
      </c>
      <c r="C529" s="10">
        <v>41275</v>
      </c>
      <c r="E529" s="14" t="e">
        <f t="shared" si="24"/>
        <v>#NUM!</v>
      </c>
      <c r="H529">
        <v>500</v>
      </c>
      <c r="I529">
        <v>85.7</v>
      </c>
      <c r="J529">
        <v>163.5</v>
      </c>
      <c r="K529">
        <v>10</v>
      </c>
      <c r="L529">
        <v>198</v>
      </c>
      <c r="M529">
        <v>73</v>
      </c>
      <c r="N529" t="s">
        <v>76</v>
      </c>
      <c r="O529">
        <v>241</v>
      </c>
      <c r="P529">
        <v>720</v>
      </c>
      <c r="Q529">
        <v>1280</v>
      </c>
      <c r="R529" s="1" t="s">
        <v>78</v>
      </c>
      <c r="S529" s="1" t="s">
        <v>78</v>
      </c>
      <c r="T529" t="s">
        <v>74</v>
      </c>
      <c r="U529">
        <v>4</v>
      </c>
      <c r="V529">
        <v>15.500999999999999</v>
      </c>
      <c r="W529">
        <v>1.4</v>
      </c>
      <c r="X529">
        <v>1</v>
      </c>
      <c r="Y529">
        <v>8</v>
      </c>
      <c r="Z529" t="s">
        <v>104</v>
      </c>
      <c r="AA529">
        <v>4050</v>
      </c>
      <c r="AB529">
        <v>81</v>
      </c>
      <c r="AC529">
        <v>25.2</v>
      </c>
      <c r="AD529">
        <v>8.2799999999999994</v>
      </c>
      <c r="AE529">
        <v>12.3</v>
      </c>
      <c r="AF529" t="s">
        <v>74</v>
      </c>
      <c r="AG529">
        <v>8</v>
      </c>
      <c r="AH529" t="s">
        <v>74</v>
      </c>
      <c r="AI529">
        <v>1</v>
      </c>
      <c r="AJ529" t="s">
        <v>74</v>
      </c>
      <c r="AK529" t="s">
        <v>77</v>
      </c>
      <c r="AL529" t="s">
        <v>78</v>
      </c>
      <c r="AM529" t="s">
        <v>78</v>
      </c>
      <c r="AN529" t="s">
        <v>78</v>
      </c>
      <c r="AO529" t="s">
        <v>78</v>
      </c>
      <c r="AP529" t="s">
        <v>78</v>
      </c>
      <c r="AQ529" t="s">
        <v>74</v>
      </c>
      <c r="AR529" t="s">
        <v>77</v>
      </c>
      <c r="AS529" t="s">
        <v>78</v>
      </c>
      <c r="AT529" t="s">
        <v>78</v>
      </c>
      <c r="AU529" t="s">
        <v>78</v>
      </c>
      <c r="AV529" t="s">
        <v>78</v>
      </c>
      <c r="AW529" t="s">
        <v>74</v>
      </c>
      <c r="AX529" t="s">
        <v>78</v>
      </c>
      <c r="AY529">
        <v>4</v>
      </c>
      <c r="AZ529">
        <v>1</v>
      </c>
      <c r="BA529">
        <v>1</v>
      </c>
      <c r="BB529">
        <v>0</v>
      </c>
      <c r="BC529">
        <v>0</v>
      </c>
      <c r="BD529">
        <v>0.428571429</v>
      </c>
      <c r="BE529">
        <v>1</v>
      </c>
      <c r="BF529">
        <v>0</v>
      </c>
      <c r="BG529">
        <v>0</v>
      </c>
      <c r="BH529">
        <v>0</v>
      </c>
      <c r="BI529">
        <v>0.4</v>
      </c>
      <c r="BJ529">
        <v>0</v>
      </c>
      <c r="BK529">
        <v>0</v>
      </c>
      <c r="BL529">
        <v>0.5</v>
      </c>
      <c r="BM529">
        <v>0.5</v>
      </c>
      <c r="BN529">
        <v>0</v>
      </c>
      <c r="BO529">
        <v>0</v>
      </c>
      <c r="BP529">
        <v>4</v>
      </c>
      <c r="BQ529" t="s">
        <v>74</v>
      </c>
      <c r="BR529" t="s">
        <v>74</v>
      </c>
      <c r="BS529" t="s">
        <v>74</v>
      </c>
      <c r="BT529" t="s">
        <v>74</v>
      </c>
      <c r="BU529" t="s">
        <v>74</v>
      </c>
      <c r="BV529" t="s">
        <v>74</v>
      </c>
      <c r="BW529" t="s">
        <v>74</v>
      </c>
      <c r="BX529" t="s">
        <v>74</v>
      </c>
      <c r="BY529" t="s">
        <v>74</v>
      </c>
      <c r="BZ529" t="s">
        <v>74</v>
      </c>
      <c r="CA529" t="s">
        <v>74</v>
      </c>
      <c r="CB529" t="s">
        <v>74</v>
      </c>
      <c r="CC529" t="s">
        <v>74</v>
      </c>
      <c r="CD529" t="s">
        <v>74</v>
      </c>
      <c r="CE529" t="s">
        <v>74</v>
      </c>
      <c r="CF529">
        <v>180.79944829999999</v>
      </c>
      <c r="CG529">
        <f>IF(CJ529&lt;$CH$1,CJ529,)</f>
        <v>2162.4935860000001</v>
      </c>
      <c r="CH529">
        <v>1</v>
      </c>
      <c r="CI529">
        <v>529</v>
      </c>
      <c r="CJ529">
        <v>2162.4935860000001</v>
      </c>
      <c r="CK529">
        <f t="shared" si="25"/>
        <v>361.59889659999999</v>
      </c>
      <c r="CL529">
        <f t="shared" si="26"/>
        <v>1184.5469491096339</v>
      </c>
    </row>
    <row r="530" spans="1:90" x14ac:dyDescent="0.25">
      <c r="A530" s="5" t="s">
        <v>333</v>
      </c>
      <c r="B530" s="2" t="s">
        <v>622</v>
      </c>
      <c r="C530" s="10">
        <v>41275</v>
      </c>
      <c r="E530" s="14" t="e">
        <f t="shared" si="24"/>
        <v>#NUM!</v>
      </c>
      <c r="H530">
        <v>210</v>
      </c>
      <c r="I530">
        <v>67</v>
      </c>
      <c r="J530">
        <v>134</v>
      </c>
      <c r="K530">
        <v>10</v>
      </c>
      <c r="L530">
        <v>150</v>
      </c>
      <c r="M530">
        <v>62</v>
      </c>
      <c r="N530" t="s">
        <v>76</v>
      </c>
      <c r="O530">
        <v>218</v>
      </c>
      <c r="P530">
        <v>480</v>
      </c>
      <c r="Q530">
        <v>854</v>
      </c>
      <c r="R530" s="1" t="s">
        <v>77</v>
      </c>
      <c r="S530" s="1" t="s">
        <v>77</v>
      </c>
      <c r="T530" t="s">
        <v>74</v>
      </c>
      <c r="U530">
        <v>2</v>
      </c>
      <c r="V530">
        <v>8.6609999999999996</v>
      </c>
      <c r="W530">
        <v>1</v>
      </c>
      <c r="X530">
        <v>0.51200000000000001</v>
      </c>
      <c r="Y530">
        <v>4</v>
      </c>
      <c r="Z530" t="s">
        <v>104</v>
      </c>
      <c r="AA530">
        <v>1700</v>
      </c>
      <c r="AF530" t="s">
        <v>74</v>
      </c>
      <c r="AG530">
        <v>5</v>
      </c>
      <c r="AH530" t="s">
        <v>74</v>
      </c>
      <c r="AI530">
        <v>0.3</v>
      </c>
      <c r="AJ530" t="s">
        <v>74</v>
      </c>
      <c r="AK530" t="s">
        <v>77</v>
      </c>
      <c r="AL530" t="s">
        <v>78</v>
      </c>
      <c r="AM530" t="s">
        <v>78</v>
      </c>
      <c r="AN530" t="s">
        <v>78</v>
      </c>
      <c r="AO530" t="s">
        <v>78</v>
      </c>
      <c r="AP530" t="s">
        <v>78</v>
      </c>
      <c r="AQ530" t="s">
        <v>74</v>
      </c>
      <c r="AR530" t="s">
        <v>78</v>
      </c>
      <c r="AS530" t="s">
        <v>78</v>
      </c>
      <c r="AT530" t="s">
        <v>78</v>
      </c>
      <c r="AU530" t="s">
        <v>78</v>
      </c>
      <c r="AV530" t="s">
        <v>78</v>
      </c>
      <c r="AW530" t="s">
        <v>74</v>
      </c>
      <c r="AX530" t="s">
        <v>78</v>
      </c>
      <c r="AY530">
        <v>2.1</v>
      </c>
      <c r="AZ530">
        <v>1</v>
      </c>
      <c r="BA530">
        <v>1</v>
      </c>
      <c r="BB530">
        <v>0</v>
      </c>
      <c r="BC530">
        <v>0</v>
      </c>
      <c r="BD530">
        <v>0.428571429</v>
      </c>
      <c r="BE530">
        <v>0</v>
      </c>
      <c r="BF530">
        <v>0</v>
      </c>
      <c r="BG530">
        <v>0</v>
      </c>
      <c r="BH530">
        <v>0</v>
      </c>
      <c r="BI530">
        <v>0.4</v>
      </c>
      <c r="BJ530">
        <v>0</v>
      </c>
      <c r="BK530">
        <v>0</v>
      </c>
      <c r="BL530">
        <v>0.5</v>
      </c>
      <c r="BM530">
        <v>0.5</v>
      </c>
      <c r="BN530">
        <v>0</v>
      </c>
      <c r="BO530">
        <v>0</v>
      </c>
      <c r="BP530">
        <v>35</v>
      </c>
      <c r="BQ530">
        <v>4.2</v>
      </c>
      <c r="BR530">
        <v>6.4</v>
      </c>
      <c r="BS530">
        <v>5.0999999999999996</v>
      </c>
      <c r="BT530">
        <v>6.5</v>
      </c>
      <c r="BU530">
        <v>4.7</v>
      </c>
      <c r="BV530">
        <v>4.8</v>
      </c>
      <c r="BW530">
        <v>3.6</v>
      </c>
      <c r="BX530">
        <v>2</v>
      </c>
      <c r="BY530">
        <v>5</v>
      </c>
      <c r="BZ530">
        <v>2.6</v>
      </c>
      <c r="CA530">
        <v>3.5</v>
      </c>
      <c r="CB530">
        <v>5.7</v>
      </c>
      <c r="CC530">
        <v>6.9</v>
      </c>
      <c r="CD530">
        <v>6</v>
      </c>
      <c r="CE530">
        <v>7.2</v>
      </c>
      <c r="CF530">
        <v>180.79944829999999</v>
      </c>
      <c r="CG530">
        <f>IF(CJ530&lt;$CH$1,CJ530,)</f>
        <v>1102.556251</v>
      </c>
      <c r="CH530">
        <v>1</v>
      </c>
      <c r="CI530">
        <v>530</v>
      </c>
      <c r="CJ530">
        <v>1102.556251</v>
      </c>
      <c r="CK530">
        <f t="shared" si="25"/>
        <v>361.59889659999999</v>
      </c>
      <c r="CL530">
        <f t="shared" si="26"/>
        <v>603.9461350540189</v>
      </c>
    </row>
    <row r="531" spans="1:90" x14ac:dyDescent="0.25">
      <c r="A531" s="5" t="s">
        <v>333</v>
      </c>
      <c r="B531" s="2" t="s">
        <v>623</v>
      </c>
      <c r="C531" s="10">
        <v>41275</v>
      </c>
      <c r="E531" s="14" t="e">
        <f t="shared" si="24"/>
        <v>#NUM!</v>
      </c>
      <c r="H531">
        <v>310</v>
      </c>
      <c r="I531">
        <v>71</v>
      </c>
      <c r="J531">
        <v>140</v>
      </c>
      <c r="K531">
        <v>9.4</v>
      </c>
      <c r="L531">
        <v>170</v>
      </c>
      <c r="M531">
        <v>69</v>
      </c>
      <c r="N531" t="s">
        <v>76</v>
      </c>
      <c r="O531">
        <v>441</v>
      </c>
      <c r="P531">
        <v>1080</v>
      </c>
      <c r="Q531">
        <v>1920</v>
      </c>
      <c r="R531" s="1" t="s">
        <v>78</v>
      </c>
      <c r="S531" s="1" t="s">
        <v>78</v>
      </c>
      <c r="T531" t="s">
        <v>624</v>
      </c>
      <c r="U531">
        <v>4</v>
      </c>
      <c r="V531">
        <v>15.444000000000001</v>
      </c>
      <c r="W531">
        <v>1.4</v>
      </c>
      <c r="X531">
        <v>2</v>
      </c>
      <c r="Y531">
        <v>16</v>
      </c>
      <c r="Z531" t="s">
        <v>77</v>
      </c>
      <c r="AA531">
        <v>3000</v>
      </c>
      <c r="AF531" t="s">
        <v>74</v>
      </c>
      <c r="AG531">
        <v>13</v>
      </c>
      <c r="AH531">
        <v>2.2000000000000002</v>
      </c>
      <c r="AI531">
        <v>1.3</v>
      </c>
      <c r="AJ531" t="s">
        <v>74</v>
      </c>
      <c r="AK531" t="s">
        <v>77</v>
      </c>
      <c r="AL531" t="s">
        <v>78</v>
      </c>
      <c r="AM531" t="s">
        <v>78</v>
      </c>
      <c r="AN531" t="s">
        <v>78</v>
      </c>
      <c r="AO531" t="s">
        <v>78</v>
      </c>
      <c r="AP531" t="s">
        <v>78</v>
      </c>
      <c r="AQ531" t="s">
        <v>74</v>
      </c>
      <c r="AR531" t="s">
        <v>77</v>
      </c>
      <c r="AS531" t="s">
        <v>78</v>
      </c>
      <c r="AT531" t="s">
        <v>77</v>
      </c>
      <c r="AU531" t="s">
        <v>78</v>
      </c>
      <c r="AV531" t="s">
        <v>78</v>
      </c>
      <c r="AW531" t="s">
        <v>74</v>
      </c>
      <c r="AX531" t="s">
        <v>78</v>
      </c>
      <c r="AY531">
        <v>4</v>
      </c>
      <c r="AZ531">
        <v>1</v>
      </c>
      <c r="BA531">
        <v>1</v>
      </c>
      <c r="BB531">
        <v>0</v>
      </c>
      <c r="BC531">
        <v>0</v>
      </c>
      <c r="BD531">
        <v>0.428571429</v>
      </c>
      <c r="BE531">
        <v>0.66666666699999999</v>
      </c>
      <c r="BF531">
        <v>0</v>
      </c>
      <c r="BG531">
        <v>0</v>
      </c>
      <c r="BH531">
        <v>0</v>
      </c>
      <c r="BI531">
        <v>0.4</v>
      </c>
      <c r="BJ531">
        <v>0</v>
      </c>
      <c r="BK531">
        <v>0</v>
      </c>
      <c r="BL531">
        <v>0.5</v>
      </c>
      <c r="BM531">
        <v>0.5</v>
      </c>
      <c r="BN531">
        <v>0</v>
      </c>
      <c r="BO531">
        <v>0</v>
      </c>
      <c r="BP531">
        <v>1</v>
      </c>
      <c r="BQ531" t="s">
        <v>74</v>
      </c>
      <c r="BR531" t="s">
        <v>74</v>
      </c>
      <c r="BS531" t="s">
        <v>74</v>
      </c>
      <c r="BT531" t="s">
        <v>74</v>
      </c>
      <c r="BU531" t="s">
        <v>74</v>
      </c>
      <c r="BV531" t="s">
        <v>74</v>
      </c>
      <c r="BW531" t="s">
        <v>74</v>
      </c>
      <c r="BX531" t="s">
        <v>74</v>
      </c>
      <c r="BY531" t="s">
        <v>74</v>
      </c>
      <c r="BZ531" t="s">
        <v>74</v>
      </c>
      <c r="CA531" t="s">
        <v>74</v>
      </c>
      <c r="CB531" t="s">
        <v>74</v>
      </c>
      <c r="CC531" t="s">
        <v>74</v>
      </c>
      <c r="CD531" t="s">
        <v>74</v>
      </c>
      <c r="CE531" t="s">
        <v>74</v>
      </c>
      <c r="CF531">
        <v>180.79944829999999</v>
      </c>
      <c r="CG531">
        <f>IF(CJ531&lt;$CH$1,CJ531,)</f>
        <v>1000.000061</v>
      </c>
      <c r="CH531">
        <v>1</v>
      </c>
      <c r="CI531">
        <v>531</v>
      </c>
      <c r="CJ531">
        <v>1000.000061</v>
      </c>
      <c r="CK531">
        <f t="shared" si="25"/>
        <v>361.59889659999999</v>
      </c>
      <c r="CL531">
        <f t="shared" si="26"/>
        <v>547.76903341390891</v>
      </c>
    </row>
    <row r="532" spans="1:90" x14ac:dyDescent="0.25">
      <c r="A532" s="5" t="s">
        <v>333</v>
      </c>
      <c r="B532" s="2" t="s">
        <v>614</v>
      </c>
      <c r="C532" s="10">
        <v>41183</v>
      </c>
      <c r="D532" s="10">
        <v>41487</v>
      </c>
      <c r="E532" s="14">
        <f t="shared" si="24"/>
        <v>10</v>
      </c>
      <c r="G532" s="3" t="s">
        <v>613</v>
      </c>
      <c r="H532">
        <v>235</v>
      </c>
      <c r="I532">
        <v>67.5</v>
      </c>
      <c r="J532">
        <v>134</v>
      </c>
      <c r="K532">
        <v>11</v>
      </c>
      <c r="L532">
        <v>145</v>
      </c>
      <c r="M532">
        <v>61</v>
      </c>
      <c r="N532" t="s">
        <v>76</v>
      </c>
      <c r="O532">
        <v>326</v>
      </c>
      <c r="P532">
        <v>720</v>
      </c>
      <c r="Q532">
        <v>1280</v>
      </c>
      <c r="R532" s="1" t="s">
        <v>77</v>
      </c>
      <c r="S532" s="1" t="s">
        <v>77</v>
      </c>
      <c r="T532" t="s">
        <v>74</v>
      </c>
      <c r="U532">
        <v>4</v>
      </c>
      <c r="V532">
        <v>15.122999999999999</v>
      </c>
      <c r="W532">
        <v>1.4</v>
      </c>
      <c r="X532">
        <v>2</v>
      </c>
      <c r="Y532">
        <v>8</v>
      </c>
      <c r="Z532" t="s">
        <v>104</v>
      </c>
      <c r="AA532">
        <v>2230</v>
      </c>
      <c r="AF532" t="s">
        <v>74</v>
      </c>
      <c r="AG532">
        <v>8</v>
      </c>
      <c r="AH532" t="s">
        <v>74</v>
      </c>
      <c r="AI532">
        <v>1.3</v>
      </c>
      <c r="AJ532" t="s">
        <v>74</v>
      </c>
      <c r="AK532" t="s">
        <v>77</v>
      </c>
      <c r="AL532" t="s">
        <v>78</v>
      </c>
      <c r="AM532" t="s">
        <v>78</v>
      </c>
      <c r="AN532" t="s">
        <v>78</v>
      </c>
      <c r="AO532" t="s">
        <v>78</v>
      </c>
      <c r="AP532" t="s">
        <v>78</v>
      </c>
      <c r="AQ532" t="s">
        <v>74</v>
      </c>
      <c r="AR532" t="s">
        <v>77</v>
      </c>
      <c r="AS532" t="s">
        <v>78</v>
      </c>
      <c r="AT532" t="s">
        <v>78</v>
      </c>
      <c r="AU532" t="s">
        <v>78</v>
      </c>
      <c r="AV532" t="s">
        <v>78</v>
      </c>
      <c r="AW532" t="s">
        <v>74</v>
      </c>
      <c r="AX532" t="s">
        <v>78</v>
      </c>
      <c r="AY532">
        <v>3</v>
      </c>
      <c r="AZ532">
        <v>1</v>
      </c>
      <c r="BA532">
        <v>1</v>
      </c>
      <c r="BB532">
        <v>0</v>
      </c>
      <c r="BC532">
        <v>0</v>
      </c>
      <c r="BD532">
        <v>0.428571429</v>
      </c>
      <c r="BE532">
        <v>1</v>
      </c>
      <c r="BF532">
        <v>0</v>
      </c>
      <c r="BG532">
        <v>0</v>
      </c>
      <c r="BH532">
        <v>0</v>
      </c>
      <c r="BI532">
        <v>0.4</v>
      </c>
      <c r="BJ532">
        <v>0</v>
      </c>
      <c r="BK532">
        <v>0</v>
      </c>
      <c r="BL532">
        <v>0.5</v>
      </c>
      <c r="BM532">
        <v>0.5</v>
      </c>
      <c r="BN532">
        <v>0</v>
      </c>
      <c r="BO532">
        <v>0</v>
      </c>
      <c r="BP532">
        <v>5</v>
      </c>
      <c r="BQ532">
        <v>6.9</v>
      </c>
      <c r="BR532">
        <v>5.4</v>
      </c>
      <c r="BS532">
        <v>5.8</v>
      </c>
      <c r="BT532">
        <v>7.4</v>
      </c>
      <c r="BU532">
        <v>6</v>
      </c>
      <c r="BV532">
        <v>7.4</v>
      </c>
      <c r="BW532">
        <v>7.2</v>
      </c>
      <c r="BX532">
        <v>3.4</v>
      </c>
      <c r="BY532">
        <v>7.6</v>
      </c>
      <c r="BZ532">
        <v>4.5999999999999996</v>
      </c>
      <c r="CA532">
        <v>5.8</v>
      </c>
      <c r="CB532">
        <v>6.8</v>
      </c>
      <c r="CC532">
        <v>8</v>
      </c>
      <c r="CD532">
        <v>6.2</v>
      </c>
      <c r="CE532">
        <v>8</v>
      </c>
      <c r="CF532">
        <v>201.30024890000001</v>
      </c>
      <c r="CG532">
        <f>IF(CJ532&lt;$CH$1,CJ532,)</f>
        <v>1000.000052</v>
      </c>
      <c r="CH532">
        <v>1</v>
      </c>
      <c r="CI532">
        <v>532</v>
      </c>
      <c r="CJ532">
        <v>1000.000052</v>
      </c>
      <c r="CK532">
        <f t="shared" si="25"/>
        <v>402.60049780000003</v>
      </c>
      <c r="CL532">
        <f t="shared" si="26"/>
        <v>547.769028483988</v>
      </c>
    </row>
    <row r="533" spans="1:90" x14ac:dyDescent="0.25">
      <c r="A533" s="5" t="s">
        <v>625</v>
      </c>
      <c r="B533" s="2" t="s">
        <v>626</v>
      </c>
      <c r="C533" s="10" t="s">
        <v>322</v>
      </c>
      <c r="E533" s="14" t="e">
        <f t="shared" si="24"/>
        <v>#VALUE!</v>
      </c>
      <c r="F533" s="3" t="s">
        <v>627</v>
      </c>
      <c r="H533">
        <v>310</v>
      </c>
      <c r="I533">
        <v>69.5</v>
      </c>
      <c r="J533">
        <v>144.19999999999999</v>
      </c>
      <c r="K533">
        <v>8.1999999999999993</v>
      </c>
      <c r="L533" t="s">
        <v>74</v>
      </c>
      <c r="M533">
        <v>82</v>
      </c>
      <c r="N533" t="s">
        <v>84</v>
      </c>
      <c r="O533">
        <v>444</v>
      </c>
      <c r="P533">
        <v>1080</v>
      </c>
      <c r="Q533">
        <v>2340</v>
      </c>
      <c r="R533" s="1" t="s">
        <v>78</v>
      </c>
      <c r="S533" s="1" t="s">
        <v>78</v>
      </c>
      <c r="T533" t="s">
        <v>81</v>
      </c>
      <c r="U533">
        <v>8</v>
      </c>
      <c r="V533">
        <v>275</v>
      </c>
      <c r="W533">
        <v>2.2000000000000002</v>
      </c>
      <c r="X533">
        <v>6</v>
      </c>
      <c r="Y533">
        <v>64</v>
      </c>
      <c r="Z533" t="s">
        <v>77</v>
      </c>
      <c r="AA533">
        <v>3080</v>
      </c>
      <c r="AF533" t="s">
        <v>74</v>
      </c>
      <c r="AG533">
        <v>12</v>
      </c>
      <c r="AH533">
        <v>1.73</v>
      </c>
      <c r="AI533">
        <v>8</v>
      </c>
      <c r="AJ533">
        <v>2</v>
      </c>
      <c r="AK533" t="s">
        <v>78</v>
      </c>
      <c r="AL533" t="s">
        <v>78</v>
      </c>
      <c r="AM533" t="s">
        <v>78</v>
      </c>
      <c r="AN533" t="s">
        <v>78</v>
      </c>
      <c r="AO533" t="s">
        <v>78</v>
      </c>
      <c r="AP533" t="s">
        <v>78</v>
      </c>
      <c r="AQ533" t="s">
        <v>74</v>
      </c>
      <c r="AR533" t="s">
        <v>78</v>
      </c>
      <c r="AS533" t="s">
        <v>78</v>
      </c>
      <c r="AT533" t="s">
        <v>77</v>
      </c>
      <c r="AU533" t="s">
        <v>78</v>
      </c>
      <c r="AV533" t="s">
        <v>78</v>
      </c>
      <c r="AW533" t="s">
        <v>74</v>
      </c>
      <c r="AX533" t="s">
        <v>78</v>
      </c>
      <c r="AY533">
        <v>5</v>
      </c>
      <c r="AZ533">
        <v>1</v>
      </c>
      <c r="BA533">
        <v>1</v>
      </c>
      <c r="BB533">
        <v>1</v>
      </c>
      <c r="BC533">
        <v>0</v>
      </c>
      <c r="BD533">
        <v>0.85714285700000004</v>
      </c>
      <c r="BE533">
        <v>1</v>
      </c>
      <c r="BF533">
        <v>0.6875</v>
      </c>
      <c r="BG533">
        <v>0</v>
      </c>
      <c r="BH533">
        <v>0.5</v>
      </c>
      <c r="BI533">
        <v>0.4</v>
      </c>
      <c r="BJ533">
        <v>0.45454545499999999</v>
      </c>
      <c r="BK533">
        <v>0</v>
      </c>
      <c r="BL533">
        <v>0.75</v>
      </c>
      <c r="BM533">
        <v>0.5</v>
      </c>
      <c r="BN533">
        <v>0.83333333300000001</v>
      </c>
      <c r="BO533">
        <v>0</v>
      </c>
      <c r="BP533">
        <v>0</v>
      </c>
      <c r="BQ533" t="s">
        <v>74</v>
      </c>
      <c r="BR533" t="s">
        <v>74</v>
      </c>
      <c r="BS533" t="s">
        <v>74</v>
      </c>
      <c r="BT533" t="s">
        <v>74</v>
      </c>
      <c r="BU533" t="s">
        <v>74</v>
      </c>
      <c r="BV533" t="s">
        <v>74</v>
      </c>
      <c r="BW533" t="s">
        <v>74</v>
      </c>
      <c r="BX533" t="s">
        <v>74</v>
      </c>
      <c r="BY533" t="s">
        <v>74</v>
      </c>
      <c r="BZ533" t="s">
        <v>74</v>
      </c>
      <c r="CA533" t="s">
        <v>74</v>
      </c>
      <c r="CB533" t="s">
        <v>74</v>
      </c>
      <c r="CC533" t="s">
        <v>74</v>
      </c>
      <c r="CD533" t="s">
        <v>74</v>
      </c>
      <c r="CE533" t="s">
        <v>74</v>
      </c>
      <c r="CG533">
        <f>IF(CJ533&lt;$CH$1,CJ533,)</f>
        <v>1340.663092</v>
      </c>
      <c r="CH533">
        <v>1</v>
      </c>
      <c r="CI533">
        <v>533</v>
      </c>
      <c r="CJ533">
        <v>1340.663092</v>
      </c>
      <c r="CK533">
        <f t="shared" si="25"/>
        <v>0</v>
      </c>
      <c r="CL533">
        <f t="shared" si="26"/>
        <v>734.37368124174793</v>
      </c>
    </row>
    <row r="534" spans="1:90" x14ac:dyDescent="0.25">
      <c r="A534" s="5" t="s">
        <v>625</v>
      </c>
      <c r="B534" s="2" t="s">
        <v>628</v>
      </c>
      <c r="C534" s="10">
        <v>43739</v>
      </c>
      <c r="E534" s="14" t="e">
        <f t="shared" si="24"/>
        <v>#NUM!</v>
      </c>
      <c r="F534" s="3" t="s">
        <v>629</v>
      </c>
      <c r="H534">
        <v>770</v>
      </c>
      <c r="I534">
        <v>68.8</v>
      </c>
      <c r="J534">
        <v>147.1</v>
      </c>
      <c r="K534">
        <v>8.1999999999999993</v>
      </c>
      <c r="L534">
        <v>162</v>
      </c>
      <c r="M534">
        <v>80</v>
      </c>
      <c r="N534" t="s">
        <v>84</v>
      </c>
      <c r="O534">
        <v>443</v>
      </c>
      <c r="P534">
        <v>1080</v>
      </c>
      <c r="Q534">
        <v>2280</v>
      </c>
      <c r="R534" s="1" t="s">
        <v>78</v>
      </c>
      <c r="S534" s="1" t="s">
        <v>78</v>
      </c>
      <c r="T534" t="s">
        <v>81</v>
      </c>
      <c r="U534">
        <v>8</v>
      </c>
      <c r="V534">
        <v>425</v>
      </c>
      <c r="W534">
        <v>2.84</v>
      </c>
      <c r="X534">
        <v>6</v>
      </c>
      <c r="Y534">
        <v>64</v>
      </c>
      <c r="Z534" t="s">
        <v>77</v>
      </c>
      <c r="AA534">
        <v>2800</v>
      </c>
      <c r="AB534">
        <v>62</v>
      </c>
      <c r="AC534">
        <v>20.9</v>
      </c>
      <c r="AD534">
        <v>9.58</v>
      </c>
      <c r="AE534">
        <v>11.27</v>
      </c>
      <c r="AF534">
        <v>112</v>
      </c>
      <c r="AG534">
        <v>12</v>
      </c>
      <c r="AH534">
        <v>1.7</v>
      </c>
      <c r="AI534">
        <v>8</v>
      </c>
      <c r="AJ534">
        <v>2</v>
      </c>
      <c r="AK534" t="s">
        <v>77</v>
      </c>
      <c r="AL534" t="s">
        <v>78</v>
      </c>
      <c r="AM534" t="s">
        <v>78</v>
      </c>
      <c r="AN534" t="s">
        <v>78</v>
      </c>
      <c r="AO534" t="s">
        <v>74</v>
      </c>
      <c r="AP534" t="s">
        <v>78</v>
      </c>
      <c r="AQ534" t="s">
        <v>78</v>
      </c>
      <c r="AR534" t="s">
        <v>78</v>
      </c>
      <c r="AS534" t="s">
        <v>77</v>
      </c>
      <c r="AT534" t="s">
        <v>77</v>
      </c>
      <c r="AU534" t="s">
        <v>78</v>
      </c>
      <c r="AV534" t="s">
        <v>78</v>
      </c>
      <c r="AW534" t="s">
        <v>78</v>
      </c>
      <c r="AX534" t="s">
        <v>78</v>
      </c>
      <c r="AY534">
        <v>5</v>
      </c>
      <c r="AZ534">
        <v>1</v>
      </c>
      <c r="BA534">
        <v>1</v>
      </c>
      <c r="BB534">
        <v>1</v>
      </c>
      <c r="BC534">
        <v>0</v>
      </c>
      <c r="BD534">
        <v>0.428571429</v>
      </c>
      <c r="BE534">
        <v>1</v>
      </c>
      <c r="BF534">
        <v>0.75</v>
      </c>
      <c r="BG534">
        <v>0</v>
      </c>
      <c r="BH534">
        <v>0</v>
      </c>
      <c r="BI534">
        <v>0.4</v>
      </c>
      <c r="BJ534">
        <v>0.45454545499999999</v>
      </c>
      <c r="BK534">
        <v>0</v>
      </c>
      <c r="BL534">
        <v>0.5</v>
      </c>
      <c r="BM534">
        <v>0.5</v>
      </c>
      <c r="BN534">
        <v>1</v>
      </c>
      <c r="BO534">
        <v>0</v>
      </c>
      <c r="BP534">
        <v>4</v>
      </c>
      <c r="BQ534" t="s">
        <v>74</v>
      </c>
      <c r="BR534" t="s">
        <v>74</v>
      </c>
      <c r="BS534" t="s">
        <v>74</v>
      </c>
      <c r="BT534" t="s">
        <v>74</v>
      </c>
      <c r="BU534" t="s">
        <v>74</v>
      </c>
      <c r="BV534" t="s">
        <v>74</v>
      </c>
      <c r="BW534" t="s">
        <v>74</v>
      </c>
      <c r="BX534" t="s">
        <v>74</v>
      </c>
      <c r="BY534" t="s">
        <v>74</v>
      </c>
      <c r="BZ534" t="s">
        <v>74</v>
      </c>
      <c r="CA534" t="s">
        <v>74</v>
      </c>
      <c r="CB534" t="s">
        <v>74</v>
      </c>
      <c r="CC534" t="s">
        <v>74</v>
      </c>
      <c r="CD534" t="s">
        <v>74</v>
      </c>
      <c r="CE534" t="s">
        <v>74</v>
      </c>
      <c r="CG534">
        <f>IF(CJ534&lt;$CH$1,CJ534,)</f>
        <v>1000.154974</v>
      </c>
      <c r="CH534">
        <v>1</v>
      </c>
      <c r="CI534">
        <v>534</v>
      </c>
      <c r="CJ534">
        <v>1000.154974</v>
      </c>
      <c r="CK534">
        <f t="shared" si="25"/>
        <v>0</v>
      </c>
      <c r="CL534">
        <f t="shared" si="26"/>
        <v>547.85388995300593</v>
      </c>
    </row>
    <row r="535" spans="1:90" x14ac:dyDescent="0.25">
      <c r="A535" s="5" t="s">
        <v>625</v>
      </c>
      <c r="B535" s="2" t="s">
        <v>630</v>
      </c>
      <c r="C535" s="10">
        <v>43739</v>
      </c>
      <c r="E535" s="14" t="e">
        <f t="shared" si="24"/>
        <v>#NUM!</v>
      </c>
      <c r="F535" s="3" t="s">
        <v>631</v>
      </c>
      <c r="H535">
        <v>900</v>
      </c>
      <c r="I535">
        <v>75.099999999999994</v>
      </c>
      <c r="J535">
        <v>160.4</v>
      </c>
      <c r="K535">
        <v>8.1999999999999993</v>
      </c>
      <c r="L535">
        <v>193</v>
      </c>
      <c r="M535">
        <v>82</v>
      </c>
      <c r="N535" t="s">
        <v>84</v>
      </c>
      <c r="O535">
        <v>534</v>
      </c>
      <c r="P535">
        <v>1440</v>
      </c>
      <c r="Q535">
        <v>3040</v>
      </c>
      <c r="R535" s="1" t="s">
        <v>78</v>
      </c>
      <c r="S535" s="1" t="s">
        <v>78</v>
      </c>
      <c r="T535" t="s">
        <v>81</v>
      </c>
      <c r="U535">
        <v>8</v>
      </c>
      <c r="V535">
        <v>425</v>
      </c>
      <c r="W535">
        <v>2.84</v>
      </c>
      <c r="X535">
        <v>6</v>
      </c>
      <c r="Y535">
        <v>64</v>
      </c>
      <c r="Z535" t="s">
        <v>77</v>
      </c>
      <c r="AA535">
        <v>3700</v>
      </c>
      <c r="AB535">
        <v>73</v>
      </c>
      <c r="AC535">
        <v>28.33</v>
      </c>
      <c r="AD535">
        <v>10.82</v>
      </c>
      <c r="AE535">
        <v>11.48</v>
      </c>
      <c r="AF535" t="s">
        <v>74</v>
      </c>
      <c r="AG535">
        <v>12</v>
      </c>
      <c r="AH535">
        <v>1.7</v>
      </c>
      <c r="AI535">
        <v>16</v>
      </c>
      <c r="AJ535">
        <v>2</v>
      </c>
      <c r="AK535" t="s">
        <v>77</v>
      </c>
      <c r="AL535" t="s">
        <v>78</v>
      </c>
      <c r="AM535" t="s">
        <v>78</v>
      </c>
      <c r="AN535" t="s">
        <v>78</v>
      </c>
      <c r="AO535" t="s">
        <v>74</v>
      </c>
      <c r="AP535" t="s">
        <v>78</v>
      </c>
      <c r="AQ535" t="s">
        <v>78</v>
      </c>
      <c r="AR535" t="s">
        <v>78</v>
      </c>
      <c r="AS535" t="s">
        <v>77</v>
      </c>
      <c r="AT535" t="s">
        <v>77</v>
      </c>
      <c r="AU535" t="s">
        <v>78</v>
      </c>
      <c r="AV535" t="s">
        <v>78</v>
      </c>
      <c r="AW535" t="s">
        <v>78</v>
      </c>
      <c r="AX535" t="s">
        <v>78</v>
      </c>
      <c r="AY535">
        <v>5</v>
      </c>
      <c r="AZ535">
        <v>1</v>
      </c>
      <c r="BA535">
        <v>1</v>
      </c>
      <c r="BB535">
        <v>1</v>
      </c>
      <c r="BC535">
        <v>0</v>
      </c>
      <c r="BD535">
        <v>0.428571429</v>
      </c>
      <c r="BE535">
        <v>1</v>
      </c>
      <c r="BF535">
        <v>0.75</v>
      </c>
      <c r="BG535">
        <v>0</v>
      </c>
      <c r="BH535">
        <v>0</v>
      </c>
      <c r="BI535">
        <v>0.4</v>
      </c>
      <c r="BJ535">
        <v>0.45454545499999999</v>
      </c>
      <c r="BK535">
        <v>0</v>
      </c>
      <c r="BL535">
        <v>0.5</v>
      </c>
      <c r="BM535">
        <v>0.5</v>
      </c>
      <c r="BN535">
        <v>1</v>
      </c>
      <c r="BO535">
        <v>0</v>
      </c>
      <c r="BP535">
        <v>7</v>
      </c>
      <c r="BQ535">
        <v>9.1</v>
      </c>
      <c r="BR535">
        <v>7.6</v>
      </c>
      <c r="BS535">
        <v>7.7</v>
      </c>
      <c r="BT535">
        <v>9.1</v>
      </c>
      <c r="BU535">
        <v>8</v>
      </c>
      <c r="BV535">
        <v>9.4</v>
      </c>
      <c r="BW535">
        <v>9.3000000000000007</v>
      </c>
      <c r="BX535">
        <v>9.1</v>
      </c>
      <c r="BY535">
        <v>9.6999999999999993</v>
      </c>
      <c r="BZ535">
        <v>9.6999999999999993</v>
      </c>
      <c r="CA535">
        <v>9.1</v>
      </c>
      <c r="CB535">
        <v>8.6</v>
      </c>
      <c r="CC535">
        <v>8.6999999999999993</v>
      </c>
      <c r="CD535">
        <v>8.9</v>
      </c>
      <c r="CE535">
        <v>8.6999999999999993</v>
      </c>
      <c r="CG535">
        <f>IF(CJ535&lt;$CH$1,CJ535,)</f>
        <v>3588.2352609999998</v>
      </c>
      <c r="CH535">
        <v>1</v>
      </c>
      <c r="CI535">
        <v>535</v>
      </c>
      <c r="CJ535">
        <v>3588.2352609999998</v>
      </c>
      <c r="CK535">
        <f t="shared" si="25"/>
        <v>0</v>
      </c>
      <c r="CL535">
        <f t="shared" si="26"/>
        <v>1965.5240406827088</v>
      </c>
    </row>
    <row r="536" spans="1:90" x14ac:dyDescent="0.25">
      <c r="A536" s="5" t="s">
        <v>625</v>
      </c>
      <c r="B536" s="2" t="s">
        <v>627</v>
      </c>
      <c r="C536" s="10">
        <v>43586</v>
      </c>
      <c r="E536" s="14" t="e">
        <f t="shared" si="24"/>
        <v>#NUM!</v>
      </c>
      <c r="F536" s="3" t="s">
        <v>629</v>
      </c>
      <c r="H536">
        <v>400</v>
      </c>
      <c r="I536">
        <v>70.099999999999994</v>
      </c>
      <c r="J536">
        <v>151.30000000000001</v>
      </c>
      <c r="K536">
        <v>8.1999999999999993</v>
      </c>
      <c r="L536">
        <v>147</v>
      </c>
      <c r="M536">
        <v>75</v>
      </c>
      <c r="N536" t="s">
        <v>84</v>
      </c>
      <c r="O536">
        <v>441</v>
      </c>
      <c r="P536">
        <v>1080</v>
      </c>
      <c r="Q536">
        <v>2220</v>
      </c>
      <c r="R536" s="1" t="s">
        <v>78</v>
      </c>
      <c r="S536" s="1" t="s">
        <v>77</v>
      </c>
      <c r="T536" t="s">
        <v>74</v>
      </c>
      <c r="U536">
        <v>8</v>
      </c>
      <c r="V536">
        <v>159</v>
      </c>
      <c r="W536">
        <v>2</v>
      </c>
      <c r="X536">
        <v>4</v>
      </c>
      <c r="Y536">
        <v>64</v>
      </c>
      <c r="Z536" t="s">
        <v>77</v>
      </c>
      <c r="AA536">
        <v>3000</v>
      </c>
      <c r="AF536" t="s">
        <v>74</v>
      </c>
      <c r="AG536">
        <v>12</v>
      </c>
      <c r="AH536">
        <v>1.8</v>
      </c>
      <c r="AI536">
        <v>8</v>
      </c>
      <c r="AJ536">
        <v>2</v>
      </c>
      <c r="AK536" t="s">
        <v>78</v>
      </c>
      <c r="AL536" t="s">
        <v>78</v>
      </c>
      <c r="AM536" t="s">
        <v>78</v>
      </c>
      <c r="AN536" t="s">
        <v>78</v>
      </c>
      <c r="AO536" t="s">
        <v>78</v>
      </c>
      <c r="AP536" t="s">
        <v>78</v>
      </c>
      <c r="AQ536" t="s">
        <v>74</v>
      </c>
      <c r="AR536" t="s">
        <v>78</v>
      </c>
      <c r="AS536" t="s">
        <v>78</v>
      </c>
      <c r="AT536" t="s">
        <v>77</v>
      </c>
      <c r="AU536" t="s">
        <v>78</v>
      </c>
      <c r="AV536" t="s">
        <v>78</v>
      </c>
      <c r="AW536" t="s">
        <v>74</v>
      </c>
      <c r="AX536" t="s">
        <v>78</v>
      </c>
      <c r="AY536">
        <v>5</v>
      </c>
      <c r="AZ536">
        <v>1</v>
      </c>
      <c r="BA536">
        <v>1</v>
      </c>
      <c r="BB536">
        <v>1</v>
      </c>
      <c r="BC536">
        <v>0</v>
      </c>
      <c r="BD536">
        <v>0.85714285700000004</v>
      </c>
      <c r="BE536">
        <v>1</v>
      </c>
      <c r="BF536">
        <v>0.6875</v>
      </c>
      <c r="BG536">
        <v>0</v>
      </c>
      <c r="BH536">
        <v>0.5</v>
      </c>
      <c r="BI536">
        <v>0.4</v>
      </c>
      <c r="BJ536">
        <v>0.45454545499999999</v>
      </c>
      <c r="BK536">
        <v>0</v>
      </c>
      <c r="BL536">
        <v>0.75</v>
      </c>
      <c r="BM536">
        <v>0.5</v>
      </c>
      <c r="BN536">
        <v>0.83333333300000001</v>
      </c>
      <c r="BO536">
        <v>0</v>
      </c>
      <c r="BP536">
        <v>6</v>
      </c>
      <c r="BQ536">
        <v>9.1999999999999993</v>
      </c>
      <c r="BR536">
        <v>7.5</v>
      </c>
      <c r="BS536">
        <v>9</v>
      </c>
      <c r="BT536">
        <v>9.1999999999999993</v>
      </c>
      <c r="BU536">
        <v>8.5</v>
      </c>
      <c r="BV536">
        <v>9</v>
      </c>
      <c r="BW536">
        <v>9.3000000000000007</v>
      </c>
      <c r="BX536">
        <v>8</v>
      </c>
      <c r="BY536">
        <v>9.8000000000000007</v>
      </c>
      <c r="BZ536">
        <v>9.8000000000000007</v>
      </c>
      <c r="CA536">
        <v>9.3000000000000007</v>
      </c>
      <c r="CB536">
        <v>9.5</v>
      </c>
      <c r="CC536">
        <v>9.4</v>
      </c>
      <c r="CD536">
        <v>9.6</v>
      </c>
      <c r="CE536">
        <v>9.8000000000000007</v>
      </c>
      <c r="CG536">
        <f>IF(CJ536&lt;$CH$1,CJ536,)</f>
        <v>0</v>
      </c>
      <c r="CH536">
        <v>1</v>
      </c>
      <c r="CI536">
        <v>536</v>
      </c>
      <c r="CJ536">
        <v>10166.66663</v>
      </c>
      <c r="CK536">
        <f t="shared" si="25"/>
        <v>0</v>
      </c>
      <c r="CL536">
        <f t="shared" si="26"/>
        <v>0</v>
      </c>
    </row>
    <row r="537" spans="1:90" x14ac:dyDescent="0.25">
      <c r="A537" s="5" t="s">
        <v>625</v>
      </c>
      <c r="B537" s="2" t="s">
        <v>632</v>
      </c>
      <c r="C537" s="10">
        <v>43586</v>
      </c>
      <c r="E537" s="14" t="e">
        <f t="shared" si="24"/>
        <v>#NUM!</v>
      </c>
      <c r="F537" s="3" t="s">
        <v>631</v>
      </c>
      <c r="H537">
        <v>480</v>
      </c>
      <c r="I537">
        <v>76.099999999999994</v>
      </c>
      <c r="J537">
        <v>160.1</v>
      </c>
      <c r="K537">
        <v>8.1999999999999993</v>
      </c>
      <c r="L537">
        <v>167</v>
      </c>
      <c r="M537">
        <v>76</v>
      </c>
      <c r="N537" t="s">
        <v>84</v>
      </c>
      <c r="O537">
        <v>402</v>
      </c>
      <c r="P537">
        <v>1080</v>
      </c>
      <c r="Q537">
        <v>2160</v>
      </c>
      <c r="R537" s="1" t="s">
        <v>78</v>
      </c>
      <c r="S537" s="1" t="s">
        <v>77</v>
      </c>
      <c r="T537" t="s">
        <v>74</v>
      </c>
      <c r="U537">
        <v>8</v>
      </c>
      <c r="V537">
        <v>159</v>
      </c>
      <c r="W537">
        <v>2</v>
      </c>
      <c r="X537">
        <v>4</v>
      </c>
      <c r="Y537">
        <v>64</v>
      </c>
      <c r="Z537" t="s">
        <v>77</v>
      </c>
      <c r="AA537">
        <v>3700</v>
      </c>
      <c r="AB537">
        <v>98</v>
      </c>
      <c r="AC537">
        <v>23.72</v>
      </c>
      <c r="AD537">
        <v>13.47</v>
      </c>
      <c r="AE537">
        <v>16.72</v>
      </c>
      <c r="AF537" t="s">
        <v>74</v>
      </c>
      <c r="AG537">
        <v>12</v>
      </c>
      <c r="AH537">
        <v>1.8</v>
      </c>
      <c r="AI537">
        <v>8</v>
      </c>
      <c r="AJ537">
        <v>2</v>
      </c>
      <c r="AK537" t="s">
        <v>78</v>
      </c>
      <c r="AL537" t="s">
        <v>78</v>
      </c>
      <c r="AM537" t="s">
        <v>78</v>
      </c>
      <c r="AN537" t="s">
        <v>78</v>
      </c>
      <c r="AO537" t="s">
        <v>78</v>
      </c>
      <c r="AP537" t="s">
        <v>78</v>
      </c>
      <c r="AQ537" t="s">
        <v>74</v>
      </c>
      <c r="AR537" t="s">
        <v>78</v>
      </c>
      <c r="AS537" t="s">
        <v>78</v>
      </c>
      <c r="AT537" t="s">
        <v>77</v>
      </c>
      <c r="AU537" t="s">
        <v>78</v>
      </c>
      <c r="AV537" t="s">
        <v>78</v>
      </c>
      <c r="AW537" t="s">
        <v>74</v>
      </c>
      <c r="AX537" t="s">
        <v>78</v>
      </c>
      <c r="AY537">
        <v>5</v>
      </c>
      <c r="AZ537">
        <v>1</v>
      </c>
      <c r="BA537">
        <v>1</v>
      </c>
      <c r="BB537">
        <v>1</v>
      </c>
      <c r="BC537">
        <v>0</v>
      </c>
      <c r="BD537">
        <v>0.85714285700000004</v>
      </c>
      <c r="BE537">
        <v>1</v>
      </c>
      <c r="BF537">
        <v>0.6875</v>
      </c>
      <c r="BG537">
        <v>0</v>
      </c>
      <c r="BH537">
        <v>0.5</v>
      </c>
      <c r="BI537">
        <v>0.4</v>
      </c>
      <c r="BJ537">
        <v>0.45454545499999999</v>
      </c>
      <c r="BK537">
        <v>0</v>
      </c>
      <c r="BL537">
        <v>0.75</v>
      </c>
      <c r="BM537">
        <v>0.5</v>
      </c>
      <c r="BN537">
        <v>0.83333333300000001</v>
      </c>
      <c r="BO537">
        <v>0</v>
      </c>
      <c r="BP537">
        <v>5</v>
      </c>
      <c r="BQ537">
        <v>8.1</v>
      </c>
      <c r="BR537">
        <v>7.2</v>
      </c>
      <c r="BS537">
        <v>7.8</v>
      </c>
      <c r="BT537">
        <v>9.4</v>
      </c>
      <c r="BU537">
        <v>8.8000000000000007</v>
      </c>
      <c r="BV537">
        <v>8.8000000000000007</v>
      </c>
      <c r="BW537">
        <v>7.6</v>
      </c>
      <c r="BX537">
        <v>8.6999999999999993</v>
      </c>
      <c r="BY537">
        <v>9.6</v>
      </c>
      <c r="BZ537">
        <v>9.6</v>
      </c>
      <c r="CA537">
        <v>9.4</v>
      </c>
      <c r="CB537">
        <v>9</v>
      </c>
      <c r="CC537">
        <v>9.6</v>
      </c>
      <c r="CD537">
        <v>9</v>
      </c>
      <c r="CE537">
        <v>8.1999999999999993</v>
      </c>
      <c r="CG537">
        <f>IF(CJ537&lt;$CH$1,CJ537,)</f>
        <v>0</v>
      </c>
      <c r="CH537">
        <v>1</v>
      </c>
      <c r="CI537">
        <v>537</v>
      </c>
      <c r="CJ537">
        <v>9838.7099070000004</v>
      </c>
      <c r="CK537">
        <f t="shared" si="25"/>
        <v>0</v>
      </c>
      <c r="CL537">
        <f t="shared" si="26"/>
        <v>0</v>
      </c>
    </row>
    <row r="538" spans="1:90" x14ac:dyDescent="0.25">
      <c r="A538" s="5" t="s">
        <v>625</v>
      </c>
      <c r="B538" s="2" t="s">
        <v>631</v>
      </c>
      <c r="C538" s="10">
        <v>43374</v>
      </c>
      <c r="D538" s="10">
        <v>43586</v>
      </c>
      <c r="E538" s="14">
        <f t="shared" si="24"/>
        <v>7</v>
      </c>
      <c r="F538" s="3" t="s">
        <v>633</v>
      </c>
      <c r="G538" s="3" t="s">
        <v>632</v>
      </c>
      <c r="H538">
        <v>960</v>
      </c>
      <c r="I538">
        <v>76.7</v>
      </c>
      <c r="J538">
        <v>158</v>
      </c>
      <c r="K538">
        <v>7.9</v>
      </c>
      <c r="L538">
        <v>184</v>
      </c>
      <c r="M538">
        <v>83</v>
      </c>
      <c r="N538" t="s">
        <v>634</v>
      </c>
      <c r="O538">
        <v>522</v>
      </c>
      <c r="P538">
        <v>1440</v>
      </c>
      <c r="Q538">
        <v>2960</v>
      </c>
      <c r="R538" s="1" t="s">
        <v>78</v>
      </c>
      <c r="S538" s="1" t="s">
        <v>78</v>
      </c>
      <c r="T538" t="s">
        <v>75</v>
      </c>
      <c r="U538">
        <v>8</v>
      </c>
      <c r="V538">
        <v>275</v>
      </c>
      <c r="W538">
        <v>2.8</v>
      </c>
      <c r="X538">
        <v>4</v>
      </c>
      <c r="Y538">
        <v>64</v>
      </c>
      <c r="Z538" t="s">
        <v>77</v>
      </c>
      <c r="AA538">
        <v>3430</v>
      </c>
      <c r="AB538">
        <v>69</v>
      </c>
      <c r="AC538">
        <v>23.13</v>
      </c>
      <c r="AD538">
        <v>10.27</v>
      </c>
      <c r="AE538">
        <v>11.02</v>
      </c>
      <c r="AF538" t="s">
        <v>74</v>
      </c>
      <c r="AG538">
        <v>12</v>
      </c>
      <c r="AH538">
        <v>1.8</v>
      </c>
      <c r="AI538">
        <v>8</v>
      </c>
      <c r="AJ538">
        <v>2.2000000000000002</v>
      </c>
      <c r="AK538" t="s">
        <v>78</v>
      </c>
      <c r="AL538" t="s">
        <v>78</v>
      </c>
      <c r="AM538" t="s">
        <v>78</v>
      </c>
      <c r="AN538" t="s">
        <v>78</v>
      </c>
      <c r="AO538" t="s">
        <v>78</v>
      </c>
      <c r="AP538" t="s">
        <v>78</v>
      </c>
      <c r="AQ538" t="s">
        <v>78</v>
      </c>
      <c r="AR538" t="s">
        <v>78</v>
      </c>
      <c r="AS538" t="s">
        <v>77</v>
      </c>
      <c r="AT538" t="s">
        <v>77</v>
      </c>
      <c r="AU538" t="s">
        <v>78</v>
      </c>
      <c r="AV538" t="s">
        <v>78</v>
      </c>
      <c r="AW538" t="s">
        <v>74</v>
      </c>
      <c r="AX538" t="s">
        <v>78</v>
      </c>
      <c r="AY538">
        <v>5</v>
      </c>
      <c r="AZ538">
        <v>1</v>
      </c>
      <c r="BA538">
        <v>1</v>
      </c>
      <c r="BB538">
        <v>1</v>
      </c>
      <c r="BC538">
        <v>0</v>
      </c>
      <c r="BD538">
        <v>0.85714285700000004</v>
      </c>
      <c r="BE538">
        <v>1</v>
      </c>
      <c r="BF538">
        <v>0.9375</v>
      </c>
      <c r="BG538">
        <v>0</v>
      </c>
      <c r="BH538">
        <v>0.5</v>
      </c>
      <c r="BI538">
        <v>0.4</v>
      </c>
      <c r="BJ538">
        <v>0.72727272700000001</v>
      </c>
      <c r="BK538">
        <v>0</v>
      </c>
      <c r="BL538">
        <v>0.75</v>
      </c>
      <c r="BM538">
        <v>0.5</v>
      </c>
      <c r="BN538">
        <v>1</v>
      </c>
      <c r="BO538">
        <v>0</v>
      </c>
      <c r="BP538">
        <v>12</v>
      </c>
      <c r="BQ538">
        <v>9.1999999999999993</v>
      </c>
      <c r="BR538">
        <v>8.1</v>
      </c>
      <c r="BS538">
        <v>7.8</v>
      </c>
      <c r="BT538">
        <v>8.9</v>
      </c>
      <c r="BU538">
        <v>8.1999999999999993</v>
      </c>
      <c r="BV538">
        <v>9.6</v>
      </c>
      <c r="BW538">
        <v>9.8000000000000007</v>
      </c>
      <c r="BX538">
        <v>9.6999999999999993</v>
      </c>
      <c r="BY538">
        <v>10</v>
      </c>
      <c r="BZ538">
        <v>10</v>
      </c>
      <c r="CA538">
        <v>9.8000000000000007</v>
      </c>
      <c r="CB538">
        <v>9.1</v>
      </c>
      <c r="CC538">
        <v>9.3000000000000007</v>
      </c>
      <c r="CD538">
        <v>9.3000000000000007</v>
      </c>
      <c r="CE538">
        <v>9.4</v>
      </c>
      <c r="CG538">
        <f>IF(CJ538&lt;$CH$1,CJ538,)</f>
        <v>0</v>
      </c>
      <c r="CH538">
        <v>1</v>
      </c>
      <c r="CI538">
        <v>538</v>
      </c>
      <c r="CJ538">
        <v>14501.76727</v>
      </c>
      <c r="CK538">
        <f t="shared" si="25"/>
        <v>0</v>
      </c>
      <c r="CL538">
        <f t="shared" si="26"/>
        <v>0</v>
      </c>
    </row>
    <row r="539" spans="1:90" x14ac:dyDescent="0.25">
      <c r="A539" s="5" t="s">
        <v>625</v>
      </c>
      <c r="B539" s="2" t="s">
        <v>629</v>
      </c>
      <c r="C539" s="10">
        <v>43374</v>
      </c>
      <c r="D539" s="10">
        <v>43586</v>
      </c>
      <c r="E539" s="14">
        <f t="shared" si="24"/>
        <v>7</v>
      </c>
      <c r="F539" s="3" t="s">
        <v>635</v>
      </c>
      <c r="G539" s="3" t="s">
        <v>627</v>
      </c>
      <c r="H539">
        <v>860</v>
      </c>
      <c r="I539">
        <v>68.2</v>
      </c>
      <c r="J539">
        <v>145.6</v>
      </c>
      <c r="K539">
        <v>7.9</v>
      </c>
      <c r="L539">
        <v>148</v>
      </c>
      <c r="M539">
        <v>78</v>
      </c>
      <c r="N539" t="s">
        <v>634</v>
      </c>
      <c r="O539">
        <v>439</v>
      </c>
      <c r="P539">
        <v>1080</v>
      </c>
      <c r="Q539">
        <v>2160</v>
      </c>
      <c r="R539" s="1" t="s">
        <v>78</v>
      </c>
      <c r="S539" s="1" t="s">
        <v>78</v>
      </c>
      <c r="T539" t="s">
        <v>75</v>
      </c>
      <c r="U539">
        <v>8</v>
      </c>
      <c r="V539">
        <v>275</v>
      </c>
      <c r="W539">
        <v>2.8</v>
      </c>
      <c r="X539">
        <v>4</v>
      </c>
      <c r="Y539">
        <v>64</v>
      </c>
      <c r="Z539" t="s">
        <v>77</v>
      </c>
      <c r="AA539">
        <v>2915</v>
      </c>
      <c r="AF539">
        <v>102</v>
      </c>
      <c r="AG539">
        <v>12</v>
      </c>
      <c r="AH539">
        <v>1.8</v>
      </c>
      <c r="AI539">
        <v>8</v>
      </c>
      <c r="AJ539">
        <v>2.2000000000000002</v>
      </c>
      <c r="AK539" t="s">
        <v>78</v>
      </c>
      <c r="AL539" t="s">
        <v>78</v>
      </c>
      <c r="AM539" t="s">
        <v>78</v>
      </c>
      <c r="AN539" t="s">
        <v>78</v>
      </c>
      <c r="AO539" t="s">
        <v>78</v>
      </c>
      <c r="AP539" t="s">
        <v>78</v>
      </c>
      <c r="AQ539" t="s">
        <v>78</v>
      </c>
      <c r="AR539" t="s">
        <v>78</v>
      </c>
      <c r="AS539" t="s">
        <v>77</v>
      </c>
      <c r="AT539" t="s">
        <v>77</v>
      </c>
      <c r="AU539" t="s">
        <v>78</v>
      </c>
      <c r="AV539" t="s">
        <v>78</v>
      </c>
      <c r="AW539" t="s">
        <v>74</v>
      </c>
      <c r="AX539" t="s">
        <v>78</v>
      </c>
      <c r="AY539">
        <v>5</v>
      </c>
      <c r="AZ539">
        <v>1</v>
      </c>
      <c r="BA539">
        <v>1</v>
      </c>
      <c r="BB539">
        <v>1</v>
      </c>
      <c r="BC539">
        <v>0</v>
      </c>
      <c r="BD539">
        <v>0.85714285700000004</v>
      </c>
      <c r="BE539">
        <v>1</v>
      </c>
      <c r="BF539">
        <v>0.9375</v>
      </c>
      <c r="BG539">
        <v>0</v>
      </c>
      <c r="BH539">
        <v>0.5</v>
      </c>
      <c r="BI539">
        <v>0.4</v>
      </c>
      <c r="BJ539">
        <v>0.72727272700000001</v>
      </c>
      <c r="BK539">
        <v>0</v>
      </c>
      <c r="BL539">
        <v>0.75</v>
      </c>
      <c r="BM539">
        <v>0.5</v>
      </c>
      <c r="BN539">
        <v>1</v>
      </c>
      <c r="BO539">
        <v>0</v>
      </c>
      <c r="BP539">
        <v>12</v>
      </c>
      <c r="BQ539">
        <v>8.1999999999999993</v>
      </c>
      <c r="BR539">
        <v>7.3</v>
      </c>
      <c r="BS539">
        <v>8.6999999999999993</v>
      </c>
      <c r="BT539">
        <v>9.3000000000000007</v>
      </c>
      <c r="BU539">
        <v>8.8000000000000007</v>
      </c>
      <c r="BV539">
        <v>9.1999999999999993</v>
      </c>
      <c r="BW539">
        <v>9.6999999999999993</v>
      </c>
      <c r="BX539">
        <v>8.8000000000000007</v>
      </c>
      <c r="BY539">
        <v>9.8000000000000007</v>
      </c>
      <c r="BZ539">
        <v>9.5</v>
      </c>
      <c r="CA539">
        <v>9.5</v>
      </c>
      <c r="CB539">
        <v>9.1999999999999993</v>
      </c>
      <c r="CC539">
        <v>9.8000000000000007</v>
      </c>
      <c r="CD539">
        <v>9.5</v>
      </c>
      <c r="CE539">
        <v>9.1999999999999993</v>
      </c>
      <c r="CG539">
        <f>IF(CJ539&lt;$CH$1,CJ539,)</f>
        <v>0</v>
      </c>
      <c r="CH539">
        <v>1</v>
      </c>
      <c r="CI539">
        <v>539</v>
      </c>
      <c r="CJ539">
        <v>13957.85053</v>
      </c>
      <c r="CK539">
        <f t="shared" si="25"/>
        <v>0</v>
      </c>
      <c r="CL539">
        <f t="shared" si="26"/>
        <v>0</v>
      </c>
    </row>
    <row r="540" spans="1:90" x14ac:dyDescent="0.25">
      <c r="A540" s="5" t="s">
        <v>625</v>
      </c>
      <c r="B540" s="2" t="s">
        <v>635</v>
      </c>
      <c r="C540" s="10">
        <v>43009</v>
      </c>
      <c r="D540" s="10">
        <v>43374</v>
      </c>
      <c r="E540" s="14">
        <f t="shared" si="24"/>
        <v>12</v>
      </c>
      <c r="F540" s="3" t="s">
        <v>636</v>
      </c>
      <c r="G540" s="3" t="s">
        <v>629</v>
      </c>
      <c r="H540">
        <v>650</v>
      </c>
      <c r="I540">
        <v>69.7</v>
      </c>
      <c r="J540">
        <v>145.69999999999999</v>
      </c>
      <c r="K540">
        <v>7.8</v>
      </c>
      <c r="L540">
        <v>143</v>
      </c>
      <c r="M540">
        <v>67</v>
      </c>
      <c r="N540" t="s">
        <v>634</v>
      </c>
      <c r="O540">
        <v>443</v>
      </c>
      <c r="P540">
        <v>1080</v>
      </c>
      <c r="Q540">
        <v>1920</v>
      </c>
      <c r="R540" s="1" t="s">
        <v>78</v>
      </c>
      <c r="S540" s="1" t="s">
        <v>78</v>
      </c>
      <c r="T540" t="s">
        <v>75</v>
      </c>
      <c r="U540">
        <v>8</v>
      </c>
      <c r="V540">
        <v>175</v>
      </c>
      <c r="W540">
        <v>2.4500000000000002</v>
      </c>
      <c r="X540">
        <v>4</v>
      </c>
      <c r="Y540">
        <v>64</v>
      </c>
      <c r="Z540" t="s">
        <v>77</v>
      </c>
      <c r="AA540">
        <v>2700</v>
      </c>
      <c r="AB540">
        <v>75</v>
      </c>
      <c r="AC540">
        <v>15.42</v>
      </c>
      <c r="AD540">
        <v>11.95</v>
      </c>
      <c r="AE540">
        <v>10.98</v>
      </c>
      <c r="AF540">
        <v>99</v>
      </c>
      <c r="AG540">
        <v>12</v>
      </c>
      <c r="AH540">
        <v>1.8</v>
      </c>
      <c r="AI540">
        <v>8</v>
      </c>
      <c r="AJ540">
        <v>2.4</v>
      </c>
      <c r="AK540" t="s">
        <v>78</v>
      </c>
      <c r="AL540" t="s">
        <v>78</v>
      </c>
      <c r="AM540" t="s">
        <v>78</v>
      </c>
      <c r="AN540" t="s">
        <v>78</v>
      </c>
      <c r="AO540" t="s">
        <v>78</v>
      </c>
      <c r="AP540" t="s">
        <v>78</v>
      </c>
      <c r="AQ540" t="s">
        <v>78</v>
      </c>
      <c r="AR540" t="s">
        <v>78</v>
      </c>
      <c r="AS540" t="s">
        <v>77</v>
      </c>
      <c r="AT540" t="s">
        <v>77</v>
      </c>
      <c r="AU540" t="s">
        <v>74</v>
      </c>
      <c r="AV540" t="s">
        <v>78</v>
      </c>
      <c r="AW540" t="s">
        <v>74</v>
      </c>
      <c r="AX540" t="s">
        <v>78</v>
      </c>
      <c r="AY540">
        <v>5</v>
      </c>
      <c r="AZ540">
        <v>1</v>
      </c>
      <c r="BA540">
        <v>1</v>
      </c>
      <c r="BB540">
        <v>1</v>
      </c>
      <c r="BC540">
        <v>0</v>
      </c>
      <c r="BD540">
        <v>0.85714285700000004</v>
      </c>
      <c r="BE540">
        <v>1</v>
      </c>
      <c r="BF540">
        <v>0.8125</v>
      </c>
      <c r="BG540">
        <v>0</v>
      </c>
      <c r="BH540">
        <v>0.5</v>
      </c>
      <c r="BI540">
        <v>0.4</v>
      </c>
      <c r="BJ540">
        <v>0.45454545499999999</v>
      </c>
      <c r="BK540">
        <v>0</v>
      </c>
      <c r="BL540">
        <v>0.75</v>
      </c>
      <c r="BM540">
        <v>0.5</v>
      </c>
      <c r="BN540">
        <v>0.83333333300000001</v>
      </c>
      <c r="BO540">
        <v>0</v>
      </c>
      <c r="BP540">
        <v>13</v>
      </c>
      <c r="BQ540">
        <v>9.6</v>
      </c>
      <c r="BR540">
        <v>7.7</v>
      </c>
      <c r="BS540">
        <v>9.1999999999999993</v>
      </c>
      <c r="BT540">
        <v>9.5</v>
      </c>
      <c r="BU540">
        <v>8.9</v>
      </c>
      <c r="BV540">
        <v>8.8000000000000007</v>
      </c>
      <c r="BW540">
        <v>9.5</v>
      </c>
      <c r="BX540">
        <v>9.1999999999999993</v>
      </c>
      <c r="BY540">
        <v>9.6999999999999993</v>
      </c>
      <c r="BZ540">
        <v>8.9</v>
      </c>
      <c r="CA540">
        <v>9.6999999999999993</v>
      </c>
      <c r="CB540">
        <v>8.9</v>
      </c>
      <c r="CC540">
        <v>9.5</v>
      </c>
      <c r="CD540">
        <v>8.6</v>
      </c>
      <c r="CE540">
        <v>9.5</v>
      </c>
      <c r="CG540">
        <f>IF(CJ540&lt;$CH$1,CJ540,)</f>
        <v>0</v>
      </c>
      <c r="CH540">
        <v>1</v>
      </c>
      <c r="CI540">
        <v>540</v>
      </c>
      <c r="CJ540">
        <v>14999.99958</v>
      </c>
      <c r="CK540">
        <f t="shared" si="25"/>
        <v>0</v>
      </c>
      <c r="CL540">
        <f t="shared" si="26"/>
        <v>0</v>
      </c>
    </row>
    <row r="541" spans="1:90" x14ac:dyDescent="0.25">
      <c r="A541" s="5" t="s">
        <v>625</v>
      </c>
      <c r="B541" s="2" t="s">
        <v>633</v>
      </c>
      <c r="C541" s="10">
        <v>43009</v>
      </c>
      <c r="D541" s="10">
        <v>43374</v>
      </c>
      <c r="E541" s="14">
        <f t="shared" si="24"/>
        <v>12</v>
      </c>
      <c r="F541" s="3" t="s">
        <v>637</v>
      </c>
      <c r="G541" s="3" t="s">
        <v>631</v>
      </c>
      <c r="H541">
        <v>850</v>
      </c>
      <c r="I541">
        <v>76.7</v>
      </c>
      <c r="J541">
        <v>157.9</v>
      </c>
      <c r="K541">
        <v>7.9</v>
      </c>
      <c r="L541">
        <v>175</v>
      </c>
      <c r="M541">
        <v>76</v>
      </c>
      <c r="N541" t="s">
        <v>634</v>
      </c>
      <c r="O541">
        <v>538</v>
      </c>
      <c r="P541">
        <v>1440</v>
      </c>
      <c r="Q541">
        <v>2880</v>
      </c>
      <c r="R541" s="1" t="s">
        <v>78</v>
      </c>
      <c r="S541" s="1" t="s">
        <v>78</v>
      </c>
      <c r="T541" t="s">
        <v>75</v>
      </c>
      <c r="U541">
        <v>8</v>
      </c>
      <c r="V541">
        <v>203.768</v>
      </c>
      <c r="W541">
        <v>2.4500000000000002</v>
      </c>
      <c r="X541">
        <v>4</v>
      </c>
      <c r="Y541">
        <v>64</v>
      </c>
      <c r="Z541" t="s">
        <v>77</v>
      </c>
      <c r="AA541">
        <v>3520</v>
      </c>
      <c r="AB541">
        <v>88</v>
      </c>
      <c r="AC541">
        <v>26.97</v>
      </c>
      <c r="AD541">
        <v>10.48</v>
      </c>
      <c r="AE541">
        <v>11.75</v>
      </c>
      <c r="AF541" t="s">
        <v>74</v>
      </c>
      <c r="AG541">
        <v>12.2</v>
      </c>
      <c r="AH541">
        <v>1.8</v>
      </c>
      <c r="AI541">
        <v>8</v>
      </c>
      <c r="AJ541">
        <v>2.4</v>
      </c>
      <c r="AK541" t="s">
        <v>78</v>
      </c>
      <c r="AL541" t="s">
        <v>78</v>
      </c>
      <c r="AM541" t="s">
        <v>78</v>
      </c>
      <c r="AN541" t="s">
        <v>78</v>
      </c>
      <c r="AO541" t="s">
        <v>74</v>
      </c>
      <c r="AP541" t="s">
        <v>78</v>
      </c>
      <c r="AQ541" t="s">
        <v>78</v>
      </c>
      <c r="AR541" t="s">
        <v>78</v>
      </c>
      <c r="AS541" t="s">
        <v>77</v>
      </c>
      <c r="AT541" t="s">
        <v>77</v>
      </c>
      <c r="AU541" t="s">
        <v>74</v>
      </c>
      <c r="AV541" t="s">
        <v>78</v>
      </c>
      <c r="AW541" t="s">
        <v>74</v>
      </c>
      <c r="AX541" t="s">
        <v>78</v>
      </c>
      <c r="AY541">
        <v>5</v>
      </c>
      <c r="AZ541">
        <v>1</v>
      </c>
      <c r="BA541">
        <v>1</v>
      </c>
      <c r="BB541">
        <v>1</v>
      </c>
      <c r="BC541">
        <v>0</v>
      </c>
      <c r="BD541">
        <v>0.85714285700000004</v>
      </c>
      <c r="BE541">
        <v>1</v>
      </c>
      <c r="BF541">
        <v>0.8125</v>
      </c>
      <c r="BG541">
        <v>0</v>
      </c>
      <c r="BH541">
        <v>0.5</v>
      </c>
      <c r="BI541">
        <v>0.4</v>
      </c>
      <c r="BJ541">
        <v>0.45454545499999999</v>
      </c>
      <c r="BK541">
        <v>0</v>
      </c>
      <c r="BL541">
        <v>0.75</v>
      </c>
      <c r="BM541">
        <v>0.5</v>
      </c>
      <c r="BN541">
        <v>0.83333333300000001</v>
      </c>
      <c r="BO541">
        <v>0</v>
      </c>
      <c r="BP541">
        <v>23</v>
      </c>
      <c r="BQ541">
        <v>9.3000000000000007</v>
      </c>
      <c r="BR541">
        <v>8.1</v>
      </c>
      <c r="BS541">
        <v>9</v>
      </c>
      <c r="BT541">
        <v>8.9</v>
      </c>
      <c r="BU541">
        <v>8.1999999999999993</v>
      </c>
      <c r="BV541">
        <v>8.4</v>
      </c>
      <c r="BW541">
        <v>9.6999999999999993</v>
      </c>
      <c r="BX541">
        <v>9.1</v>
      </c>
      <c r="BY541">
        <v>9.9</v>
      </c>
      <c r="BZ541">
        <v>9.6</v>
      </c>
      <c r="CA541">
        <v>9.6</v>
      </c>
      <c r="CB541">
        <v>9.1999999999999993</v>
      </c>
      <c r="CC541">
        <v>9.6</v>
      </c>
      <c r="CD541">
        <v>9.6</v>
      </c>
      <c r="CE541">
        <v>9.4</v>
      </c>
      <c r="CG541">
        <f>IF(CJ541&lt;$CH$1,CJ541,)</f>
        <v>0</v>
      </c>
      <c r="CH541">
        <v>1</v>
      </c>
      <c r="CI541">
        <v>541</v>
      </c>
      <c r="CJ541">
        <v>14999.99958</v>
      </c>
      <c r="CK541">
        <f t="shared" si="25"/>
        <v>0</v>
      </c>
      <c r="CL541">
        <f t="shared" si="26"/>
        <v>0</v>
      </c>
    </row>
    <row r="542" spans="1:90" x14ac:dyDescent="0.25">
      <c r="A542" s="5" t="s">
        <v>625</v>
      </c>
      <c r="B542" s="2" t="s">
        <v>636</v>
      </c>
      <c r="C542" s="10">
        <v>42644</v>
      </c>
      <c r="D542" s="10">
        <v>43009</v>
      </c>
      <c r="E542" s="14">
        <f t="shared" si="24"/>
        <v>12</v>
      </c>
      <c r="G542" s="3" t="s">
        <v>635</v>
      </c>
      <c r="H542">
        <v>760</v>
      </c>
      <c r="I542">
        <v>69.5</v>
      </c>
      <c r="J542">
        <v>143.80000000000001</v>
      </c>
      <c r="K542">
        <v>8.6</v>
      </c>
      <c r="L542">
        <v>143</v>
      </c>
      <c r="M542">
        <v>69</v>
      </c>
      <c r="N542" t="s">
        <v>114</v>
      </c>
      <c r="O542">
        <v>424</v>
      </c>
      <c r="P542">
        <v>1080</v>
      </c>
      <c r="Q542">
        <v>1920</v>
      </c>
      <c r="R542" s="1" t="s">
        <v>77</v>
      </c>
      <c r="S542" s="1" t="s">
        <v>78</v>
      </c>
      <c r="T542" t="s">
        <v>380</v>
      </c>
      <c r="U542">
        <v>4</v>
      </c>
      <c r="V542">
        <v>145.387</v>
      </c>
      <c r="W542">
        <v>2.15</v>
      </c>
      <c r="X542">
        <v>4</v>
      </c>
      <c r="Y542">
        <v>32</v>
      </c>
      <c r="Z542" t="s">
        <v>77</v>
      </c>
      <c r="AA542">
        <v>2770</v>
      </c>
      <c r="AB542">
        <v>64</v>
      </c>
      <c r="AC542">
        <v>20.72</v>
      </c>
      <c r="AD542">
        <v>7.67</v>
      </c>
      <c r="AE542">
        <v>11.45</v>
      </c>
      <c r="AF542">
        <v>90</v>
      </c>
      <c r="AG542">
        <v>12</v>
      </c>
      <c r="AH542">
        <v>2</v>
      </c>
      <c r="AI542">
        <v>8</v>
      </c>
      <c r="AJ542" t="s">
        <v>74</v>
      </c>
      <c r="AK542" t="s">
        <v>78</v>
      </c>
      <c r="AL542" t="s">
        <v>78</v>
      </c>
      <c r="AM542" t="s">
        <v>78</v>
      </c>
      <c r="AN542" t="s">
        <v>78</v>
      </c>
      <c r="AO542" t="s">
        <v>78</v>
      </c>
      <c r="AP542" t="s">
        <v>78</v>
      </c>
      <c r="AQ542" t="s">
        <v>74</v>
      </c>
      <c r="AR542" t="s">
        <v>78</v>
      </c>
      <c r="AS542" t="s">
        <v>78</v>
      </c>
      <c r="AT542" t="s">
        <v>77</v>
      </c>
      <c r="AU542" t="s">
        <v>74</v>
      </c>
      <c r="AV542" t="s">
        <v>74</v>
      </c>
      <c r="AW542" t="s">
        <v>74</v>
      </c>
      <c r="AX542" t="s">
        <v>74</v>
      </c>
      <c r="AY542">
        <v>4.2</v>
      </c>
      <c r="AZ542">
        <v>1</v>
      </c>
      <c r="BA542">
        <v>1</v>
      </c>
      <c r="BB542">
        <v>1</v>
      </c>
      <c r="BC542">
        <v>0</v>
      </c>
      <c r="BD542">
        <v>0.71428571399999996</v>
      </c>
      <c r="BE542">
        <v>1</v>
      </c>
      <c r="BF542">
        <v>0.6875</v>
      </c>
      <c r="BG542">
        <v>0</v>
      </c>
      <c r="BH542">
        <v>0.5</v>
      </c>
      <c r="BI542">
        <v>0.4</v>
      </c>
      <c r="BJ542">
        <v>0.45454545499999999</v>
      </c>
      <c r="BK542">
        <v>0</v>
      </c>
      <c r="BL542">
        <v>0.75</v>
      </c>
      <c r="BM542">
        <v>1</v>
      </c>
      <c r="BN542">
        <v>0.83333333300000001</v>
      </c>
      <c r="BO542">
        <v>0</v>
      </c>
      <c r="BP542">
        <v>14</v>
      </c>
      <c r="BQ542">
        <v>8.9</v>
      </c>
      <c r="BR542">
        <v>7.9</v>
      </c>
      <c r="BS542">
        <v>8.4</v>
      </c>
      <c r="BT542">
        <v>9.1</v>
      </c>
      <c r="BU542">
        <v>8.1</v>
      </c>
      <c r="BV542">
        <v>8.1</v>
      </c>
      <c r="BW542">
        <v>8.6</v>
      </c>
      <c r="BX542">
        <v>8.3000000000000007</v>
      </c>
      <c r="BY542">
        <v>9.6</v>
      </c>
      <c r="BZ542">
        <v>8.5</v>
      </c>
      <c r="CA542">
        <v>8.6</v>
      </c>
      <c r="CB542">
        <v>9</v>
      </c>
      <c r="CC542">
        <v>9.1999999999999993</v>
      </c>
      <c r="CD542">
        <v>9.1999999999999993</v>
      </c>
      <c r="CE542">
        <v>8.6</v>
      </c>
      <c r="CG542">
        <f>IF(CJ542&lt;$CH$1,CJ542,)</f>
        <v>4628.3506239999997</v>
      </c>
      <c r="CH542">
        <v>1</v>
      </c>
      <c r="CI542">
        <v>542</v>
      </c>
      <c r="CJ542">
        <v>4628.3506239999997</v>
      </c>
      <c r="CK542">
        <f t="shared" si="25"/>
        <v>0</v>
      </c>
      <c r="CL542">
        <f t="shared" si="26"/>
        <v>2535.2669929578556</v>
      </c>
    </row>
    <row r="543" spans="1:90" x14ac:dyDescent="0.25">
      <c r="A543" s="5" t="s">
        <v>625</v>
      </c>
      <c r="B543" s="2" t="s">
        <v>637</v>
      </c>
      <c r="C543" s="10">
        <v>42644</v>
      </c>
      <c r="D543" s="10">
        <v>43009</v>
      </c>
      <c r="E543" s="14">
        <f t="shared" si="24"/>
        <v>12</v>
      </c>
      <c r="G543" s="3" t="s">
        <v>633</v>
      </c>
      <c r="H543">
        <v>900</v>
      </c>
      <c r="I543">
        <v>75.7</v>
      </c>
      <c r="J543">
        <v>154.69999999999999</v>
      </c>
      <c r="K543">
        <v>8.6</v>
      </c>
      <c r="L543">
        <v>168</v>
      </c>
      <c r="M543">
        <v>71</v>
      </c>
      <c r="N543" t="s">
        <v>114</v>
      </c>
      <c r="O543">
        <v>534</v>
      </c>
      <c r="P543">
        <v>1440</v>
      </c>
      <c r="Q543">
        <v>2560</v>
      </c>
      <c r="R543" s="1" t="s">
        <v>77</v>
      </c>
      <c r="S543" s="1" t="s">
        <v>78</v>
      </c>
      <c r="T543" t="s">
        <v>380</v>
      </c>
      <c r="U543">
        <v>4</v>
      </c>
      <c r="V543">
        <v>145.387</v>
      </c>
      <c r="W543">
        <v>2.15</v>
      </c>
      <c r="X543">
        <v>4</v>
      </c>
      <c r="Y543">
        <v>32</v>
      </c>
      <c r="Z543" t="s">
        <v>77</v>
      </c>
      <c r="AA543">
        <v>3450</v>
      </c>
      <c r="AB543">
        <v>78</v>
      </c>
      <c r="AC543">
        <v>33.35</v>
      </c>
      <c r="AD543">
        <v>9.33</v>
      </c>
      <c r="AE543">
        <v>11.15</v>
      </c>
      <c r="AF543" t="s">
        <v>74</v>
      </c>
      <c r="AG543">
        <v>12</v>
      </c>
      <c r="AH543">
        <v>2</v>
      </c>
      <c r="AI543">
        <v>8</v>
      </c>
      <c r="AJ543" t="s">
        <v>74</v>
      </c>
      <c r="AK543" t="s">
        <v>78</v>
      </c>
      <c r="AL543" t="s">
        <v>78</v>
      </c>
      <c r="AM543" t="s">
        <v>78</v>
      </c>
      <c r="AN543" t="s">
        <v>78</v>
      </c>
      <c r="AO543" t="s">
        <v>78</v>
      </c>
      <c r="AP543" t="s">
        <v>78</v>
      </c>
      <c r="AQ543" t="s">
        <v>74</v>
      </c>
      <c r="AR543" t="s">
        <v>78</v>
      </c>
      <c r="AS543" t="s">
        <v>78</v>
      </c>
      <c r="AT543" t="s">
        <v>77</v>
      </c>
      <c r="AU543" t="s">
        <v>74</v>
      </c>
      <c r="AV543" t="s">
        <v>74</v>
      </c>
      <c r="AW543" t="s">
        <v>74</v>
      </c>
      <c r="AX543" t="s">
        <v>74</v>
      </c>
      <c r="AY543" t="s">
        <v>74</v>
      </c>
      <c r="AZ543">
        <v>1</v>
      </c>
      <c r="BA543">
        <v>1</v>
      </c>
      <c r="BB543">
        <v>1</v>
      </c>
      <c r="BC543">
        <v>0</v>
      </c>
      <c r="BD543">
        <v>0.71428571399999996</v>
      </c>
      <c r="BE543">
        <v>1</v>
      </c>
      <c r="BF543">
        <v>0.6875</v>
      </c>
      <c r="BG543">
        <v>0</v>
      </c>
      <c r="BH543">
        <v>0.5</v>
      </c>
      <c r="BI543">
        <v>0.4</v>
      </c>
      <c r="BJ543">
        <v>0.45454545499999999</v>
      </c>
      <c r="BK543">
        <v>0</v>
      </c>
      <c r="BL543">
        <v>0.75</v>
      </c>
      <c r="BM543">
        <v>1</v>
      </c>
      <c r="BN543">
        <v>0.83333333300000001</v>
      </c>
      <c r="BO543">
        <v>0</v>
      </c>
      <c r="BP543">
        <v>17</v>
      </c>
      <c r="BQ543">
        <v>9.1999999999999993</v>
      </c>
      <c r="BR543">
        <v>7.2</v>
      </c>
      <c r="BS543">
        <v>8.1999999999999993</v>
      </c>
      <c r="BT543">
        <v>9.1</v>
      </c>
      <c r="BU543">
        <v>8.5</v>
      </c>
      <c r="BV543">
        <v>8.3000000000000007</v>
      </c>
      <c r="BW543">
        <v>9.6999999999999993</v>
      </c>
      <c r="BX543">
        <v>9.3000000000000007</v>
      </c>
      <c r="BY543">
        <v>9.9</v>
      </c>
      <c r="BZ543">
        <v>9.6999999999999993</v>
      </c>
      <c r="CA543">
        <v>9.6999999999999993</v>
      </c>
      <c r="CB543">
        <v>9.1999999999999993</v>
      </c>
      <c r="CC543">
        <v>9.1999999999999993</v>
      </c>
      <c r="CD543">
        <v>9.4</v>
      </c>
      <c r="CE543">
        <v>9.5</v>
      </c>
      <c r="CG543">
        <f>IF(CJ543&lt;$CH$1,CJ543,)</f>
        <v>0</v>
      </c>
      <c r="CH543">
        <v>1</v>
      </c>
      <c r="CI543">
        <v>543</v>
      </c>
      <c r="CJ543">
        <v>14999.98299</v>
      </c>
      <c r="CK543">
        <f t="shared" si="25"/>
        <v>0</v>
      </c>
      <c r="CL543">
        <f t="shared" si="26"/>
        <v>0</v>
      </c>
    </row>
    <row r="544" spans="1:90" x14ac:dyDescent="0.25">
      <c r="A544" s="5" t="s">
        <v>638</v>
      </c>
      <c r="B544" s="2" t="s">
        <v>639</v>
      </c>
      <c r="C544" s="10">
        <v>43983</v>
      </c>
      <c r="E544" s="14" t="e">
        <f t="shared" si="24"/>
        <v>#NUM!</v>
      </c>
      <c r="H544">
        <v>300</v>
      </c>
      <c r="I544">
        <v>76.900000000000006</v>
      </c>
      <c r="J544">
        <v>162.9</v>
      </c>
      <c r="K544">
        <v>9.6</v>
      </c>
      <c r="L544">
        <v>210</v>
      </c>
      <c r="M544">
        <v>82</v>
      </c>
      <c r="N544" t="s">
        <v>103</v>
      </c>
      <c r="O544">
        <v>396</v>
      </c>
      <c r="P544">
        <v>1080</v>
      </c>
      <c r="Q544">
        <v>2340</v>
      </c>
      <c r="R544" s="1" t="s">
        <v>77</v>
      </c>
      <c r="S544" s="1" t="s">
        <v>77</v>
      </c>
      <c r="T544" t="s">
        <v>74</v>
      </c>
      <c r="U544">
        <v>8</v>
      </c>
      <c r="V544">
        <v>264</v>
      </c>
      <c r="W544">
        <v>2.2000000000000002</v>
      </c>
      <c r="X544">
        <v>6</v>
      </c>
      <c r="Y544">
        <v>128</v>
      </c>
      <c r="Z544" t="s">
        <v>107</v>
      </c>
      <c r="AA544">
        <v>5000</v>
      </c>
      <c r="AF544" t="s">
        <v>74</v>
      </c>
      <c r="AG544">
        <v>64</v>
      </c>
      <c r="AH544">
        <v>1.8</v>
      </c>
      <c r="AI544">
        <v>16</v>
      </c>
      <c r="AJ544">
        <v>2.2000000000000002</v>
      </c>
      <c r="AK544" t="s">
        <v>78</v>
      </c>
      <c r="AL544" t="s">
        <v>78</v>
      </c>
      <c r="AM544" t="s">
        <v>78</v>
      </c>
      <c r="AN544" t="s">
        <v>78</v>
      </c>
      <c r="AO544" t="s">
        <v>74</v>
      </c>
      <c r="AP544" t="s">
        <v>78</v>
      </c>
      <c r="AQ544" t="s">
        <v>74</v>
      </c>
      <c r="AR544" t="s">
        <v>77</v>
      </c>
      <c r="AS544" t="s">
        <v>78</v>
      </c>
      <c r="AT544" t="s">
        <v>78</v>
      </c>
      <c r="AU544" t="s">
        <v>78</v>
      </c>
      <c r="AV544" t="s">
        <v>78</v>
      </c>
      <c r="AW544" t="s">
        <v>78</v>
      </c>
      <c r="AX544" t="s">
        <v>78</v>
      </c>
      <c r="AY544">
        <v>5</v>
      </c>
      <c r="AZ544">
        <v>1</v>
      </c>
      <c r="BA544">
        <v>1</v>
      </c>
      <c r="BB544">
        <v>1</v>
      </c>
      <c r="BC544">
        <v>0</v>
      </c>
      <c r="BD544">
        <v>0.428571429</v>
      </c>
      <c r="BE544">
        <v>1</v>
      </c>
      <c r="BF544">
        <v>0.375</v>
      </c>
      <c r="BG544">
        <v>0</v>
      </c>
      <c r="BH544">
        <v>0</v>
      </c>
      <c r="BI544">
        <v>0.4</v>
      </c>
      <c r="BJ544">
        <v>0.36363636399999999</v>
      </c>
      <c r="BK544">
        <v>0</v>
      </c>
      <c r="BL544">
        <v>0.5</v>
      </c>
      <c r="BM544">
        <v>0.5</v>
      </c>
      <c r="BN544">
        <v>0.5</v>
      </c>
      <c r="BO544">
        <v>0</v>
      </c>
      <c r="BP544">
        <v>0</v>
      </c>
      <c r="BQ544" t="s">
        <v>74</v>
      </c>
      <c r="BR544" t="s">
        <v>74</v>
      </c>
      <c r="BS544" t="s">
        <v>74</v>
      </c>
      <c r="BT544" t="s">
        <v>74</v>
      </c>
      <c r="BU544" t="s">
        <v>74</v>
      </c>
      <c r="BV544" t="s">
        <v>74</v>
      </c>
      <c r="BW544" t="s">
        <v>74</v>
      </c>
      <c r="BX544" t="s">
        <v>74</v>
      </c>
      <c r="BY544" t="s">
        <v>74</v>
      </c>
      <c r="BZ544" t="s">
        <v>74</v>
      </c>
      <c r="CA544" t="s">
        <v>74</v>
      </c>
      <c r="CB544" t="s">
        <v>74</v>
      </c>
      <c r="CC544" t="s">
        <v>74</v>
      </c>
      <c r="CD544" t="s">
        <v>74</v>
      </c>
      <c r="CE544" t="s">
        <v>74</v>
      </c>
      <c r="CG544">
        <f>IF(CJ544&lt;$CH$1,CJ544,)</f>
        <v>1000.000061</v>
      </c>
      <c r="CH544">
        <v>1</v>
      </c>
      <c r="CI544">
        <v>544</v>
      </c>
      <c r="CJ544">
        <v>1000.000061</v>
      </c>
      <c r="CK544">
        <f t="shared" si="25"/>
        <v>0</v>
      </c>
      <c r="CL544">
        <f t="shared" si="26"/>
        <v>547.76903341390891</v>
      </c>
    </row>
    <row r="545" spans="1:90" x14ac:dyDescent="0.25">
      <c r="A545" s="5" t="s">
        <v>638</v>
      </c>
      <c r="B545" s="2" t="s">
        <v>640</v>
      </c>
      <c r="C545" s="10">
        <v>43952</v>
      </c>
      <c r="E545" s="14" t="e">
        <f t="shared" si="24"/>
        <v>#NUM!</v>
      </c>
      <c r="F545" s="3" t="s">
        <v>641</v>
      </c>
      <c r="H545">
        <v>330</v>
      </c>
      <c r="I545">
        <v>75.8</v>
      </c>
      <c r="J545">
        <v>158.6</v>
      </c>
      <c r="K545">
        <v>9.1999999999999993</v>
      </c>
      <c r="L545">
        <v>192</v>
      </c>
      <c r="M545">
        <v>84</v>
      </c>
      <c r="N545" t="s">
        <v>76</v>
      </c>
      <c r="O545">
        <v>397</v>
      </c>
      <c r="P545">
        <v>1080</v>
      </c>
      <c r="Q545">
        <v>2300</v>
      </c>
      <c r="R545" s="1" t="s">
        <v>78</v>
      </c>
      <c r="S545" s="1" t="s">
        <v>77</v>
      </c>
      <c r="T545" t="s">
        <v>74</v>
      </c>
      <c r="U545">
        <v>8</v>
      </c>
      <c r="V545">
        <v>171</v>
      </c>
      <c r="W545">
        <v>2</v>
      </c>
      <c r="X545">
        <v>4</v>
      </c>
      <c r="Y545">
        <v>128</v>
      </c>
      <c r="Z545" t="s">
        <v>104</v>
      </c>
      <c r="AA545">
        <v>4000</v>
      </c>
      <c r="AF545" t="s">
        <v>74</v>
      </c>
      <c r="AG545">
        <v>48</v>
      </c>
      <c r="AH545">
        <v>1.7</v>
      </c>
      <c r="AI545">
        <v>20</v>
      </c>
      <c r="AJ545">
        <v>2</v>
      </c>
      <c r="AK545" t="s">
        <v>78</v>
      </c>
      <c r="AL545" t="s">
        <v>78</v>
      </c>
      <c r="AM545" t="s">
        <v>78</v>
      </c>
      <c r="AN545" t="s">
        <v>78</v>
      </c>
      <c r="AO545" t="s">
        <v>74</v>
      </c>
      <c r="AP545" t="s">
        <v>78</v>
      </c>
      <c r="AQ545" t="s">
        <v>74</v>
      </c>
      <c r="AR545" t="s">
        <v>78</v>
      </c>
      <c r="AS545" t="s">
        <v>78</v>
      </c>
      <c r="AT545" t="s">
        <v>78</v>
      </c>
      <c r="AU545" t="s">
        <v>78</v>
      </c>
      <c r="AV545" t="s">
        <v>78</v>
      </c>
      <c r="AW545" t="s">
        <v>78</v>
      </c>
      <c r="AX545" t="s">
        <v>78</v>
      </c>
      <c r="AY545">
        <v>5</v>
      </c>
      <c r="AZ545">
        <v>1</v>
      </c>
      <c r="BA545">
        <v>1</v>
      </c>
      <c r="BB545">
        <v>0.8</v>
      </c>
      <c r="BC545">
        <v>0</v>
      </c>
      <c r="BD545">
        <v>0.428571429</v>
      </c>
      <c r="BE545">
        <v>1</v>
      </c>
      <c r="BF545">
        <v>0.9375</v>
      </c>
      <c r="BG545">
        <v>0</v>
      </c>
      <c r="BH545">
        <v>0</v>
      </c>
      <c r="BI545">
        <v>0.4</v>
      </c>
      <c r="BJ545">
        <v>0.54545454500000001</v>
      </c>
      <c r="BK545">
        <v>0</v>
      </c>
      <c r="BL545">
        <v>0.5</v>
      </c>
      <c r="BM545">
        <v>0.5</v>
      </c>
      <c r="BN545">
        <v>1</v>
      </c>
      <c r="BO545">
        <v>0</v>
      </c>
      <c r="BP545">
        <v>0</v>
      </c>
      <c r="BQ545" t="s">
        <v>74</v>
      </c>
      <c r="BR545" t="s">
        <v>74</v>
      </c>
      <c r="BS545" t="s">
        <v>74</v>
      </c>
      <c r="BT545" t="s">
        <v>74</v>
      </c>
      <c r="BU545" t="s">
        <v>74</v>
      </c>
      <c r="BV545" t="s">
        <v>74</v>
      </c>
      <c r="BW545" t="s">
        <v>74</v>
      </c>
      <c r="BX545" t="s">
        <v>74</v>
      </c>
      <c r="BY545" t="s">
        <v>74</v>
      </c>
      <c r="BZ545" t="s">
        <v>74</v>
      </c>
      <c r="CA545" t="s">
        <v>74</v>
      </c>
      <c r="CB545" t="s">
        <v>74</v>
      </c>
      <c r="CC545" t="s">
        <v>74</v>
      </c>
      <c r="CD545" t="s">
        <v>74</v>
      </c>
      <c r="CE545" t="s">
        <v>74</v>
      </c>
      <c r="CG545">
        <f>IF(CJ545&lt;$CH$1,CJ545,)</f>
        <v>0</v>
      </c>
      <c r="CH545">
        <v>1</v>
      </c>
      <c r="CI545">
        <v>545</v>
      </c>
      <c r="CJ545">
        <v>14754.22704</v>
      </c>
      <c r="CK545">
        <f t="shared" si="25"/>
        <v>0</v>
      </c>
      <c r="CL545">
        <f t="shared" si="26"/>
        <v>0</v>
      </c>
    </row>
    <row r="546" spans="1:90" x14ac:dyDescent="0.25">
      <c r="A546" s="5" t="s">
        <v>638</v>
      </c>
      <c r="B546" s="2" t="s">
        <v>642</v>
      </c>
      <c r="C546" s="10">
        <v>43922</v>
      </c>
      <c r="E546" s="14" t="e">
        <f t="shared" si="24"/>
        <v>#NUM!</v>
      </c>
      <c r="H546">
        <v>600</v>
      </c>
      <c r="I546">
        <v>71.099999999999994</v>
      </c>
      <c r="J546">
        <v>161.6</v>
      </c>
      <c r="K546">
        <v>9.3000000000000007</v>
      </c>
      <c r="L546">
        <v>188</v>
      </c>
      <c r="M546">
        <v>95</v>
      </c>
      <c r="N546" t="s">
        <v>114</v>
      </c>
      <c r="O546">
        <v>386</v>
      </c>
      <c r="P546">
        <v>1080</v>
      </c>
      <c r="Q546">
        <v>2340</v>
      </c>
      <c r="R546" s="1" t="s">
        <v>78</v>
      </c>
      <c r="S546" s="1" t="s">
        <v>78</v>
      </c>
      <c r="T546" t="s">
        <v>536</v>
      </c>
      <c r="U546">
        <v>8</v>
      </c>
      <c r="V546">
        <v>325</v>
      </c>
      <c r="W546">
        <v>2.4</v>
      </c>
      <c r="X546">
        <v>6</v>
      </c>
      <c r="Y546">
        <v>128</v>
      </c>
      <c r="Z546" t="s">
        <v>107</v>
      </c>
      <c r="AA546">
        <v>4500</v>
      </c>
      <c r="AB546">
        <v>102</v>
      </c>
      <c r="AC546">
        <v>39.770000000000003</v>
      </c>
      <c r="AD546">
        <v>12.87</v>
      </c>
      <c r="AE546">
        <v>17.48</v>
      </c>
      <c r="AF546" t="s">
        <v>74</v>
      </c>
      <c r="AG546">
        <v>64</v>
      </c>
      <c r="AH546">
        <v>1.8</v>
      </c>
      <c r="AI546">
        <v>25</v>
      </c>
      <c r="AJ546">
        <v>2</v>
      </c>
      <c r="AK546" t="s">
        <v>78</v>
      </c>
      <c r="AL546" t="s">
        <v>78</v>
      </c>
      <c r="AM546" t="s">
        <v>78</v>
      </c>
      <c r="AN546" t="s">
        <v>78</v>
      </c>
      <c r="AO546" t="s">
        <v>78</v>
      </c>
      <c r="AP546" t="s">
        <v>78</v>
      </c>
      <c r="AQ546" t="s">
        <v>74</v>
      </c>
      <c r="AR546" t="s">
        <v>78</v>
      </c>
      <c r="AS546" t="s">
        <v>78</v>
      </c>
      <c r="AT546" t="s">
        <v>77</v>
      </c>
      <c r="AU546" t="s">
        <v>78</v>
      </c>
      <c r="AV546" t="s">
        <v>78</v>
      </c>
      <c r="AW546" t="s">
        <v>78</v>
      </c>
      <c r="AX546" t="s">
        <v>78</v>
      </c>
      <c r="AY546">
        <v>5.0999999999999996</v>
      </c>
      <c r="AZ546">
        <v>1</v>
      </c>
      <c r="BA546">
        <v>1</v>
      </c>
      <c r="BB546">
        <v>1</v>
      </c>
      <c r="BC546">
        <v>1</v>
      </c>
      <c r="BD546">
        <v>0.85714285700000004</v>
      </c>
      <c r="BE546">
        <v>1</v>
      </c>
      <c r="BF546">
        <v>0.75</v>
      </c>
      <c r="BG546">
        <v>0.5</v>
      </c>
      <c r="BH546">
        <v>0.5</v>
      </c>
      <c r="BI546">
        <v>0.4</v>
      </c>
      <c r="BJ546">
        <v>0.45454545499999999</v>
      </c>
      <c r="BK546">
        <v>0</v>
      </c>
      <c r="BL546">
        <v>0.75</v>
      </c>
      <c r="BM546">
        <v>0.5</v>
      </c>
      <c r="BN546">
        <v>1</v>
      </c>
      <c r="BO546">
        <v>0.66666666699999999</v>
      </c>
      <c r="BP546">
        <v>1</v>
      </c>
      <c r="BQ546" t="s">
        <v>74</v>
      </c>
      <c r="BR546" t="s">
        <v>74</v>
      </c>
      <c r="BS546" t="s">
        <v>74</v>
      </c>
      <c r="BT546" t="s">
        <v>74</v>
      </c>
      <c r="BU546" t="s">
        <v>74</v>
      </c>
      <c r="BV546" t="s">
        <v>74</v>
      </c>
      <c r="BW546" t="s">
        <v>74</v>
      </c>
      <c r="BX546" t="s">
        <v>74</v>
      </c>
      <c r="BY546" t="s">
        <v>74</v>
      </c>
      <c r="BZ546" t="s">
        <v>74</v>
      </c>
      <c r="CA546" t="s">
        <v>74</v>
      </c>
      <c r="CB546" t="s">
        <v>74</v>
      </c>
      <c r="CC546" t="s">
        <v>74</v>
      </c>
      <c r="CD546" t="s">
        <v>74</v>
      </c>
      <c r="CE546" t="s">
        <v>74</v>
      </c>
      <c r="CG546">
        <f>IF(CJ546&lt;$CH$1,CJ546,)</f>
        <v>1475.8829969999999</v>
      </c>
      <c r="CH546">
        <v>1</v>
      </c>
      <c r="CI546">
        <v>546</v>
      </c>
      <c r="CJ546">
        <v>1475.8829969999999</v>
      </c>
      <c r="CK546">
        <f t="shared" si="25"/>
        <v>0</v>
      </c>
      <c r="CL546">
        <f t="shared" si="26"/>
        <v>808.44295338369284</v>
      </c>
    </row>
    <row r="547" spans="1:90" x14ac:dyDescent="0.25">
      <c r="A547" s="5" t="s">
        <v>638</v>
      </c>
      <c r="B547" s="2" t="s">
        <v>643</v>
      </c>
      <c r="C547" s="10">
        <v>43922</v>
      </c>
      <c r="E547" s="14" t="e">
        <f t="shared" si="24"/>
        <v>#NUM!</v>
      </c>
      <c r="H547">
        <v>1200</v>
      </c>
      <c r="I547">
        <v>71.400000000000006</v>
      </c>
      <c r="J547">
        <v>161.1</v>
      </c>
      <c r="K547">
        <v>9.6</v>
      </c>
      <c r="L547">
        <v>203</v>
      </c>
      <c r="M547">
        <v>95</v>
      </c>
      <c r="N547" t="s">
        <v>84</v>
      </c>
      <c r="O547">
        <v>386</v>
      </c>
      <c r="P547">
        <v>1080</v>
      </c>
      <c r="Q547">
        <v>2340</v>
      </c>
      <c r="R547" s="1" t="s">
        <v>78</v>
      </c>
      <c r="S547" s="1" t="s">
        <v>78</v>
      </c>
      <c r="T547" t="s">
        <v>536</v>
      </c>
      <c r="U547">
        <v>8</v>
      </c>
      <c r="V547">
        <v>585</v>
      </c>
      <c r="W547">
        <v>2.84</v>
      </c>
      <c r="X547">
        <v>12</v>
      </c>
      <c r="Y547">
        <v>256</v>
      </c>
      <c r="Z547" t="s">
        <v>104</v>
      </c>
      <c r="AA547">
        <v>5000</v>
      </c>
      <c r="AB547">
        <v>100</v>
      </c>
      <c r="AC547">
        <v>38.58</v>
      </c>
      <c r="AD547">
        <v>14.45</v>
      </c>
      <c r="AE547">
        <v>20.23</v>
      </c>
      <c r="AF547">
        <v>113</v>
      </c>
      <c r="AG547">
        <v>108</v>
      </c>
      <c r="AH547">
        <v>1.7</v>
      </c>
      <c r="AI547">
        <v>25</v>
      </c>
      <c r="AJ547">
        <v>2</v>
      </c>
      <c r="AK547" t="s">
        <v>78</v>
      </c>
      <c r="AL547" t="s">
        <v>78</v>
      </c>
      <c r="AM547" t="s">
        <v>78</v>
      </c>
      <c r="AN547" t="s">
        <v>78</v>
      </c>
      <c r="AO547" t="s">
        <v>78</v>
      </c>
      <c r="AP547" t="s">
        <v>78</v>
      </c>
      <c r="AQ547" t="s">
        <v>74</v>
      </c>
      <c r="AR547" t="s">
        <v>78</v>
      </c>
      <c r="AS547" t="s">
        <v>78</v>
      </c>
      <c r="AT547" t="s">
        <v>77</v>
      </c>
      <c r="AU547" t="s">
        <v>78</v>
      </c>
      <c r="AV547" t="s">
        <v>78</v>
      </c>
      <c r="AW547" t="s">
        <v>78</v>
      </c>
      <c r="AX547" t="s">
        <v>78</v>
      </c>
      <c r="AY547">
        <v>5.0999999999999996</v>
      </c>
      <c r="AZ547">
        <v>1</v>
      </c>
      <c r="BA547">
        <v>1</v>
      </c>
      <c r="BB547">
        <v>1</v>
      </c>
      <c r="BC547">
        <v>1</v>
      </c>
      <c r="BD547">
        <v>0.71428571399999996</v>
      </c>
      <c r="BE547">
        <v>1</v>
      </c>
      <c r="BF547">
        <v>0.9375</v>
      </c>
      <c r="BG547">
        <v>1</v>
      </c>
      <c r="BH547">
        <v>0.5</v>
      </c>
      <c r="BI547">
        <v>0.4</v>
      </c>
      <c r="BJ547">
        <v>0.54545454500000001</v>
      </c>
      <c r="BK547">
        <v>0.5</v>
      </c>
      <c r="BL547">
        <v>0.75</v>
      </c>
      <c r="BM547">
        <v>0.5</v>
      </c>
      <c r="BN547">
        <v>1</v>
      </c>
      <c r="BO547">
        <v>0.66666666699999999</v>
      </c>
      <c r="BP547">
        <v>1</v>
      </c>
      <c r="BQ547" t="s">
        <v>74</v>
      </c>
      <c r="BR547" t="s">
        <v>74</v>
      </c>
      <c r="BS547" t="s">
        <v>74</v>
      </c>
      <c r="BT547" t="s">
        <v>74</v>
      </c>
      <c r="BU547" t="s">
        <v>74</v>
      </c>
      <c r="BV547" t="s">
        <v>74</v>
      </c>
      <c r="BW547" t="s">
        <v>74</v>
      </c>
      <c r="BX547" t="s">
        <v>74</v>
      </c>
      <c r="BY547" t="s">
        <v>74</v>
      </c>
      <c r="BZ547" t="s">
        <v>74</v>
      </c>
      <c r="CA547" t="s">
        <v>74</v>
      </c>
      <c r="CB547" t="s">
        <v>74</v>
      </c>
      <c r="CC547" t="s">
        <v>74</v>
      </c>
      <c r="CD547" t="s">
        <v>74</v>
      </c>
      <c r="CE547" t="s">
        <v>74</v>
      </c>
      <c r="CG547">
        <f>IF(CJ547&lt;$CH$1,CJ547,)</f>
        <v>1418.9510580000001</v>
      </c>
      <c r="CH547">
        <v>1</v>
      </c>
      <c r="CI547">
        <v>547</v>
      </c>
      <c r="CJ547">
        <v>1418.9510580000001</v>
      </c>
      <c r="CK547">
        <f t="shared" si="25"/>
        <v>0</v>
      </c>
      <c r="CL547">
        <f t="shared" si="26"/>
        <v>777.25740208960201</v>
      </c>
    </row>
    <row r="548" spans="1:90" x14ac:dyDescent="0.25">
      <c r="A548" s="5" t="s">
        <v>638</v>
      </c>
      <c r="B548" s="2" t="s">
        <v>644</v>
      </c>
      <c r="C548" s="10">
        <v>43922</v>
      </c>
      <c r="E548" s="14" t="e">
        <f t="shared" si="24"/>
        <v>#NUM!</v>
      </c>
      <c r="F548" s="3" t="s">
        <v>645</v>
      </c>
      <c r="H548">
        <v>180</v>
      </c>
      <c r="I548">
        <v>75.8</v>
      </c>
      <c r="J548">
        <v>164.9</v>
      </c>
      <c r="K548">
        <v>9.1999999999999993</v>
      </c>
      <c r="L548">
        <v>200</v>
      </c>
      <c r="M548">
        <v>81</v>
      </c>
      <c r="N548" t="s">
        <v>103</v>
      </c>
      <c r="O548">
        <v>270</v>
      </c>
      <c r="P548">
        <v>720</v>
      </c>
      <c r="Q548">
        <v>1600</v>
      </c>
      <c r="R548" s="1" t="s">
        <v>78</v>
      </c>
      <c r="S548" s="1" t="s">
        <v>77</v>
      </c>
      <c r="T548" t="s">
        <v>74</v>
      </c>
      <c r="U548">
        <v>8</v>
      </c>
      <c r="V548">
        <v>103.11499999999999</v>
      </c>
      <c r="W548">
        <v>2.2999999999999998</v>
      </c>
      <c r="X548">
        <v>4</v>
      </c>
      <c r="Y548">
        <v>64</v>
      </c>
      <c r="Z548" t="s">
        <v>107</v>
      </c>
      <c r="AA548">
        <v>5000</v>
      </c>
      <c r="AB548">
        <v>147</v>
      </c>
      <c r="AC548">
        <v>42.87</v>
      </c>
      <c r="AD548">
        <v>21.75</v>
      </c>
      <c r="AE548">
        <v>23.97</v>
      </c>
      <c r="AF548" t="s">
        <v>74</v>
      </c>
      <c r="AG548">
        <v>16</v>
      </c>
      <c r="AH548">
        <v>2</v>
      </c>
      <c r="AI548">
        <v>8</v>
      </c>
      <c r="AJ548">
        <v>2</v>
      </c>
      <c r="AK548" t="s">
        <v>78</v>
      </c>
      <c r="AL548" t="s">
        <v>78</v>
      </c>
      <c r="AM548" t="s">
        <v>78</v>
      </c>
      <c r="AN548" t="s">
        <v>78</v>
      </c>
      <c r="AO548" t="s">
        <v>74</v>
      </c>
      <c r="AP548" t="s">
        <v>78</v>
      </c>
      <c r="AQ548" t="s">
        <v>74</v>
      </c>
      <c r="AR548" t="s">
        <v>77</v>
      </c>
      <c r="AS548" t="s">
        <v>78</v>
      </c>
      <c r="AT548" t="s">
        <v>78</v>
      </c>
      <c r="AU548" t="s">
        <v>78</v>
      </c>
      <c r="AV548" t="s">
        <v>78</v>
      </c>
      <c r="AW548" t="s">
        <v>78</v>
      </c>
      <c r="AX548" t="s">
        <v>78</v>
      </c>
      <c r="AY548">
        <v>4.2</v>
      </c>
      <c r="AZ548">
        <v>1</v>
      </c>
      <c r="BA548">
        <v>1</v>
      </c>
      <c r="BB548">
        <v>1</v>
      </c>
      <c r="BC548">
        <v>0</v>
      </c>
      <c r="BD548">
        <v>0.428571429</v>
      </c>
      <c r="BE548">
        <v>0.66666666699999999</v>
      </c>
      <c r="BF548">
        <v>0.5</v>
      </c>
      <c r="BG548">
        <v>0</v>
      </c>
      <c r="BH548">
        <v>0</v>
      </c>
      <c r="BI548">
        <v>0.6</v>
      </c>
      <c r="BJ548">
        <v>0.63636363600000001</v>
      </c>
      <c r="BK548">
        <v>0</v>
      </c>
      <c r="BL548">
        <v>0.5</v>
      </c>
      <c r="BM548">
        <v>0.5</v>
      </c>
      <c r="BN548">
        <v>0.83333333300000001</v>
      </c>
      <c r="BO548">
        <v>0</v>
      </c>
      <c r="BP548">
        <v>0</v>
      </c>
      <c r="BQ548" t="s">
        <v>74</v>
      </c>
      <c r="BR548" t="s">
        <v>74</v>
      </c>
      <c r="BS548" t="s">
        <v>74</v>
      </c>
      <c r="BT548" t="s">
        <v>74</v>
      </c>
      <c r="BU548" t="s">
        <v>74</v>
      </c>
      <c r="BV548" t="s">
        <v>74</v>
      </c>
      <c r="BW548" t="s">
        <v>74</v>
      </c>
      <c r="BX548" t="s">
        <v>74</v>
      </c>
      <c r="BY548" t="s">
        <v>74</v>
      </c>
      <c r="BZ548" t="s">
        <v>74</v>
      </c>
      <c r="CA548" t="s">
        <v>74</v>
      </c>
      <c r="CB548" t="s">
        <v>74</v>
      </c>
      <c r="CC548" t="s">
        <v>74</v>
      </c>
      <c r="CD548" t="s">
        <v>74</v>
      </c>
      <c r="CE548" t="s">
        <v>74</v>
      </c>
      <c r="CG548">
        <f>IF(CJ548&lt;$CH$1,CJ548,)</f>
        <v>1000.000045</v>
      </c>
      <c r="CH548">
        <v>1</v>
      </c>
      <c r="CI548">
        <v>548</v>
      </c>
      <c r="CJ548">
        <v>1000.000045</v>
      </c>
      <c r="CK548">
        <f t="shared" si="25"/>
        <v>0</v>
      </c>
      <c r="CL548">
        <f t="shared" si="26"/>
        <v>547.76902464960494</v>
      </c>
    </row>
    <row r="549" spans="1:90" x14ac:dyDescent="0.25">
      <c r="A549" s="5" t="s">
        <v>638</v>
      </c>
      <c r="B549" s="2" t="s">
        <v>646</v>
      </c>
      <c r="C549" s="10">
        <v>43891</v>
      </c>
      <c r="E549" s="14" t="e">
        <f t="shared" si="24"/>
        <v>#NUM!</v>
      </c>
      <c r="F549" s="3" t="s">
        <v>647</v>
      </c>
      <c r="H549">
        <v>210</v>
      </c>
      <c r="I549">
        <v>75.8</v>
      </c>
      <c r="J549">
        <v>161.30000000000001</v>
      </c>
      <c r="K549">
        <v>9</v>
      </c>
      <c r="L549">
        <v>188</v>
      </c>
      <c r="M549">
        <v>82</v>
      </c>
      <c r="N549" t="s">
        <v>76</v>
      </c>
      <c r="O549">
        <v>268</v>
      </c>
      <c r="P549">
        <v>720</v>
      </c>
      <c r="Q549">
        <v>1560</v>
      </c>
      <c r="R549" s="1" t="s">
        <v>78</v>
      </c>
      <c r="S549" s="1" t="s">
        <v>77</v>
      </c>
      <c r="T549" t="s">
        <v>74</v>
      </c>
      <c r="U549">
        <v>8</v>
      </c>
      <c r="V549">
        <v>171</v>
      </c>
      <c r="W549">
        <v>2</v>
      </c>
      <c r="X549">
        <v>4</v>
      </c>
      <c r="Y549">
        <v>64</v>
      </c>
      <c r="Z549" t="s">
        <v>107</v>
      </c>
      <c r="AA549">
        <v>4000</v>
      </c>
      <c r="AF549" t="s">
        <v>74</v>
      </c>
      <c r="AG549">
        <v>16</v>
      </c>
      <c r="AH549">
        <v>1.7</v>
      </c>
      <c r="AI549">
        <v>8</v>
      </c>
      <c r="AJ549">
        <v>2</v>
      </c>
      <c r="AK549" t="s">
        <v>78</v>
      </c>
      <c r="AL549" t="s">
        <v>78</v>
      </c>
      <c r="AM549" t="s">
        <v>78</v>
      </c>
      <c r="AN549" t="s">
        <v>78</v>
      </c>
      <c r="AO549" t="s">
        <v>74</v>
      </c>
      <c r="AP549" t="s">
        <v>78</v>
      </c>
      <c r="AQ549" t="s">
        <v>74</v>
      </c>
      <c r="AR549" t="s">
        <v>77</v>
      </c>
      <c r="AS549" t="s">
        <v>78</v>
      </c>
      <c r="AT549" t="s">
        <v>78</v>
      </c>
      <c r="AU549" t="s">
        <v>78</v>
      </c>
      <c r="AV549" t="s">
        <v>78</v>
      </c>
      <c r="AW549" t="s">
        <v>78</v>
      </c>
      <c r="AX549" t="s">
        <v>78</v>
      </c>
      <c r="AY549">
        <v>5</v>
      </c>
      <c r="AZ549">
        <v>1</v>
      </c>
      <c r="BA549">
        <v>1</v>
      </c>
      <c r="BB549">
        <v>0.8</v>
      </c>
      <c r="BC549">
        <v>0</v>
      </c>
      <c r="BD549">
        <v>0.428571429</v>
      </c>
      <c r="BE549">
        <v>1</v>
      </c>
      <c r="BF549">
        <v>0.3125</v>
      </c>
      <c r="BG549">
        <v>0</v>
      </c>
      <c r="BH549">
        <v>0</v>
      </c>
      <c r="BI549">
        <v>0.4</v>
      </c>
      <c r="BJ549">
        <v>0.36363636399999999</v>
      </c>
      <c r="BK549">
        <v>0</v>
      </c>
      <c r="BL549">
        <v>0.5</v>
      </c>
      <c r="BM549">
        <v>0.5</v>
      </c>
      <c r="BN549">
        <v>0.83333333300000001</v>
      </c>
      <c r="BO549">
        <v>0</v>
      </c>
      <c r="BP549">
        <v>1</v>
      </c>
      <c r="BQ549" t="s">
        <v>74</v>
      </c>
      <c r="BR549" t="s">
        <v>74</v>
      </c>
      <c r="BS549" t="s">
        <v>74</v>
      </c>
      <c r="BT549" t="s">
        <v>74</v>
      </c>
      <c r="BU549" t="s">
        <v>74</v>
      </c>
      <c r="BV549" t="s">
        <v>74</v>
      </c>
      <c r="BW549" t="s">
        <v>74</v>
      </c>
      <c r="BX549" t="s">
        <v>74</v>
      </c>
      <c r="BY549" t="s">
        <v>74</v>
      </c>
      <c r="BZ549" t="s">
        <v>74</v>
      </c>
      <c r="CA549" t="s">
        <v>74</v>
      </c>
      <c r="CB549" t="s">
        <v>74</v>
      </c>
      <c r="CC549" t="s">
        <v>74</v>
      </c>
      <c r="CD549" t="s">
        <v>74</v>
      </c>
      <c r="CE549" t="s">
        <v>74</v>
      </c>
      <c r="CG549">
        <f>IF(CJ549&lt;$CH$1,CJ549,)</f>
        <v>1288.535198</v>
      </c>
      <c r="CH549">
        <v>1</v>
      </c>
      <c r="CI549">
        <v>549</v>
      </c>
      <c r="CJ549">
        <v>1288.535198</v>
      </c>
      <c r="CK549">
        <f t="shared" si="25"/>
        <v>0</v>
      </c>
      <c r="CL549">
        <f t="shared" si="26"/>
        <v>705.81963687326197</v>
      </c>
    </row>
    <row r="550" spans="1:90" x14ac:dyDescent="0.25">
      <c r="A550" s="5" t="s">
        <v>638</v>
      </c>
      <c r="B550" s="2" t="s">
        <v>648</v>
      </c>
      <c r="C550" s="10">
        <v>43891</v>
      </c>
      <c r="E550" s="14" t="e">
        <f t="shared" si="24"/>
        <v>#NUM!</v>
      </c>
      <c r="F550" s="3" t="s">
        <v>649</v>
      </c>
      <c r="H550">
        <v>110</v>
      </c>
      <c r="I550">
        <v>73</v>
      </c>
      <c r="J550">
        <v>155.6</v>
      </c>
      <c r="K550">
        <v>8.5</v>
      </c>
      <c r="L550">
        <v>160</v>
      </c>
      <c r="M550">
        <v>80</v>
      </c>
      <c r="N550" t="s">
        <v>103</v>
      </c>
      <c r="O550">
        <v>282</v>
      </c>
      <c r="P550">
        <v>720</v>
      </c>
      <c r="Q550">
        <v>1560</v>
      </c>
      <c r="R550" s="1" t="s">
        <v>77</v>
      </c>
      <c r="S550" s="1" t="s">
        <v>77</v>
      </c>
      <c r="T550" t="s">
        <v>74</v>
      </c>
      <c r="U550">
        <v>8</v>
      </c>
      <c r="V550">
        <v>92.411000000000001</v>
      </c>
      <c r="W550">
        <v>2</v>
      </c>
      <c r="X550">
        <v>2</v>
      </c>
      <c r="Y550">
        <v>32</v>
      </c>
      <c r="Z550" t="s">
        <v>104</v>
      </c>
      <c r="AA550">
        <v>3000</v>
      </c>
      <c r="AF550" t="s">
        <v>74</v>
      </c>
      <c r="AG550">
        <v>13</v>
      </c>
      <c r="AH550">
        <v>2.2000000000000002</v>
      </c>
      <c r="AI550">
        <v>5</v>
      </c>
      <c r="AJ550">
        <v>2.2000000000000002</v>
      </c>
      <c r="AK550" t="s">
        <v>78</v>
      </c>
      <c r="AL550" t="s">
        <v>78</v>
      </c>
      <c r="AM550" t="s">
        <v>78</v>
      </c>
      <c r="AN550" t="s">
        <v>78</v>
      </c>
      <c r="AO550" t="s">
        <v>74</v>
      </c>
      <c r="AP550" t="s">
        <v>74</v>
      </c>
      <c r="AQ550" t="s">
        <v>74</v>
      </c>
      <c r="AR550" t="s">
        <v>77</v>
      </c>
      <c r="AS550" t="s">
        <v>78</v>
      </c>
      <c r="AT550" t="s">
        <v>78</v>
      </c>
      <c r="AU550" t="s">
        <v>78</v>
      </c>
      <c r="AV550" t="s">
        <v>78</v>
      </c>
      <c r="AW550" t="s">
        <v>78</v>
      </c>
      <c r="AX550" t="s">
        <v>78</v>
      </c>
      <c r="AY550">
        <v>4.2</v>
      </c>
      <c r="AZ550">
        <v>1</v>
      </c>
      <c r="BA550">
        <v>1</v>
      </c>
      <c r="BB550">
        <v>0.8</v>
      </c>
      <c r="BC550">
        <v>0</v>
      </c>
      <c r="BD550">
        <v>0.428571429</v>
      </c>
      <c r="BE550">
        <v>0.66666666699999999</v>
      </c>
      <c r="BF550">
        <v>0.1875</v>
      </c>
      <c r="BG550">
        <v>0</v>
      </c>
      <c r="BH550">
        <v>0</v>
      </c>
      <c r="BI550">
        <v>0.4</v>
      </c>
      <c r="BJ550">
        <v>0.36363636399999999</v>
      </c>
      <c r="BK550">
        <v>0</v>
      </c>
      <c r="BL550">
        <v>0.5</v>
      </c>
      <c r="BM550">
        <v>0.5</v>
      </c>
      <c r="BN550">
        <v>0.83333333300000001</v>
      </c>
      <c r="BO550">
        <v>0</v>
      </c>
      <c r="BP550">
        <v>1</v>
      </c>
      <c r="BQ550" t="s">
        <v>74</v>
      </c>
      <c r="BR550" t="s">
        <v>74</v>
      </c>
      <c r="BS550" t="s">
        <v>74</v>
      </c>
      <c r="BT550" t="s">
        <v>74</v>
      </c>
      <c r="BU550" t="s">
        <v>74</v>
      </c>
      <c r="BV550" t="s">
        <v>74</v>
      </c>
      <c r="BW550" t="s">
        <v>74</v>
      </c>
      <c r="BX550" t="s">
        <v>74</v>
      </c>
      <c r="BY550" t="s">
        <v>74</v>
      </c>
      <c r="BZ550" t="s">
        <v>74</v>
      </c>
      <c r="CA550" t="s">
        <v>74</v>
      </c>
      <c r="CB550" t="s">
        <v>74</v>
      </c>
      <c r="CC550" t="s">
        <v>74</v>
      </c>
      <c r="CD550" t="s">
        <v>74</v>
      </c>
      <c r="CE550" t="s">
        <v>74</v>
      </c>
      <c r="CG550">
        <f>IF(CJ550&lt;$CH$1,CJ550,)</f>
        <v>0</v>
      </c>
      <c r="CH550">
        <v>1</v>
      </c>
      <c r="CI550">
        <v>550</v>
      </c>
      <c r="CJ550">
        <v>5277.069579</v>
      </c>
      <c r="CK550">
        <f t="shared" si="25"/>
        <v>0</v>
      </c>
      <c r="CL550">
        <f t="shared" si="26"/>
        <v>0</v>
      </c>
    </row>
    <row r="551" spans="1:90" x14ac:dyDescent="0.25">
      <c r="A551" s="5" t="s">
        <v>638</v>
      </c>
      <c r="B551" s="2" t="s">
        <v>650</v>
      </c>
      <c r="C551" s="10">
        <v>43862</v>
      </c>
      <c r="E551" s="14" t="e">
        <f t="shared" si="24"/>
        <v>#NUM!</v>
      </c>
      <c r="F551" s="3" t="s">
        <v>645</v>
      </c>
      <c r="H551">
        <v>250</v>
      </c>
      <c r="I551">
        <v>75.8</v>
      </c>
      <c r="J551">
        <v>159.9</v>
      </c>
      <c r="K551">
        <v>9.6</v>
      </c>
      <c r="L551">
        <v>197</v>
      </c>
      <c r="M551">
        <v>83</v>
      </c>
      <c r="N551" t="s">
        <v>76</v>
      </c>
      <c r="O551">
        <v>397</v>
      </c>
      <c r="P551">
        <v>1080</v>
      </c>
      <c r="Q551">
        <v>2300</v>
      </c>
      <c r="R551" s="1" t="s">
        <v>78</v>
      </c>
      <c r="S551" s="1" t="s">
        <v>77</v>
      </c>
      <c r="T551" t="s">
        <v>74</v>
      </c>
      <c r="U551">
        <v>8</v>
      </c>
      <c r="V551">
        <v>171</v>
      </c>
      <c r="W551">
        <v>2</v>
      </c>
      <c r="X551">
        <v>4</v>
      </c>
      <c r="Y551">
        <v>64</v>
      </c>
      <c r="Z551" t="s">
        <v>107</v>
      </c>
      <c r="AA551">
        <v>5000</v>
      </c>
      <c r="AB551">
        <v>136</v>
      </c>
      <c r="AC551">
        <v>30.93</v>
      </c>
      <c r="AD551">
        <v>20.38</v>
      </c>
      <c r="AE551">
        <v>18.350000000000001</v>
      </c>
      <c r="AF551" t="s">
        <v>74</v>
      </c>
      <c r="AG551">
        <v>16</v>
      </c>
      <c r="AH551">
        <v>1.7</v>
      </c>
      <c r="AI551">
        <v>16</v>
      </c>
      <c r="AJ551">
        <v>2</v>
      </c>
      <c r="AK551" t="s">
        <v>78</v>
      </c>
      <c r="AL551" t="s">
        <v>78</v>
      </c>
      <c r="AM551" t="s">
        <v>78</v>
      </c>
      <c r="AN551" t="s">
        <v>78</v>
      </c>
      <c r="AO551" t="s">
        <v>74</v>
      </c>
      <c r="AP551" t="s">
        <v>78</v>
      </c>
      <c r="AQ551" t="s">
        <v>74</v>
      </c>
      <c r="AR551" t="s">
        <v>77</v>
      </c>
      <c r="AS551" t="s">
        <v>78</v>
      </c>
      <c r="AT551" t="s">
        <v>78</v>
      </c>
      <c r="AU551" t="s">
        <v>78</v>
      </c>
      <c r="AV551" t="s">
        <v>78</v>
      </c>
      <c r="AW551" t="s">
        <v>78</v>
      </c>
      <c r="AX551" t="s">
        <v>78</v>
      </c>
      <c r="AY551">
        <v>5</v>
      </c>
      <c r="AZ551">
        <v>1</v>
      </c>
      <c r="BA551">
        <v>1</v>
      </c>
      <c r="BB551">
        <v>1</v>
      </c>
      <c r="BC551">
        <v>0</v>
      </c>
      <c r="BD551">
        <v>0.428571429</v>
      </c>
      <c r="BE551">
        <v>1</v>
      </c>
      <c r="BF551">
        <v>0.375</v>
      </c>
      <c r="BG551">
        <v>0</v>
      </c>
      <c r="BH551">
        <v>0</v>
      </c>
      <c r="BI551">
        <v>0.6</v>
      </c>
      <c r="BJ551">
        <v>0.63636363600000001</v>
      </c>
      <c r="BK551">
        <v>0</v>
      </c>
      <c r="BL551">
        <v>0.5</v>
      </c>
      <c r="BM551">
        <v>0.5</v>
      </c>
      <c r="BN551">
        <v>0.83333333300000001</v>
      </c>
      <c r="BO551">
        <v>0</v>
      </c>
      <c r="BP551">
        <v>8</v>
      </c>
      <c r="BQ551">
        <v>9.4</v>
      </c>
      <c r="BR551">
        <v>9.1</v>
      </c>
      <c r="BS551">
        <v>9.1</v>
      </c>
      <c r="BT551">
        <v>9.1</v>
      </c>
      <c r="BU551">
        <v>8.9</v>
      </c>
      <c r="BV551">
        <v>9.9</v>
      </c>
      <c r="BW551">
        <v>9.3000000000000007</v>
      </c>
      <c r="BX551">
        <v>9.1</v>
      </c>
      <c r="BY551">
        <v>9.4</v>
      </c>
      <c r="BZ551">
        <v>7.5</v>
      </c>
      <c r="CA551">
        <v>8.5</v>
      </c>
      <c r="CB551">
        <v>8.3000000000000007</v>
      </c>
      <c r="CC551">
        <v>9.4</v>
      </c>
      <c r="CD551">
        <v>9.3000000000000007</v>
      </c>
      <c r="CE551">
        <v>9</v>
      </c>
      <c r="CG551">
        <f>IF(CJ551&lt;$CH$1,CJ551,)</f>
        <v>1307.0973899999999</v>
      </c>
      <c r="CH551">
        <v>1</v>
      </c>
      <c r="CI551">
        <v>551</v>
      </c>
      <c r="CJ551">
        <v>1307.0973899999999</v>
      </c>
      <c r="CK551">
        <f t="shared" si="25"/>
        <v>0</v>
      </c>
      <c r="CL551">
        <f t="shared" si="26"/>
        <v>715.98743022290989</v>
      </c>
    </row>
    <row r="552" spans="1:90" x14ac:dyDescent="0.25">
      <c r="A552" s="5" t="s">
        <v>638</v>
      </c>
      <c r="B552" s="2" t="s">
        <v>651</v>
      </c>
      <c r="C552" s="10">
        <v>43862</v>
      </c>
      <c r="E552" s="14" t="e">
        <f t="shared" si="24"/>
        <v>#NUM!</v>
      </c>
      <c r="F552" s="3" t="s">
        <v>647</v>
      </c>
      <c r="H552">
        <v>270</v>
      </c>
      <c r="I552">
        <v>75.8</v>
      </c>
      <c r="J552">
        <v>158.6</v>
      </c>
      <c r="K552">
        <v>9.1999999999999993</v>
      </c>
      <c r="L552">
        <v>192</v>
      </c>
      <c r="M552">
        <v>84</v>
      </c>
      <c r="N552" t="s">
        <v>76</v>
      </c>
      <c r="O552">
        <v>397</v>
      </c>
      <c r="P552">
        <v>1080</v>
      </c>
      <c r="Q552">
        <v>2300</v>
      </c>
      <c r="R552" s="1" t="s">
        <v>78</v>
      </c>
      <c r="S552" s="1" t="s">
        <v>77</v>
      </c>
      <c r="T552" t="s">
        <v>74</v>
      </c>
      <c r="U552">
        <v>8</v>
      </c>
      <c r="V552">
        <v>171</v>
      </c>
      <c r="W552">
        <v>2</v>
      </c>
      <c r="X552">
        <v>4</v>
      </c>
      <c r="Y552">
        <v>128</v>
      </c>
      <c r="Z552" t="s">
        <v>104</v>
      </c>
      <c r="AA552">
        <v>4000</v>
      </c>
      <c r="AF552" t="s">
        <v>74</v>
      </c>
      <c r="AG552">
        <v>48</v>
      </c>
      <c r="AH552">
        <v>1.7</v>
      </c>
      <c r="AI552">
        <v>20</v>
      </c>
      <c r="AJ552">
        <v>2</v>
      </c>
      <c r="AK552" t="s">
        <v>78</v>
      </c>
      <c r="AL552" t="s">
        <v>78</v>
      </c>
      <c r="AM552" t="s">
        <v>78</v>
      </c>
      <c r="AN552" t="s">
        <v>78</v>
      </c>
      <c r="AO552" t="s">
        <v>74</v>
      </c>
      <c r="AP552" t="s">
        <v>78</v>
      </c>
      <c r="AQ552" t="s">
        <v>74</v>
      </c>
      <c r="AR552" t="s">
        <v>77</v>
      </c>
      <c r="AS552" t="s">
        <v>78</v>
      </c>
      <c r="AT552" t="s">
        <v>78</v>
      </c>
      <c r="AU552" t="s">
        <v>78</v>
      </c>
      <c r="AV552" t="s">
        <v>78</v>
      </c>
      <c r="AW552" t="s">
        <v>78</v>
      </c>
      <c r="AX552" t="s">
        <v>78</v>
      </c>
      <c r="AY552">
        <v>5</v>
      </c>
      <c r="AZ552">
        <v>1</v>
      </c>
      <c r="BA552">
        <v>1</v>
      </c>
      <c r="BB552">
        <v>0.8</v>
      </c>
      <c r="BC552">
        <v>0</v>
      </c>
      <c r="BD552">
        <v>0.85714285700000004</v>
      </c>
      <c r="BE552">
        <v>1</v>
      </c>
      <c r="BF552">
        <v>0.9375</v>
      </c>
      <c r="BG552">
        <v>0</v>
      </c>
      <c r="BH552">
        <v>0.5</v>
      </c>
      <c r="BI552">
        <v>0.4</v>
      </c>
      <c r="BJ552">
        <v>0.54545454500000001</v>
      </c>
      <c r="BK552">
        <v>0</v>
      </c>
      <c r="BL552">
        <v>0.75</v>
      </c>
      <c r="BM552">
        <v>0.5</v>
      </c>
      <c r="BN552">
        <v>1</v>
      </c>
      <c r="BO552">
        <v>0</v>
      </c>
      <c r="BP552">
        <v>0</v>
      </c>
      <c r="BQ552" t="s">
        <v>74</v>
      </c>
      <c r="BR552" t="s">
        <v>74</v>
      </c>
      <c r="BS552" t="s">
        <v>74</v>
      </c>
      <c r="BT552" t="s">
        <v>74</v>
      </c>
      <c r="BU552" t="s">
        <v>74</v>
      </c>
      <c r="BV552" t="s">
        <v>74</v>
      </c>
      <c r="BW552" t="s">
        <v>74</v>
      </c>
      <c r="BX552" t="s">
        <v>74</v>
      </c>
      <c r="BY552" t="s">
        <v>74</v>
      </c>
      <c r="BZ552" t="s">
        <v>74</v>
      </c>
      <c r="CA552" t="s">
        <v>74</v>
      </c>
      <c r="CB552" t="s">
        <v>74</v>
      </c>
      <c r="CC552" t="s">
        <v>74</v>
      </c>
      <c r="CD552" t="s">
        <v>74</v>
      </c>
      <c r="CE552" t="s">
        <v>74</v>
      </c>
      <c r="CG552">
        <f>IF(CJ552&lt;$CH$1,CJ552,)</f>
        <v>1011.251893</v>
      </c>
      <c r="CH552">
        <v>1</v>
      </c>
      <c r="CI552">
        <v>552</v>
      </c>
      <c r="CJ552">
        <v>1011.251893</v>
      </c>
      <c r="CK552">
        <f t="shared" si="25"/>
        <v>0</v>
      </c>
      <c r="CL552">
        <f t="shared" si="26"/>
        <v>553.93243817671691</v>
      </c>
    </row>
    <row r="553" spans="1:90" x14ac:dyDescent="0.25">
      <c r="A553" s="5" t="s">
        <v>638</v>
      </c>
      <c r="B553" s="2" t="s">
        <v>652</v>
      </c>
      <c r="C553" s="10">
        <v>43800</v>
      </c>
      <c r="E553" s="14" t="e">
        <f t="shared" si="24"/>
        <v>#NUM!</v>
      </c>
      <c r="F553" s="3" t="s">
        <v>653</v>
      </c>
      <c r="H553">
        <v>300</v>
      </c>
      <c r="I553">
        <v>76.599999999999994</v>
      </c>
      <c r="J553">
        <v>161.80000000000001</v>
      </c>
      <c r="K553">
        <v>8.9</v>
      </c>
      <c r="L553">
        <v>200</v>
      </c>
      <c r="M553">
        <v>83</v>
      </c>
      <c r="N553" t="s">
        <v>76</v>
      </c>
      <c r="O553">
        <v>396</v>
      </c>
      <c r="P553">
        <v>1080</v>
      </c>
      <c r="Q553">
        <v>2340</v>
      </c>
      <c r="R553" s="1" t="s">
        <v>77</v>
      </c>
      <c r="S553" s="1" t="s">
        <v>77</v>
      </c>
      <c r="T553" t="s">
        <v>74</v>
      </c>
      <c r="U553">
        <v>8</v>
      </c>
      <c r="V553">
        <v>212.00800000000001</v>
      </c>
      <c r="W553">
        <v>2</v>
      </c>
      <c r="X553">
        <v>4</v>
      </c>
      <c r="Y553">
        <v>128</v>
      </c>
      <c r="Z553" t="s">
        <v>107</v>
      </c>
      <c r="AA553">
        <v>4000</v>
      </c>
      <c r="AF553" t="s">
        <v>74</v>
      </c>
      <c r="AG553">
        <v>64</v>
      </c>
      <c r="AH553">
        <v>1.9</v>
      </c>
      <c r="AI553">
        <v>32</v>
      </c>
      <c r="AJ553">
        <v>2</v>
      </c>
      <c r="AK553" t="s">
        <v>78</v>
      </c>
      <c r="AL553" t="s">
        <v>78</v>
      </c>
      <c r="AM553" t="s">
        <v>78</v>
      </c>
      <c r="AN553" t="s">
        <v>78</v>
      </c>
      <c r="AO553" t="s">
        <v>78</v>
      </c>
      <c r="AP553" t="s">
        <v>78</v>
      </c>
      <c r="AQ553" t="s">
        <v>74</v>
      </c>
      <c r="AR553" t="s">
        <v>78</v>
      </c>
      <c r="AS553" t="s">
        <v>78</v>
      </c>
      <c r="AT553" t="s">
        <v>78</v>
      </c>
      <c r="AU553" t="s">
        <v>78</v>
      </c>
      <c r="AV553" t="s">
        <v>78</v>
      </c>
      <c r="AW553" t="s">
        <v>78</v>
      </c>
      <c r="AX553" t="s">
        <v>78</v>
      </c>
      <c r="AY553">
        <v>5</v>
      </c>
      <c r="AZ553">
        <v>1</v>
      </c>
      <c r="BA553">
        <v>0.5</v>
      </c>
      <c r="BB553">
        <v>0.8</v>
      </c>
      <c r="BC553">
        <v>0</v>
      </c>
      <c r="BD553">
        <v>0.428571429</v>
      </c>
      <c r="BE553">
        <v>1</v>
      </c>
      <c r="BF553">
        <v>0.375</v>
      </c>
      <c r="BG553">
        <v>0</v>
      </c>
      <c r="BH553">
        <v>0</v>
      </c>
      <c r="BI553">
        <v>0.2</v>
      </c>
      <c r="BJ553">
        <v>0.36363636399999999</v>
      </c>
      <c r="BK553">
        <v>0</v>
      </c>
      <c r="BL553">
        <v>0.5</v>
      </c>
      <c r="BM553">
        <v>0.25</v>
      </c>
      <c r="BN553">
        <v>0.5</v>
      </c>
      <c r="BO553">
        <v>0</v>
      </c>
      <c r="BP553">
        <v>2</v>
      </c>
      <c r="BQ553" t="s">
        <v>74</v>
      </c>
      <c r="BR553" t="s">
        <v>74</v>
      </c>
      <c r="BS553" t="s">
        <v>74</v>
      </c>
      <c r="BT553" t="s">
        <v>74</v>
      </c>
      <c r="BU553" t="s">
        <v>74</v>
      </c>
      <c r="BV553" t="s">
        <v>74</v>
      </c>
      <c r="BW553" t="s">
        <v>74</v>
      </c>
      <c r="BX553" t="s">
        <v>74</v>
      </c>
      <c r="BY553" t="s">
        <v>74</v>
      </c>
      <c r="BZ553" t="s">
        <v>74</v>
      </c>
      <c r="CA553" t="s">
        <v>74</v>
      </c>
      <c r="CB553" t="s">
        <v>74</v>
      </c>
      <c r="CC553" t="s">
        <v>74</v>
      </c>
      <c r="CD553" t="s">
        <v>74</v>
      </c>
      <c r="CE553" t="s">
        <v>74</v>
      </c>
      <c r="CG553">
        <f>IF(CJ553&lt;$CH$1,CJ553,)</f>
        <v>1167.486447</v>
      </c>
      <c r="CH553">
        <v>1</v>
      </c>
      <c r="CI553">
        <v>553</v>
      </c>
      <c r="CJ553">
        <v>1167.486447</v>
      </c>
      <c r="CK553">
        <f t="shared" si="25"/>
        <v>0</v>
      </c>
      <c r="CL553">
        <f t="shared" si="26"/>
        <v>639.51288358674299</v>
      </c>
    </row>
    <row r="554" spans="1:90" x14ac:dyDescent="0.25">
      <c r="A554" s="5" t="s">
        <v>638</v>
      </c>
      <c r="B554" s="2" t="s">
        <v>654</v>
      </c>
      <c r="C554" s="10">
        <v>43770</v>
      </c>
      <c r="E554" s="14" t="e">
        <f t="shared" si="24"/>
        <v>#NUM!</v>
      </c>
      <c r="H554">
        <v>1700</v>
      </c>
      <c r="I554">
        <v>72</v>
      </c>
      <c r="J554">
        <v>172</v>
      </c>
      <c r="K554">
        <v>6.9</v>
      </c>
      <c r="L554">
        <v>205</v>
      </c>
      <c r="M554">
        <v>70</v>
      </c>
      <c r="N554" t="s">
        <v>634</v>
      </c>
      <c r="O554">
        <v>373</v>
      </c>
      <c r="P554">
        <v>876</v>
      </c>
      <c r="Q554">
        <v>2142</v>
      </c>
      <c r="R554" s="1" t="s">
        <v>77</v>
      </c>
      <c r="S554" s="1" t="s">
        <v>77</v>
      </c>
      <c r="T554" t="s">
        <v>74</v>
      </c>
      <c r="U554">
        <v>8</v>
      </c>
      <c r="V554">
        <v>201</v>
      </c>
      <c r="W554">
        <v>2.2000000000000002</v>
      </c>
      <c r="X554">
        <v>6</v>
      </c>
      <c r="Y554">
        <v>128</v>
      </c>
      <c r="Z554" t="s">
        <v>77</v>
      </c>
      <c r="AA554">
        <v>2510</v>
      </c>
      <c r="AF554" t="s">
        <v>74</v>
      </c>
      <c r="AG554">
        <v>16</v>
      </c>
      <c r="AH554">
        <v>1.7</v>
      </c>
      <c r="AI554">
        <v>5</v>
      </c>
      <c r="AJ554">
        <v>2</v>
      </c>
      <c r="AK554" t="s">
        <v>78</v>
      </c>
      <c r="AL554" t="s">
        <v>78</v>
      </c>
      <c r="AM554" t="s">
        <v>78</v>
      </c>
      <c r="AN554" t="s">
        <v>78</v>
      </c>
      <c r="AO554" t="s">
        <v>78</v>
      </c>
      <c r="AP554" t="s">
        <v>78</v>
      </c>
      <c r="AQ554" t="s">
        <v>74</v>
      </c>
      <c r="AR554" t="s">
        <v>78</v>
      </c>
      <c r="AS554" t="s">
        <v>77</v>
      </c>
      <c r="AT554" t="s">
        <v>77</v>
      </c>
      <c r="AU554" t="s">
        <v>78</v>
      </c>
      <c r="AV554" t="s">
        <v>78</v>
      </c>
      <c r="AW554" t="s">
        <v>78</v>
      </c>
      <c r="AX554" t="s">
        <v>78</v>
      </c>
      <c r="AY554">
        <v>5</v>
      </c>
      <c r="AZ554">
        <v>1</v>
      </c>
      <c r="BA554">
        <v>1</v>
      </c>
      <c r="BB554">
        <v>0.8</v>
      </c>
      <c r="BC554">
        <v>0</v>
      </c>
      <c r="BD554">
        <v>0.71428571399999996</v>
      </c>
      <c r="BE554">
        <v>0.66666666699999999</v>
      </c>
      <c r="BF554">
        <v>0.375</v>
      </c>
      <c r="BG554">
        <v>0</v>
      </c>
      <c r="BH554">
        <v>0.5</v>
      </c>
      <c r="BI554">
        <v>0.4</v>
      </c>
      <c r="BJ554">
        <v>0.18181818199999999</v>
      </c>
      <c r="BK554">
        <v>0</v>
      </c>
      <c r="BL554">
        <v>0.75</v>
      </c>
      <c r="BM554">
        <v>0.5</v>
      </c>
      <c r="BN554">
        <v>0.33333333300000001</v>
      </c>
      <c r="BO554">
        <v>0</v>
      </c>
      <c r="BP554">
        <v>2</v>
      </c>
      <c r="BQ554" t="s">
        <v>74</v>
      </c>
      <c r="BR554" t="s">
        <v>74</v>
      </c>
      <c r="BS554" t="s">
        <v>74</v>
      </c>
      <c r="BT554" t="s">
        <v>74</v>
      </c>
      <c r="BU554" t="s">
        <v>74</v>
      </c>
      <c r="BV554" t="s">
        <v>74</v>
      </c>
      <c r="BW554" t="s">
        <v>74</v>
      </c>
      <c r="BX554" t="s">
        <v>74</v>
      </c>
      <c r="BY554" t="s">
        <v>74</v>
      </c>
      <c r="BZ554" t="s">
        <v>74</v>
      </c>
      <c r="CA554" t="s">
        <v>74</v>
      </c>
      <c r="CB554" t="s">
        <v>74</v>
      </c>
      <c r="CC554" t="s">
        <v>74</v>
      </c>
      <c r="CD554" t="s">
        <v>74</v>
      </c>
      <c r="CE554" t="s">
        <v>74</v>
      </c>
      <c r="CG554">
        <f>IF(CJ554&lt;$CH$1,CJ554,)</f>
        <v>0</v>
      </c>
      <c r="CH554">
        <v>1</v>
      </c>
      <c r="CI554">
        <v>554</v>
      </c>
      <c r="CJ554">
        <v>14999.99994</v>
      </c>
      <c r="CK554">
        <f t="shared" si="25"/>
        <v>0</v>
      </c>
      <c r="CL554">
        <f t="shared" si="26"/>
        <v>0</v>
      </c>
    </row>
    <row r="555" spans="1:90" x14ac:dyDescent="0.25">
      <c r="A555" s="5" t="s">
        <v>638</v>
      </c>
      <c r="B555" s="2" t="s">
        <v>655</v>
      </c>
      <c r="C555" s="10">
        <v>43739</v>
      </c>
      <c r="E555" s="14" t="e">
        <f t="shared" si="24"/>
        <v>#NUM!</v>
      </c>
      <c r="F555" s="3" t="s">
        <v>656</v>
      </c>
      <c r="H555">
        <v>200</v>
      </c>
      <c r="I555">
        <v>75.400000000000006</v>
      </c>
      <c r="J555">
        <v>157.6</v>
      </c>
      <c r="K555">
        <v>9</v>
      </c>
      <c r="L555">
        <v>183</v>
      </c>
      <c r="M555">
        <v>80</v>
      </c>
      <c r="N555" t="s">
        <v>76</v>
      </c>
      <c r="O555">
        <v>274</v>
      </c>
      <c r="P555">
        <v>720</v>
      </c>
      <c r="Q555">
        <v>1540</v>
      </c>
      <c r="R555" s="1" t="s">
        <v>78</v>
      </c>
      <c r="S555" s="1" t="s">
        <v>77</v>
      </c>
      <c r="T555" t="s">
        <v>74</v>
      </c>
      <c r="U555">
        <v>8</v>
      </c>
      <c r="V555">
        <v>135</v>
      </c>
      <c r="W555">
        <v>2.1</v>
      </c>
      <c r="X555">
        <v>2</v>
      </c>
      <c r="Y555">
        <v>32</v>
      </c>
      <c r="Z555" t="s">
        <v>107</v>
      </c>
      <c r="AA555">
        <v>4000</v>
      </c>
      <c r="AF555" t="s">
        <v>74</v>
      </c>
      <c r="AG555">
        <v>13</v>
      </c>
      <c r="AH555">
        <v>2</v>
      </c>
      <c r="AI555">
        <v>8</v>
      </c>
      <c r="AJ555">
        <v>2</v>
      </c>
      <c r="AK555" t="s">
        <v>78</v>
      </c>
      <c r="AL555" t="s">
        <v>78</v>
      </c>
      <c r="AM555" t="s">
        <v>78</v>
      </c>
      <c r="AN555" t="s">
        <v>78</v>
      </c>
      <c r="AO555" t="s">
        <v>74</v>
      </c>
      <c r="AP555" t="s">
        <v>78</v>
      </c>
      <c r="AQ555" t="s">
        <v>74</v>
      </c>
      <c r="AR555" t="s">
        <v>77</v>
      </c>
      <c r="AS555" t="s">
        <v>78</v>
      </c>
      <c r="AT555" t="s">
        <v>78</v>
      </c>
      <c r="AU555" t="s">
        <v>78</v>
      </c>
      <c r="AV555" t="s">
        <v>78</v>
      </c>
      <c r="AW555" t="s">
        <v>78</v>
      </c>
      <c r="AX555" t="s">
        <v>78</v>
      </c>
      <c r="AY555" t="s">
        <v>74</v>
      </c>
      <c r="AZ555">
        <v>1</v>
      </c>
      <c r="BA555">
        <v>1</v>
      </c>
      <c r="BB555">
        <v>0.8</v>
      </c>
      <c r="BC555">
        <v>0</v>
      </c>
      <c r="BD555">
        <v>0.428571429</v>
      </c>
      <c r="BE555">
        <v>1</v>
      </c>
      <c r="BF555">
        <v>0.25</v>
      </c>
      <c r="BG555">
        <v>0</v>
      </c>
      <c r="BH555">
        <v>0</v>
      </c>
      <c r="BI555">
        <v>0.6</v>
      </c>
      <c r="BJ555">
        <v>0.36363636399999999</v>
      </c>
      <c r="BK555">
        <v>0</v>
      </c>
      <c r="BL555">
        <v>0.5</v>
      </c>
      <c r="BM555">
        <v>0.5</v>
      </c>
      <c r="BN555">
        <v>0.5</v>
      </c>
      <c r="BO555">
        <v>0</v>
      </c>
      <c r="BP555">
        <v>8</v>
      </c>
      <c r="BQ555">
        <v>9.3000000000000007</v>
      </c>
      <c r="BR555">
        <v>8.8000000000000007</v>
      </c>
      <c r="BS555">
        <v>9.9</v>
      </c>
      <c r="BT555">
        <v>9.8000000000000007</v>
      </c>
      <c r="BU555">
        <v>7</v>
      </c>
      <c r="BV555">
        <v>9.3000000000000007</v>
      </c>
      <c r="BW555">
        <v>9.9</v>
      </c>
      <c r="BX555">
        <v>9.8000000000000007</v>
      </c>
      <c r="BY555">
        <v>8.4</v>
      </c>
      <c r="BZ555">
        <v>6</v>
      </c>
      <c r="CA555">
        <v>8.9</v>
      </c>
      <c r="CB555">
        <v>8.4</v>
      </c>
      <c r="CC555">
        <v>9.4</v>
      </c>
      <c r="CD555">
        <v>8.6</v>
      </c>
      <c r="CE555">
        <v>9.8000000000000007</v>
      </c>
      <c r="CG555">
        <f>IF(CJ555&lt;$CH$1,CJ555,)</f>
        <v>3742.9049580000001</v>
      </c>
      <c r="CH555">
        <v>1</v>
      </c>
      <c r="CI555">
        <v>555</v>
      </c>
      <c r="CJ555">
        <v>3742.9049580000001</v>
      </c>
      <c r="CK555">
        <f t="shared" si="25"/>
        <v>0</v>
      </c>
      <c r="CL555">
        <f t="shared" si="26"/>
        <v>2050.2473059387021</v>
      </c>
    </row>
    <row r="556" spans="1:90" x14ac:dyDescent="0.25">
      <c r="A556" s="5" t="s">
        <v>638</v>
      </c>
      <c r="B556" s="2" t="s">
        <v>657</v>
      </c>
      <c r="C556" s="10">
        <v>43739</v>
      </c>
      <c r="E556" s="14" t="e">
        <f t="shared" si="24"/>
        <v>#NUM!</v>
      </c>
      <c r="F556" s="3" t="s">
        <v>658</v>
      </c>
      <c r="H556">
        <v>130</v>
      </c>
      <c r="I556">
        <v>70.900000000000006</v>
      </c>
      <c r="J556">
        <v>146.5</v>
      </c>
      <c r="K556">
        <v>8.3000000000000007</v>
      </c>
      <c r="L556">
        <v>140</v>
      </c>
      <c r="M556">
        <v>75</v>
      </c>
      <c r="N556" t="s">
        <v>76</v>
      </c>
      <c r="O556">
        <v>293</v>
      </c>
      <c r="P556">
        <v>720</v>
      </c>
      <c r="Q556">
        <v>1440</v>
      </c>
      <c r="R556" s="1" t="s">
        <v>77</v>
      </c>
      <c r="S556" s="1" t="s">
        <v>77</v>
      </c>
      <c r="T556" t="s">
        <v>74</v>
      </c>
      <c r="U556">
        <v>4</v>
      </c>
      <c r="V556">
        <v>35</v>
      </c>
      <c r="W556">
        <v>1.3</v>
      </c>
      <c r="X556">
        <v>2</v>
      </c>
      <c r="Y556">
        <v>32</v>
      </c>
      <c r="Z556" t="s">
        <v>104</v>
      </c>
      <c r="AA556">
        <v>3000</v>
      </c>
      <c r="AF556" t="s">
        <v>74</v>
      </c>
      <c r="AG556">
        <v>13</v>
      </c>
      <c r="AH556">
        <v>2.2000000000000002</v>
      </c>
      <c r="AI556">
        <v>5</v>
      </c>
      <c r="AJ556">
        <v>2.2000000000000002</v>
      </c>
      <c r="AK556" t="s">
        <v>78</v>
      </c>
      <c r="AL556" t="s">
        <v>78</v>
      </c>
      <c r="AM556" t="s">
        <v>78</v>
      </c>
      <c r="AN556" t="s">
        <v>78</v>
      </c>
      <c r="AO556" t="s">
        <v>74</v>
      </c>
      <c r="AP556" t="s">
        <v>74</v>
      </c>
      <c r="AQ556" t="s">
        <v>74</v>
      </c>
      <c r="AR556" t="s">
        <v>77</v>
      </c>
      <c r="AS556" t="s">
        <v>78</v>
      </c>
      <c r="AT556" t="s">
        <v>78</v>
      </c>
      <c r="AU556" t="s">
        <v>78</v>
      </c>
      <c r="AV556" t="s">
        <v>78</v>
      </c>
      <c r="AW556" t="s">
        <v>74</v>
      </c>
      <c r="AX556" t="s">
        <v>78</v>
      </c>
      <c r="AY556">
        <v>4.2</v>
      </c>
      <c r="AZ556">
        <v>1</v>
      </c>
      <c r="BA556">
        <v>1</v>
      </c>
      <c r="BB556">
        <v>0.8</v>
      </c>
      <c r="BC556">
        <v>0</v>
      </c>
      <c r="BD556">
        <v>0.428571429</v>
      </c>
      <c r="BE556">
        <v>0.66666666699999999</v>
      </c>
      <c r="BF556">
        <v>0.1875</v>
      </c>
      <c r="BG556">
        <v>0</v>
      </c>
      <c r="BH556">
        <v>0</v>
      </c>
      <c r="BI556">
        <v>0.4</v>
      </c>
      <c r="BJ556">
        <v>0.36363636399999999</v>
      </c>
      <c r="BK556">
        <v>0</v>
      </c>
      <c r="BL556">
        <v>0.5</v>
      </c>
      <c r="BM556">
        <v>0.5</v>
      </c>
      <c r="BN556">
        <v>0.83333333300000001</v>
      </c>
      <c r="BO556">
        <v>0</v>
      </c>
      <c r="BP556">
        <v>6</v>
      </c>
      <c r="BQ556">
        <v>6.2</v>
      </c>
      <c r="BR556">
        <v>9</v>
      </c>
      <c r="BS556">
        <v>6</v>
      </c>
      <c r="BT556">
        <v>7.2</v>
      </c>
      <c r="BU556">
        <v>4.4000000000000004</v>
      </c>
      <c r="BV556">
        <v>7.5</v>
      </c>
      <c r="BW556">
        <v>5.2</v>
      </c>
      <c r="BX556">
        <v>3.5</v>
      </c>
      <c r="BY556">
        <v>6.3</v>
      </c>
      <c r="BZ556">
        <v>4.2</v>
      </c>
      <c r="CA556">
        <v>5.2</v>
      </c>
      <c r="CB556">
        <v>6.8</v>
      </c>
      <c r="CC556">
        <v>8.5</v>
      </c>
      <c r="CD556">
        <v>7.5</v>
      </c>
      <c r="CE556">
        <v>6.3</v>
      </c>
      <c r="CG556">
        <f>IF(CJ556&lt;$CH$1,CJ556,)</f>
        <v>2670.7334470000001</v>
      </c>
      <c r="CH556">
        <v>1</v>
      </c>
      <c r="CI556">
        <v>556</v>
      </c>
      <c r="CJ556">
        <v>2670.7334470000001</v>
      </c>
      <c r="CK556">
        <f t="shared" si="25"/>
        <v>0</v>
      </c>
      <c r="CL556">
        <f t="shared" si="26"/>
        <v>1462.944989529743</v>
      </c>
    </row>
    <row r="557" spans="1:90" x14ac:dyDescent="0.25">
      <c r="A557" s="5" t="s">
        <v>638</v>
      </c>
      <c r="B557" s="2" t="s">
        <v>641</v>
      </c>
      <c r="C557" s="10">
        <v>43739</v>
      </c>
      <c r="D557" s="10">
        <v>43952</v>
      </c>
      <c r="E557" s="14">
        <f t="shared" si="24"/>
        <v>7</v>
      </c>
      <c r="F557" s="3" t="s">
        <v>659</v>
      </c>
      <c r="G557" s="3" t="s">
        <v>640</v>
      </c>
      <c r="H557">
        <v>280</v>
      </c>
      <c r="I557">
        <v>75.8</v>
      </c>
      <c r="J557">
        <v>158.4</v>
      </c>
      <c r="K557">
        <v>9.1</v>
      </c>
      <c r="L557">
        <v>188</v>
      </c>
      <c r="M557">
        <v>82</v>
      </c>
      <c r="N557" t="s">
        <v>76</v>
      </c>
      <c r="O557">
        <v>400</v>
      </c>
      <c r="P557">
        <v>1080</v>
      </c>
      <c r="Q557">
        <v>2280</v>
      </c>
      <c r="R557" s="1" t="s">
        <v>78</v>
      </c>
      <c r="S557" s="1" t="s">
        <v>77</v>
      </c>
      <c r="T557" t="s">
        <v>74</v>
      </c>
      <c r="U557">
        <v>8</v>
      </c>
      <c r="V557">
        <v>143</v>
      </c>
      <c r="W557">
        <v>2</v>
      </c>
      <c r="X557">
        <v>4</v>
      </c>
      <c r="Y557">
        <v>64</v>
      </c>
      <c r="Z557" t="s">
        <v>107</v>
      </c>
      <c r="AA557">
        <v>4000</v>
      </c>
      <c r="AB557">
        <v>87</v>
      </c>
      <c r="AC557">
        <v>26.67</v>
      </c>
      <c r="AD557">
        <v>16.579999999999998</v>
      </c>
      <c r="AE557">
        <v>14.55</v>
      </c>
      <c r="AF557" t="s">
        <v>74</v>
      </c>
      <c r="AG557">
        <v>48</v>
      </c>
      <c r="AH557">
        <v>1.7</v>
      </c>
      <c r="AI557">
        <v>20.7</v>
      </c>
      <c r="AJ557">
        <v>2</v>
      </c>
      <c r="AK557" t="s">
        <v>78</v>
      </c>
      <c r="AL557" t="s">
        <v>78</v>
      </c>
      <c r="AM557" t="s">
        <v>78</v>
      </c>
      <c r="AN557" t="s">
        <v>78</v>
      </c>
      <c r="AO557" t="s">
        <v>78</v>
      </c>
      <c r="AP557" t="s">
        <v>78</v>
      </c>
      <c r="AQ557" t="s">
        <v>74</v>
      </c>
      <c r="AR557" t="s">
        <v>78</v>
      </c>
      <c r="AS557" t="s">
        <v>78</v>
      </c>
      <c r="AT557" t="s">
        <v>78</v>
      </c>
      <c r="AU557" t="s">
        <v>78</v>
      </c>
      <c r="AV557" t="s">
        <v>78</v>
      </c>
      <c r="AW557" t="s">
        <v>78</v>
      </c>
      <c r="AX557" t="s">
        <v>78</v>
      </c>
      <c r="AY557">
        <v>5</v>
      </c>
      <c r="AZ557">
        <v>1</v>
      </c>
      <c r="BA557">
        <v>1</v>
      </c>
      <c r="BB557">
        <v>1</v>
      </c>
      <c r="BC557">
        <v>0</v>
      </c>
      <c r="BD557">
        <v>0.428571429</v>
      </c>
      <c r="BE557">
        <v>1</v>
      </c>
      <c r="BF557">
        <v>0.375</v>
      </c>
      <c r="BG557">
        <v>0</v>
      </c>
      <c r="BH557">
        <v>0</v>
      </c>
      <c r="BI557">
        <v>0.6</v>
      </c>
      <c r="BJ557">
        <v>0.63636363600000001</v>
      </c>
      <c r="BK557">
        <v>0</v>
      </c>
      <c r="BL557">
        <v>0.5</v>
      </c>
      <c r="BM557">
        <v>0.5</v>
      </c>
      <c r="BN557">
        <v>0.83333333300000001</v>
      </c>
      <c r="BO557">
        <v>0</v>
      </c>
      <c r="BP557">
        <v>17</v>
      </c>
      <c r="BQ557">
        <v>8.9</v>
      </c>
      <c r="BR557">
        <v>8.4</v>
      </c>
      <c r="BS557">
        <v>9.1999999999999993</v>
      </c>
      <c r="BT557">
        <v>8.6999999999999993</v>
      </c>
      <c r="BU557">
        <v>8.1999999999999993</v>
      </c>
      <c r="BV557">
        <v>9.6</v>
      </c>
      <c r="BW557">
        <v>8.9</v>
      </c>
      <c r="BX557">
        <v>8.6999999999999993</v>
      </c>
      <c r="BY557">
        <v>9.1</v>
      </c>
      <c r="BZ557">
        <v>8.3000000000000007</v>
      </c>
      <c r="CA557">
        <v>9</v>
      </c>
      <c r="CB557">
        <v>8.5</v>
      </c>
      <c r="CC557">
        <v>9.3000000000000007</v>
      </c>
      <c r="CD557">
        <v>9</v>
      </c>
      <c r="CE557">
        <v>9.1</v>
      </c>
      <c r="CG557">
        <f>IF(CJ557&lt;$CH$1,CJ557,)</f>
        <v>2931.1604130000001</v>
      </c>
      <c r="CH557">
        <v>1</v>
      </c>
      <c r="CI557">
        <v>557</v>
      </c>
      <c r="CJ557">
        <v>2931.1604130000001</v>
      </c>
      <c r="CK557">
        <f t="shared" si="25"/>
        <v>0</v>
      </c>
      <c r="CL557">
        <f t="shared" si="26"/>
        <v>1605.5988082685969</v>
      </c>
    </row>
    <row r="558" spans="1:90" x14ac:dyDescent="0.25">
      <c r="A558" s="5" t="s">
        <v>638</v>
      </c>
      <c r="B558" s="2" t="s">
        <v>653</v>
      </c>
      <c r="C558" s="10">
        <v>43739</v>
      </c>
      <c r="D558" s="10">
        <v>43800</v>
      </c>
      <c r="E558" s="14">
        <f t="shared" si="24"/>
        <v>2</v>
      </c>
      <c r="F558" s="3" t="s">
        <v>660</v>
      </c>
      <c r="G558" s="3" t="s">
        <v>652</v>
      </c>
      <c r="H558">
        <v>230</v>
      </c>
      <c r="I558">
        <v>75.400000000000006</v>
      </c>
      <c r="J558">
        <v>157.6</v>
      </c>
      <c r="K558">
        <v>9</v>
      </c>
      <c r="L558">
        <v>186</v>
      </c>
      <c r="M558">
        <v>80</v>
      </c>
      <c r="N558" t="s">
        <v>76</v>
      </c>
      <c r="O558">
        <v>271</v>
      </c>
      <c r="P558">
        <v>720</v>
      </c>
      <c r="Q558">
        <v>1520</v>
      </c>
      <c r="R558" s="1" t="s">
        <v>77</v>
      </c>
      <c r="S558" s="1" t="s">
        <v>77</v>
      </c>
      <c r="T558" t="s">
        <v>457</v>
      </c>
      <c r="U558">
        <v>8</v>
      </c>
      <c r="V558">
        <v>185</v>
      </c>
      <c r="W558">
        <v>2.1</v>
      </c>
      <c r="X558">
        <v>4</v>
      </c>
      <c r="Y558">
        <v>64</v>
      </c>
      <c r="Z558" t="s">
        <v>107</v>
      </c>
      <c r="AA558">
        <v>4000</v>
      </c>
      <c r="AB558">
        <v>110</v>
      </c>
      <c r="AC558">
        <v>39.380000000000003</v>
      </c>
      <c r="AD558">
        <v>15.95</v>
      </c>
      <c r="AE558">
        <v>17.38</v>
      </c>
      <c r="AF558" t="s">
        <v>74</v>
      </c>
      <c r="AG558">
        <v>13</v>
      </c>
      <c r="AH558">
        <v>2</v>
      </c>
      <c r="AI558">
        <v>8</v>
      </c>
      <c r="AJ558">
        <v>2.2000000000000002</v>
      </c>
      <c r="AK558" t="s">
        <v>78</v>
      </c>
      <c r="AL558" t="s">
        <v>78</v>
      </c>
      <c r="AM558" t="s">
        <v>78</v>
      </c>
      <c r="AN558" t="s">
        <v>78</v>
      </c>
      <c r="AO558" t="s">
        <v>74</v>
      </c>
      <c r="AP558" t="s">
        <v>78</v>
      </c>
      <c r="AQ558" t="s">
        <v>74</v>
      </c>
      <c r="AR558" t="s">
        <v>77</v>
      </c>
      <c r="AS558" t="s">
        <v>78</v>
      </c>
      <c r="AT558" t="s">
        <v>78</v>
      </c>
      <c r="AU558" t="s">
        <v>78</v>
      </c>
      <c r="AV558" t="s">
        <v>78</v>
      </c>
      <c r="AW558" t="s">
        <v>78</v>
      </c>
      <c r="AX558" t="s">
        <v>78</v>
      </c>
      <c r="AY558">
        <v>4.2</v>
      </c>
      <c r="AZ558">
        <v>1</v>
      </c>
      <c r="BA558">
        <v>1</v>
      </c>
      <c r="BB558">
        <v>0.8</v>
      </c>
      <c r="BC558">
        <v>0</v>
      </c>
      <c r="BD558">
        <v>0.428571429</v>
      </c>
      <c r="BE558">
        <v>1</v>
      </c>
      <c r="BF558">
        <v>0.3125</v>
      </c>
      <c r="BG558">
        <v>0</v>
      </c>
      <c r="BH558">
        <v>0</v>
      </c>
      <c r="BI558">
        <v>0.6</v>
      </c>
      <c r="BJ558">
        <v>0.45454545499999999</v>
      </c>
      <c r="BK558">
        <v>0</v>
      </c>
      <c r="BL558">
        <v>0.5</v>
      </c>
      <c r="BM558">
        <v>0.5</v>
      </c>
      <c r="BN558">
        <v>0.83333333300000001</v>
      </c>
      <c r="BO558">
        <v>0</v>
      </c>
      <c r="BP558">
        <v>12</v>
      </c>
      <c r="BQ558">
        <v>7.9</v>
      </c>
      <c r="BR558">
        <v>6.9</v>
      </c>
      <c r="BS558">
        <v>8.8000000000000007</v>
      </c>
      <c r="BT558">
        <v>8.3000000000000007</v>
      </c>
      <c r="BU558">
        <v>7.4</v>
      </c>
      <c r="BV558">
        <v>8.3000000000000007</v>
      </c>
      <c r="BW558">
        <v>9.3000000000000007</v>
      </c>
      <c r="BX558">
        <v>8.8000000000000007</v>
      </c>
      <c r="BY558">
        <v>8</v>
      </c>
      <c r="BZ558">
        <v>4.8</v>
      </c>
      <c r="CA558">
        <v>7.3</v>
      </c>
      <c r="CB558">
        <v>7.8</v>
      </c>
      <c r="CC558">
        <v>9</v>
      </c>
      <c r="CD558">
        <v>7.9</v>
      </c>
      <c r="CE558">
        <v>8.4</v>
      </c>
      <c r="CG558">
        <f>IF(CJ558&lt;$CH$1,CJ558,)</f>
        <v>2214.3515339999999</v>
      </c>
      <c r="CH558">
        <v>1</v>
      </c>
      <c r="CI558">
        <v>558</v>
      </c>
      <c r="CJ558">
        <v>2214.3515339999999</v>
      </c>
      <c r="CK558">
        <f t="shared" si="25"/>
        <v>0</v>
      </c>
      <c r="CL558">
        <f t="shared" si="26"/>
        <v>1212.9531254276458</v>
      </c>
    </row>
    <row r="559" spans="1:90" x14ac:dyDescent="0.25">
      <c r="A559" s="5" t="s">
        <v>638</v>
      </c>
      <c r="B559" s="2" t="s">
        <v>648</v>
      </c>
      <c r="C559" s="10">
        <v>43709</v>
      </c>
      <c r="E559" s="14" t="e">
        <f t="shared" si="24"/>
        <v>#NUM!</v>
      </c>
      <c r="H559">
        <v>110</v>
      </c>
      <c r="I559">
        <v>73.099999999999994</v>
      </c>
      <c r="J559">
        <v>155.6</v>
      </c>
      <c r="K559">
        <v>8.6</v>
      </c>
      <c r="L559">
        <v>149</v>
      </c>
      <c r="M559">
        <v>80</v>
      </c>
      <c r="N559" t="s">
        <v>76</v>
      </c>
      <c r="O559">
        <v>282</v>
      </c>
      <c r="P559">
        <v>720</v>
      </c>
      <c r="Q559">
        <v>1560</v>
      </c>
      <c r="R559" s="1" t="s">
        <v>77</v>
      </c>
      <c r="S559" s="1" t="s">
        <v>77</v>
      </c>
      <c r="T559" t="s">
        <v>74</v>
      </c>
      <c r="U559">
        <v>8</v>
      </c>
      <c r="V559">
        <v>76.5</v>
      </c>
      <c r="W559">
        <v>2</v>
      </c>
      <c r="X559">
        <v>4</v>
      </c>
      <c r="Y559">
        <v>64</v>
      </c>
      <c r="Z559" t="s">
        <v>104</v>
      </c>
      <c r="AA559">
        <v>3000</v>
      </c>
      <c r="AF559" t="s">
        <v>74</v>
      </c>
      <c r="AG559">
        <v>13</v>
      </c>
      <c r="AH559">
        <v>2</v>
      </c>
      <c r="AI559">
        <v>8</v>
      </c>
      <c r="AJ559" t="s">
        <v>74</v>
      </c>
      <c r="AK559" t="s">
        <v>78</v>
      </c>
      <c r="AL559" t="s">
        <v>78</v>
      </c>
      <c r="AM559" t="s">
        <v>78</v>
      </c>
      <c r="AN559" t="s">
        <v>78</v>
      </c>
      <c r="AO559" t="s">
        <v>74</v>
      </c>
      <c r="AP559" t="s">
        <v>74</v>
      </c>
      <c r="AQ559" t="s">
        <v>74</v>
      </c>
      <c r="AR559" t="s">
        <v>77</v>
      </c>
      <c r="AS559" t="s">
        <v>78</v>
      </c>
      <c r="AT559" t="s">
        <v>78</v>
      </c>
      <c r="AU559" t="s">
        <v>78</v>
      </c>
      <c r="AV559" t="s">
        <v>78</v>
      </c>
      <c r="AW559" t="s">
        <v>74</v>
      </c>
      <c r="AX559" t="s">
        <v>78</v>
      </c>
      <c r="AY559">
        <v>4.2</v>
      </c>
      <c r="AZ559">
        <v>1</v>
      </c>
      <c r="BA559">
        <v>1</v>
      </c>
      <c r="BB559">
        <v>0.8</v>
      </c>
      <c r="BC559">
        <v>0</v>
      </c>
      <c r="BD559">
        <v>0.428571429</v>
      </c>
      <c r="BE559">
        <v>0.66666666699999999</v>
      </c>
      <c r="BF559">
        <v>0.1875</v>
      </c>
      <c r="BG559">
        <v>0</v>
      </c>
      <c r="BH559">
        <v>0</v>
      </c>
      <c r="BI559">
        <v>0.4</v>
      </c>
      <c r="BJ559">
        <v>0.36363636399999999</v>
      </c>
      <c r="BK559">
        <v>0</v>
      </c>
      <c r="BL559">
        <v>0.5</v>
      </c>
      <c r="BM559">
        <v>0.5</v>
      </c>
      <c r="BN559">
        <v>0.83333333300000001</v>
      </c>
      <c r="BO559">
        <v>0</v>
      </c>
      <c r="BP559">
        <v>0</v>
      </c>
      <c r="BQ559" t="s">
        <v>74</v>
      </c>
      <c r="BR559" t="s">
        <v>74</v>
      </c>
      <c r="BS559" t="s">
        <v>74</v>
      </c>
      <c r="BT559" t="s">
        <v>74</v>
      </c>
      <c r="BU559" t="s">
        <v>74</v>
      </c>
      <c r="BV559" t="s">
        <v>74</v>
      </c>
      <c r="BW559" t="s">
        <v>74</v>
      </c>
      <c r="BX559" t="s">
        <v>74</v>
      </c>
      <c r="BY559" t="s">
        <v>74</v>
      </c>
      <c r="BZ559" t="s">
        <v>74</v>
      </c>
      <c r="CA559" t="s">
        <v>74</v>
      </c>
      <c r="CB559" t="s">
        <v>74</v>
      </c>
      <c r="CC559" t="s">
        <v>74</v>
      </c>
      <c r="CD559" t="s">
        <v>74</v>
      </c>
      <c r="CE559" t="s">
        <v>74</v>
      </c>
      <c r="CG559">
        <f>IF(CJ559&lt;$CH$1,CJ559,)</f>
        <v>0</v>
      </c>
      <c r="CH559">
        <v>1</v>
      </c>
      <c r="CI559">
        <v>559</v>
      </c>
      <c r="CJ559">
        <v>5277.069579</v>
      </c>
      <c r="CK559">
        <f t="shared" si="25"/>
        <v>0</v>
      </c>
      <c r="CL559">
        <f t="shared" si="26"/>
        <v>0</v>
      </c>
    </row>
    <row r="560" spans="1:90" x14ac:dyDescent="0.25">
      <c r="A560" s="5" t="s">
        <v>638</v>
      </c>
      <c r="B560" s="2" t="s">
        <v>661</v>
      </c>
      <c r="C560" s="10">
        <v>43709</v>
      </c>
      <c r="E560" s="14" t="e">
        <f t="shared" si="24"/>
        <v>#NUM!</v>
      </c>
      <c r="H560">
        <v>170</v>
      </c>
      <c r="I560">
        <v>73</v>
      </c>
      <c r="J560">
        <v>155.6</v>
      </c>
      <c r="K560">
        <v>8.6</v>
      </c>
      <c r="L560">
        <v>149</v>
      </c>
      <c r="M560">
        <v>81</v>
      </c>
      <c r="N560" t="s">
        <v>76</v>
      </c>
      <c r="O560">
        <v>276</v>
      </c>
      <c r="P560">
        <v>720</v>
      </c>
      <c r="Q560">
        <v>1520</v>
      </c>
      <c r="R560" s="1" t="s">
        <v>77</v>
      </c>
      <c r="S560" s="1" t="s">
        <v>77</v>
      </c>
      <c r="T560" t="s">
        <v>74</v>
      </c>
      <c r="U560">
        <v>8</v>
      </c>
      <c r="V560">
        <v>75.254000000000005</v>
      </c>
      <c r="W560">
        <v>2</v>
      </c>
      <c r="X560">
        <v>2</v>
      </c>
      <c r="Y560">
        <v>32</v>
      </c>
      <c r="Z560" t="s">
        <v>104</v>
      </c>
      <c r="AA560">
        <v>3000</v>
      </c>
      <c r="AF560" t="s">
        <v>74</v>
      </c>
      <c r="AG560">
        <v>13</v>
      </c>
      <c r="AH560">
        <v>2</v>
      </c>
      <c r="AI560">
        <v>8</v>
      </c>
      <c r="AJ560">
        <v>2</v>
      </c>
      <c r="AK560" t="s">
        <v>78</v>
      </c>
      <c r="AL560" t="s">
        <v>78</v>
      </c>
      <c r="AM560" t="s">
        <v>78</v>
      </c>
      <c r="AN560" t="s">
        <v>78</v>
      </c>
      <c r="AO560" t="s">
        <v>78</v>
      </c>
      <c r="AP560" t="s">
        <v>74</v>
      </c>
      <c r="AQ560" t="s">
        <v>74</v>
      </c>
      <c r="AR560" t="s">
        <v>77</v>
      </c>
      <c r="AS560" t="s">
        <v>78</v>
      </c>
      <c r="AT560" t="s">
        <v>78</v>
      </c>
      <c r="AU560" t="s">
        <v>78</v>
      </c>
      <c r="AV560" t="s">
        <v>78</v>
      </c>
      <c r="AW560" t="s">
        <v>78</v>
      </c>
      <c r="AX560" t="s">
        <v>78</v>
      </c>
      <c r="AY560">
        <v>4.2</v>
      </c>
      <c r="AZ560">
        <v>1</v>
      </c>
      <c r="BA560">
        <v>1</v>
      </c>
      <c r="BB560">
        <v>0.8</v>
      </c>
      <c r="BC560">
        <v>0</v>
      </c>
      <c r="BD560">
        <v>0.428571429</v>
      </c>
      <c r="BE560">
        <v>0.66666666699999999</v>
      </c>
      <c r="BF560">
        <v>0.1875</v>
      </c>
      <c r="BG560">
        <v>0</v>
      </c>
      <c r="BH560">
        <v>0</v>
      </c>
      <c r="BI560">
        <v>0.4</v>
      </c>
      <c r="BJ560">
        <v>0.36363636399999999</v>
      </c>
      <c r="BK560">
        <v>0</v>
      </c>
      <c r="BL560">
        <v>0.5</v>
      </c>
      <c r="BM560">
        <v>0.5</v>
      </c>
      <c r="BN560">
        <v>0.83333333300000001</v>
      </c>
      <c r="BO560">
        <v>0</v>
      </c>
      <c r="BP560">
        <v>17</v>
      </c>
      <c r="BQ560">
        <v>7.8</v>
      </c>
      <c r="BR560">
        <v>7.4</v>
      </c>
      <c r="BS560">
        <v>8.9</v>
      </c>
      <c r="BT560">
        <v>9.1999999999999993</v>
      </c>
      <c r="BU560">
        <v>7.1</v>
      </c>
      <c r="BV560">
        <v>7.9</v>
      </c>
      <c r="BW560">
        <v>7.8</v>
      </c>
      <c r="BX560">
        <v>7.9</v>
      </c>
      <c r="BY560">
        <v>7.8</v>
      </c>
      <c r="BZ560">
        <v>5.6</v>
      </c>
      <c r="CA560">
        <v>7.9</v>
      </c>
      <c r="CB560">
        <v>7.5</v>
      </c>
      <c r="CC560">
        <v>8.5</v>
      </c>
      <c r="CD560">
        <v>9</v>
      </c>
      <c r="CE560">
        <v>8.9</v>
      </c>
      <c r="CG560">
        <f>IF(CJ560&lt;$CH$1,CJ560,)</f>
        <v>3071.6868770000001</v>
      </c>
      <c r="CH560">
        <v>1</v>
      </c>
      <c r="CI560">
        <v>560</v>
      </c>
      <c r="CJ560">
        <v>3071.6868770000001</v>
      </c>
      <c r="CK560">
        <f t="shared" si="25"/>
        <v>0</v>
      </c>
      <c r="CL560">
        <f t="shared" si="26"/>
        <v>1682.5748489274129</v>
      </c>
    </row>
    <row r="561" spans="1:90" x14ac:dyDescent="0.25">
      <c r="A561" s="5" t="s">
        <v>638</v>
      </c>
      <c r="B561" s="2" t="s">
        <v>662</v>
      </c>
      <c r="C561" s="10">
        <v>43709</v>
      </c>
      <c r="E561" s="14" t="e">
        <f t="shared" si="24"/>
        <v>#NUM!</v>
      </c>
      <c r="H561">
        <v>450</v>
      </c>
      <c r="I561">
        <v>75</v>
      </c>
      <c r="J561">
        <v>158</v>
      </c>
      <c r="K561">
        <v>8.8000000000000007</v>
      </c>
      <c r="L561">
        <v>190</v>
      </c>
      <c r="M561">
        <v>84</v>
      </c>
      <c r="N561" t="s">
        <v>84</v>
      </c>
      <c r="O561">
        <v>403</v>
      </c>
      <c r="P561">
        <v>1080</v>
      </c>
      <c r="Q561">
        <v>2340</v>
      </c>
      <c r="R561" s="1" t="s">
        <v>78</v>
      </c>
      <c r="S561" s="1" t="s">
        <v>77</v>
      </c>
      <c r="T561" t="s">
        <v>74</v>
      </c>
      <c r="U561">
        <v>8</v>
      </c>
      <c r="V561">
        <v>172.45599999999999</v>
      </c>
      <c r="W561">
        <v>2</v>
      </c>
      <c r="X561">
        <v>4</v>
      </c>
      <c r="Y561">
        <v>128</v>
      </c>
      <c r="Z561" t="s">
        <v>107</v>
      </c>
      <c r="AA561">
        <v>4000</v>
      </c>
      <c r="AB561">
        <v>90</v>
      </c>
      <c r="AC561">
        <v>30.78</v>
      </c>
      <c r="AD561">
        <v>11.3</v>
      </c>
      <c r="AE561">
        <v>15.32</v>
      </c>
      <c r="AF561">
        <v>87</v>
      </c>
      <c r="AG561">
        <v>48</v>
      </c>
      <c r="AH561">
        <v>1.7</v>
      </c>
      <c r="AI561">
        <v>24.8</v>
      </c>
      <c r="AJ561">
        <v>2</v>
      </c>
      <c r="AK561" t="s">
        <v>78</v>
      </c>
      <c r="AL561" t="s">
        <v>78</v>
      </c>
      <c r="AM561" t="s">
        <v>78</v>
      </c>
      <c r="AN561" t="s">
        <v>78</v>
      </c>
      <c r="AO561" t="s">
        <v>78</v>
      </c>
      <c r="AP561" t="s">
        <v>78</v>
      </c>
      <c r="AQ561" t="s">
        <v>74</v>
      </c>
      <c r="AR561" t="s">
        <v>78</v>
      </c>
      <c r="AS561" t="s">
        <v>78</v>
      </c>
      <c r="AT561" t="s">
        <v>78</v>
      </c>
      <c r="AU561" t="s">
        <v>78</v>
      </c>
      <c r="AV561" t="s">
        <v>78</v>
      </c>
      <c r="AW561" t="s">
        <v>78</v>
      </c>
      <c r="AX561" t="s">
        <v>78</v>
      </c>
      <c r="AY561">
        <v>5</v>
      </c>
      <c r="AZ561">
        <v>1</v>
      </c>
      <c r="BA561">
        <v>1</v>
      </c>
      <c r="BB561">
        <v>1</v>
      </c>
      <c r="BC561">
        <v>0</v>
      </c>
      <c r="BD561">
        <v>0.428571429</v>
      </c>
      <c r="BE561">
        <v>1</v>
      </c>
      <c r="BF561">
        <v>0.5</v>
      </c>
      <c r="BG561">
        <v>0</v>
      </c>
      <c r="BH561">
        <v>0</v>
      </c>
      <c r="BI561">
        <v>0.4</v>
      </c>
      <c r="BJ561">
        <v>0.45454545499999999</v>
      </c>
      <c r="BK561">
        <v>0</v>
      </c>
      <c r="BL561">
        <v>0.5</v>
      </c>
      <c r="BM561">
        <v>0.5</v>
      </c>
      <c r="BN561">
        <v>0.83333333300000001</v>
      </c>
      <c r="BO561">
        <v>0</v>
      </c>
      <c r="BP561">
        <v>9</v>
      </c>
      <c r="BQ561">
        <v>9.3000000000000007</v>
      </c>
      <c r="BR561">
        <v>9</v>
      </c>
      <c r="BS561">
        <v>9</v>
      </c>
      <c r="BT561">
        <v>8.1</v>
      </c>
      <c r="BU561">
        <v>7.7</v>
      </c>
      <c r="BV561">
        <v>8.1</v>
      </c>
      <c r="BW561">
        <v>9.1</v>
      </c>
      <c r="BX561">
        <v>8.8000000000000007</v>
      </c>
      <c r="BY561">
        <v>9.4</v>
      </c>
      <c r="BZ561">
        <v>8.8000000000000007</v>
      </c>
      <c r="CA561">
        <v>9</v>
      </c>
      <c r="CB561">
        <v>8.9</v>
      </c>
      <c r="CC561">
        <v>9</v>
      </c>
      <c r="CD561">
        <v>9.1</v>
      </c>
      <c r="CE561">
        <v>9.3000000000000007</v>
      </c>
      <c r="CG561">
        <f>IF(CJ561&lt;$CH$1,CJ561,)</f>
        <v>3986.8397679999998</v>
      </c>
      <c r="CH561">
        <v>1</v>
      </c>
      <c r="CI561">
        <v>561</v>
      </c>
      <c r="CJ561">
        <v>3986.8397679999998</v>
      </c>
      <c r="CK561">
        <f t="shared" si="25"/>
        <v>0</v>
      </c>
      <c r="CL561">
        <f t="shared" si="26"/>
        <v>2183.8672328775915</v>
      </c>
    </row>
    <row r="562" spans="1:90" x14ac:dyDescent="0.25">
      <c r="A562" s="5" t="s">
        <v>638</v>
      </c>
      <c r="B562" s="2" t="s">
        <v>663</v>
      </c>
      <c r="C562" s="10">
        <v>43678</v>
      </c>
      <c r="E562" s="14" t="e">
        <f t="shared" si="24"/>
        <v>#NUM!</v>
      </c>
      <c r="F562" s="3" t="s">
        <v>660</v>
      </c>
      <c r="H562">
        <v>290</v>
      </c>
      <c r="I562">
        <v>71.2</v>
      </c>
      <c r="J562">
        <v>160.1</v>
      </c>
      <c r="K562">
        <v>9.1999999999999993</v>
      </c>
      <c r="L562">
        <v>176</v>
      </c>
      <c r="M562">
        <v>81</v>
      </c>
      <c r="N562" t="s">
        <v>76</v>
      </c>
      <c r="O562">
        <v>435</v>
      </c>
      <c r="P562">
        <v>1080</v>
      </c>
      <c r="Q562">
        <v>2520</v>
      </c>
      <c r="R562" s="1" t="s">
        <v>78</v>
      </c>
      <c r="S562" s="1" t="s">
        <v>78</v>
      </c>
      <c r="T562" t="s">
        <v>664</v>
      </c>
      <c r="U562">
        <v>8</v>
      </c>
      <c r="V562">
        <v>176.39</v>
      </c>
      <c r="W562">
        <v>2.2000000000000002</v>
      </c>
      <c r="X562">
        <v>4</v>
      </c>
      <c r="Y562">
        <v>128</v>
      </c>
      <c r="Z562" t="s">
        <v>107</v>
      </c>
      <c r="AA562">
        <v>3500</v>
      </c>
      <c r="AB562">
        <v>66</v>
      </c>
      <c r="AC562">
        <v>18.43</v>
      </c>
      <c r="AD562">
        <v>10.25</v>
      </c>
      <c r="AE562">
        <v>9.9</v>
      </c>
      <c r="AF562" t="s">
        <v>74</v>
      </c>
      <c r="AG562">
        <v>13</v>
      </c>
      <c r="AH562">
        <v>1.8</v>
      </c>
      <c r="AI562">
        <v>12</v>
      </c>
      <c r="AJ562">
        <v>2</v>
      </c>
      <c r="AK562" t="s">
        <v>78</v>
      </c>
      <c r="AL562" t="s">
        <v>78</v>
      </c>
      <c r="AM562" t="s">
        <v>78</v>
      </c>
      <c r="AN562" t="s">
        <v>78</v>
      </c>
      <c r="AO562" t="s">
        <v>74</v>
      </c>
      <c r="AP562" t="s">
        <v>78</v>
      </c>
      <c r="AQ562" t="s">
        <v>74</v>
      </c>
      <c r="AR562" t="s">
        <v>78</v>
      </c>
      <c r="AS562" t="s">
        <v>78</v>
      </c>
      <c r="AT562" t="s">
        <v>78</v>
      </c>
      <c r="AU562" t="s">
        <v>78</v>
      </c>
      <c r="AV562" t="s">
        <v>78</v>
      </c>
      <c r="AW562" t="s">
        <v>78</v>
      </c>
      <c r="AX562" t="s">
        <v>78</v>
      </c>
      <c r="AY562">
        <v>5</v>
      </c>
      <c r="AZ562">
        <v>1</v>
      </c>
      <c r="BA562">
        <v>1</v>
      </c>
      <c r="BB562">
        <v>0.8</v>
      </c>
      <c r="BC562">
        <v>0</v>
      </c>
      <c r="BD562">
        <v>0.428571429</v>
      </c>
      <c r="BE562">
        <v>0.66666666699999999</v>
      </c>
      <c r="BF562">
        <v>0.1875</v>
      </c>
      <c r="BG562">
        <v>0</v>
      </c>
      <c r="BH562">
        <v>0</v>
      </c>
      <c r="BI562">
        <v>0.4</v>
      </c>
      <c r="BJ562">
        <v>0.36363636399999999</v>
      </c>
      <c r="BK562">
        <v>0</v>
      </c>
      <c r="BL562">
        <v>0.5</v>
      </c>
      <c r="BM562">
        <v>0.5</v>
      </c>
      <c r="BN562">
        <v>0.83333333300000001</v>
      </c>
      <c r="BO562">
        <v>0</v>
      </c>
      <c r="BP562">
        <v>23</v>
      </c>
      <c r="BQ562">
        <v>9.1</v>
      </c>
      <c r="BR562">
        <v>8.1</v>
      </c>
      <c r="BS562">
        <v>9.5</v>
      </c>
      <c r="BT562">
        <v>9.1999999999999993</v>
      </c>
      <c r="BU562">
        <v>8.3000000000000007</v>
      </c>
      <c r="BV562">
        <v>8.9</v>
      </c>
      <c r="BW562">
        <v>9.5</v>
      </c>
      <c r="BX562">
        <v>9.1</v>
      </c>
      <c r="BY562">
        <v>9.1999999999999993</v>
      </c>
      <c r="BZ562">
        <v>7.2</v>
      </c>
      <c r="CA562">
        <v>8</v>
      </c>
      <c r="CB562">
        <v>8.5</v>
      </c>
      <c r="CC562">
        <v>8.9</v>
      </c>
      <c r="CD562">
        <v>9.1</v>
      </c>
      <c r="CE562">
        <v>9.1</v>
      </c>
      <c r="CG562">
        <f>IF(CJ562&lt;$CH$1,CJ562,)</f>
        <v>1075.124658</v>
      </c>
      <c r="CH562">
        <v>1</v>
      </c>
      <c r="CI562">
        <v>562</v>
      </c>
      <c r="CJ562">
        <v>1075.124658</v>
      </c>
      <c r="CK562">
        <f t="shared" si="25"/>
        <v>0</v>
      </c>
      <c r="CL562">
        <f t="shared" si="26"/>
        <v>588.91995878800196</v>
      </c>
    </row>
    <row r="563" spans="1:90" x14ac:dyDescent="0.25">
      <c r="A563" s="5" t="s">
        <v>638</v>
      </c>
      <c r="B563" s="2" t="s">
        <v>665</v>
      </c>
      <c r="C563" s="10">
        <v>43647</v>
      </c>
      <c r="E563" s="14" t="e">
        <f t="shared" si="24"/>
        <v>#NUM!</v>
      </c>
      <c r="F563" s="3" t="s">
        <v>379</v>
      </c>
      <c r="H563">
        <v>300</v>
      </c>
      <c r="I563">
        <v>71.2</v>
      </c>
      <c r="J563">
        <v>160.1</v>
      </c>
      <c r="K563">
        <v>8.6999999999999993</v>
      </c>
      <c r="L563">
        <v>180</v>
      </c>
      <c r="M563">
        <v>82</v>
      </c>
      <c r="N563" t="s">
        <v>76</v>
      </c>
      <c r="O563">
        <v>432</v>
      </c>
      <c r="P563">
        <v>1080</v>
      </c>
      <c r="Q563">
        <v>2520</v>
      </c>
      <c r="R563" s="1" t="s">
        <v>77</v>
      </c>
      <c r="S563" s="1" t="s">
        <v>77</v>
      </c>
      <c r="T563" t="s">
        <v>74</v>
      </c>
      <c r="U563">
        <v>8</v>
      </c>
      <c r="V563">
        <v>176.39</v>
      </c>
      <c r="W563">
        <v>2.2000000000000002</v>
      </c>
      <c r="X563">
        <v>6</v>
      </c>
      <c r="Y563">
        <v>128</v>
      </c>
      <c r="Z563" t="s">
        <v>104</v>
      </c>
      <c r="AA563">
        <v>3500</v>
      </c>
      <c r="AF563" t="s">
        <v>74</v>
      </c>
      <c r="AG563">
        <v>48</v>
      </c>
      <c r="AH563">
        <v>1.7</v>
      </c>
      <c r="AI563">
        <v>25</v>
      </c>
      <c r="AJ563" t="s">
        <v>74</v>
      </c>
      <c r="AK563" t="s">
        <v>78</v>
      </c>
      <c r="AL563" t="s">
        <v>78</v>
      </c>
      <c r="AM563" t="s">
        <v>78</v>
      </c>
      <c r="AN563" t="s">
        <v>78</v>
      </c>
      <c r="AO563" t="s">
        <v>78</v>
      </c>
      <c r="AP563" t="s">
        <v>74</v>
      </c>
      <c r="AQ563" t="s">
        <v>74</v>
      </c>
      <c r="AR563" t="s">
        <v>78</v>
      </c>
      <c r="AS563" t="s">
        <v>78</v>
      </c>
      <c r="AT563" t="s">
        <v>78</v>
      </c>
      <c r="AU563" t="s">
        <v>78</v>
      </c>
      <c r="AV563" t="s">
        <v>78</v>
      </c>
      <c r="AW563" t="s">
        <v>78</v>
      </c>
      <c r="AX563" t="s">
        <v>78</v>
      </c>
      <c r="AY563">
        <v>5</v>
      </c>
      <c r="AZ563">
        <v>1</v>
      </c>
      <c r="BA563">
        <v>1</v>
      </c>
      <c r="BB563">
        <v>0.6</v>
      </c>
      <c r="BC563">
        <v>0</v>
      </c>
      <c r="BD563">
        <v>0.571428571</v>
      </c>
      <c r="BE563">
        <v>0.66666666699999999</v>
      </c>
      <c r="BF563">
        <v>0.125</v>
      </c>
      <c r="BG563">
        <v>0</v>
      </c>
      <c r="BH563">
        <v>0.5</v>
      </c>
      <c r="BI563">
        <v>0.4</v>
      </c>
      <c r="BJ563">
        <v>0.36363636399999999</v>
      </c>
      <c r="BK563">
        <v>0</v>
      </c>
      <c r="BL563">
        <v>0.75</v>
      </c>
      <c r="BM563">
        <v>1</v>
      </c>
      <c r="BN563">
        <v>1</v>
      </c>
      <c r="BO563">
        <v>0</v>
      </c>
      <c r="BP563">
        <v>0</v>
      </c>
      <c r="BQ563" t="s">
        <v>74</v>
      </c>
      <c r="BR563" t="s">
        <v>74</v>
      </c>
      <c r="BS563" t="s">
        <v>74</v>
      </c>
      <c r="BT563" t="s">
        <v>74</v>
      </c>
      <c r="BU563" t="s">
        <v>74</v>
      </c>
      <c r="BV563" t="s">
        <v>74</v>
      </c>
      <c r="BW563" t="s">
        <v>74</v>
      </c>
      <c r="BX563" t="s">
        <v>74</v>
      </c>
      <c r="BY563" t="s">
        <v>74</v>
      </c>
      <c r="BZ563" t="s">
        <v>74</v>
      </c>
      <c r="CA563" t="s">
        <v>74</v>
      </c>
      <c r="CB563" t="s">
        <v>74</v>
      </c>
      <c r="CC563" t="s">
        <v>74</v>
      </c>
      <c r="CD563" t="s">
        <v>74</v>
      </c>
      <c r="CE563" t="s">
        <v>74</v>
      </c>
      <c r="CG563">
        <f>IF(CJ563&lt;$CH$1,CJ563,)</f>
        <v>0</v>
      </c>
      <c r="CH563">
        <v>1</v>
      </c>
      <c r="CI563">
        <v>563</v>
      </c>
      <c r="CJ563">
        <v>14100.928669999999</v>
      </c>
      <c r="CK563">
        <f t="shared" si="25"/>
        <v>0</v>
      </c>
      <c r="CL563">
        <f t="shared" si="26"/>
        <v>0</v>
      </c>
    </row>
    <row r="564" spans="1:90" x14ac:dyDescent="0.25">
      <c r="A564" s="5" t="s">
        <v>638</v>
      </c>
      <c r="B564" s="2" t="s">
        <v>666</v>
      </c>
      <c r="C564" s="10">
        <v>43586</v>
      </c>
      <c r="E564" s="14" t="e">
        <f t="shared" si="24"/>
        <v>#NUM!</v>
      </c>
      <c r="F564" s="3" t="s">
        <v>667</v>
      </c>
      <c r="H564">
        <v>500</v>
      </c>
      <c r="I564">
        <v>75</v>
      </c>
      <c r="J564">
        <v>158</v>
      </c>
      <c r="K564">
        <v>7.4</v>
      </c>
      <c r="L564">
        <v>165</v>
      </c>
      <c r="M564">
        <v>84</v>
      </c>
      <c r="N564" t="s">
        <v>84</v>
      </c>
      <c r="O564">
        <v>403</v>
      </c>
      <c r="P564">
        <v>1080</v>
      </c>
      <c r="Q564">
        <v>2340</v>
      </c>
      <c r="R564" s="1" t="s">
        <v>78</v>
      </c>
      <c r="S564" s="1" t="s">
        <v>78</v>
      </c>
      <c r="T564" t="s">
        <v>74</v>
      </c>
      <c r="U564">
        <v>8</v>
      </c>
      <c r="V564">
        <v>177.25</v>
      </c>
      <c r="W564">
        <v>2</v>
      </c>
      <c r="X564">
        <v>4</v>
      </c>
      <c r="Y564">
        <v>128</v>
      </c>
      <c r="Z564" t="s">
        <v>104</v>
      </c>
      <c r="AA564">
        <v>3600</v>
      </c>
      <c r="AB564">
        <v>70</v>
      </c>
      <c r="AC564">
        <v>29.63</v>
      </c>
      <c r="AD564">
        <v>9.7200000000000006</v>
      </c>
      <c r="AE564">
        <v>14.93</v>
      </c>
      <c r="AF564" t="s">
        <v>74</v>
      </c>
      <c r="AG564">
        <v>48</v>
      </c>
      <c r="AH564">
        <v>1.7</v>
      </c>
      <c r="AI564">
        <v>25</v>
      </c>
      <c r="AJ564">
        <v>2</v>
      </c>
      <c r="AK564" t="s">
        <v>78</v>
      </c>
      <c r="AL564" t="s">
        <v>78</v>
      </c>
      <c r="AM564" t="s">
        <v>78</v>
      </c>
      <c r="AN564" t="s">
        <v>78</v>
      </c>
      <c r="AO564" t="s">
        <v>78</v>
      </c>
      <c r="AP564" t="s">
        <v>78</v>
      </c>
      <c r="AQ564" t="s">
        <v>74</v>
      </c>
      <c r="AR564" t="s">
        <v>78</v>
      </c>
      <c r="AS564" t="s">
        <v>78</v>
      </c>
      <c r="AT564" t="s">
        <v>78</v>
      </c>
      <c r="AU564" t="s">
        <v>78</v>
      </c>
      <c r="AV564" t="s">
        <v>78</v>
      </c>
      <c r="AW564" t="s">
        <v>78</v>
      </c>
      <c r="AX564" t="s">
        <v>78</v>
      </c>
      <c r="AY564">
        <v>5</v>
      </c>
      <c r="AZ564">
        <v>1</v>
      </c>
      <c r="BA564">
        <v>1</v>
      </c>
      <c r="BB564">
        <v>1</v>
      </c>
      <c r="BC564">
        <v>0</v>
      </c>
      <c r="BD564">
        <v>0.71428571399999996</v>
      </c>
      <c r="BE564">
        <v>1</v>
      </c>
      <c r="BF564">
        <v>0.75</v>
      </c>
      <c r="BG564">
        <v>0</v>
      </c>
      <c r="BH564">
        <v>0.5</v>
      </c>
      <c r="BI564">
        <v>0.4</v>
      </c>
      <c r="BJ564">
        <v>0.63636363600000001</v>
      </c>
      <c r="BK564">
        <v>0</v>
      </c>
      <c r="BL564">
        <v>0.75</v>
      </c>
      <c r="BM564">
        <v>0.5</v>
      </c>
      <c r="BN564">
        <v>0.66666666699999999</v>
      </c>
      <c r="BO564">
        <v>0</v>
      </c>
      <c r="BP564">
        <v>5</v>
      </c>
      <c r="BQ564">
        <v>9</v>
      </c>
      <c r="BR564">
        <v>7.6</v>
      </c>
      <c r="BS564">
        <v>9.8000000000000007</v>
      </c>
      <c r="BT564">
        <v>9.8000000000000007</v>
      </c>
      <c r="BU564">
        <v>8.6</v>
      </c>
      <c r="BV564">
        <v>9.1999999999999993</v>
      </c>
      <c r="BW564">
        <v>9.4</v>
      </c>
      <c r="BX564">
        <v>8.4</v>
      </c>
      <c r="BY564">
        <v>9.4</v>
      </c>
      <c r="BZ564">
        <v>8.4</v>
      </c>
      <c r="CA564">
        <v>9</v>
      </c>
      <c r="CB564">
        <v>8.8000000000000007</v>
      </c>
      <c r="CC564">
        <v>9.6</v>
      </c>
      <c r="CD564">
        <v>9.4</v>
      </c>
      <c r="CE564">
        <v>9.4</v>
      </c>
      <c r="CG564">
        <f>IF(CJ564&lt;$CH$1,CJ564,)</f>
        <v>0</v>
      </c>
      <c r="CH564">
        <v>1</v>
      </c>
      <c r="CI564">
        <v>564</v>
      </c>
      <c r="CJ564">
        <v>8117.2953870000001</v>
      </c>
      <c r="CK564">
        <f t="shared" si="25"/>
        <v>0</v>
      </c>
      <c r="CL564">
        <f t="shared" si="26"/>
        <v>0</v>
      </c>
    </row>
    <row r="565" spans="1:90" x14ac:dyDescent="0.25">
      <c r="A565" s="5" t="s">
        <v>638</v>
      </c>
      <c r="B565" s="2" t="s">
        <v>660</v>
      </c>
      <c r="C565" s="10">
        <v>43586</v>
      </c>
      <c r="D565" s="10">
        <v>43678</v>
      </c>
      <c r="E565" s="14">
        <f t="shared" si="24"/>
        <v>3</v>
      </c>
      <c r="F565" s="3" t="s">
        <v>332</v>
      </c>
      <c r="G565" s="3" t="s">
        <v>663</v>
      </c>
      <c r="H565">
        <v>320</v>
      </c>
      <c r="I565">
        <v>71.2</v>
      </c>
      <c r="J565">
        <v>160.1</v>
      </c>
      <c r="K565">
        <v>8.6999999999999993</v>
      </c>
      <c r="L565">
        <v>180</v>
      </c>
      <c r="M565">
        <v>78</v>
      </c>
      <c r="N565" t="s">
        <v>76</v>
      </c>
      <c r="O565">
        <v>442</v>
      </c>
      <c r="P565">
        <v>1080</v>
      </c>
      <c r="Q565">
        <v>2520</v>
      </c>
      <c r="R565" s="1" t="s">
        <v>78</v>
      </c>
      <c r="S565" s="1" t="s">
        <v>78</v>
      </c>
      <c r="T565" t="s">
        <v>536</v>
      </c>
      <c r="U565">
        <v>8</v>
      </c>
      <c r="V565">
        <v>176.39</v>
      </c>
      <c r="W565">
        <v>2.2000000000000002</v>
      </c>
      <c r="X565">
        <v>4</v>
      </c>
      <c r="Y565">
        <v>128</v>
      </c>
      <c r="Z565" t="s">
        <v>107</v>
      </c>
      <c r="AA565">
        <v>3500</v>
      </c>
      <c r="AB565">
        <v>67</v>
      </c>
      <c r="AC565">
        <v>18.5</v>
      </c>
      <c r="AD565">
        <v>9.98</v>
      </c>
      <c r="AE565">
        <v>9.73</v>
      </c>
      <c r="AF565" t="s">
        <v>74</v>
      </c>
      <c r="AG565">
        <v>48</v>
      </c>
      <c r="AH565">
        <v>1.7</v>
      </c>
      <c r="AI565">
        <v>25</v>
      </c>
      <c r="AJ565">
        <v>2</v>
      </c>
      <c r="AK565" t="s">
        <v>78</v>
      </c>
      <c r="AL565" t="s">
        <v>78</v>
      </c>
      <c r="AM565" t="s">
        <v>78</v>
      </c>
      <c r="AN565" t="s">
        <v>78</v>
      </c>
      <c r="AO565" t="s">
        <v>78</v>
      </c>
      <c r="AP565" t="s">
        <v>78</v>
      </c>
      <c r="AQ565" t="s">
        <v>74</v>
      </c>
      <c r="AR565" t="s">
        <v>78</v>
      </c>
      <c r="AS565" t="s">
        <v>78</v>
      </c>
      <c r="AT565" t="s">
        <v>78</v>
      </c>
      <c r="AU565" t="s">
        <v>78</v>
      </c>
      <c r="AV565" t="s">
        <v>78</v>
      </c>
      <c r="AW565" t="s">
        <v>78</v>
      </c>
      <c r="AX565" t="s">
        <v>78</v>
      </c>
      <c r="AY565">
        <v>5</v>
      </c>
      <c r="AZ565">
        <v>1</v>
      </c>
      <c r="BA565">
        <v>1</v>
      </c>
      <c r="BB565">
        <v>0.8</v>
      </c>
      <c r="BC565">
        <v>0</v>
      </c>
      <c r="BD565">
        <v>0.428571429</v>
      </c>
      <c r="BE565">
        <v>0.66666666699999999</v>
      </c>
      <c r="BF565">
        <v>0.1875</v>
      </c>
      <c r="BG565">
        <v>0</v>
      </c>
      <c r="BH565">
        <v>0</v>
      </c>
      <c r="BI565">
        <v>0.4</v>
      </c>
      <c r="BJ565">
        <v>0.36363636399999999</v>
      </c>
      <c r="BK565">
        <v>0</v>
      </c>
      <c r="BL565">
        <v>0.5</v>
      </c>
      <c r="BM565">
        <v>0.5</v>
      </c>
      <c r="BN565">
        <v>0.83333333300000001</v>
      </c>
      <c r="BO565">
        <v>0</v>
      </c>
      <c r="BP565">
        <v>26</v>
      </c>
      <c r="BQ565">
        <v>8.5</v>
      </c>
      <c r="BR565">
        <v>7.2</v>
      </c>
      <c r="BS565">
        <v>9</v>
      </c>
      <c r="BT565">
        <v>8.8000000000000007</v>
      </c>
      <c r="BU565">
        <v>8.3000000000000007</v>
      </c>
      <c r="BV565">
        <v>8.6999999999999993</v>
      </c>
      <c r="BW565">
        <v>8.6999999999999993</v>
      </c>
      <c r="BX565">
        <v>8.5</v>
      </c>
      <c r="BY565">
        <v>8.8000000000000007</v>
      </c>
      <c r="BZ565">
        <v>8.5</v>
      </c>
      <c r="CA565">
        <v>8.6999999999999993</v>
      </c>
      <c r="CB565">
        <v>8.5</v>
      </c>
      <c r="CC565">
        <v>8.5</v>
      </c>
      <c r="CD565">
        <v>8.9</v>
      </c>
      <c r="CE565">
        <v>9</v>
      </c>
      <c r="CG565">
        <f>IF(CJ565&lt;$CH$1,CJ565,)</f>
        <v>0</v>
      </c>
      <c r="CH565">
        <v>1</v>
      </c>
      <c r="CI565">
        <v>565</v>
      </c>
      <c r="CJ565">
        <v>5793.1124909999999</v>
      </c>
      <c r="CK565">
        <f t="shared" si="25"/>
        <v>0</v>
      </c>
      <c r="CL565">
        <f t="shared" si="26"/>
        <v>0</v>
      </c>
    </row>
    <row r="566" spans="1:90" x14ac:dyDescent="0.25">
      <c r="A566" s="5" t="s">
        <v>638</v>
      </c>
      <c r="B566" s="2" t="s">
        <v>647</v>
      </c>
      <c r="C566" s="10">
        <v>43497</v>
      </c>
      <c r="D566" s="10">
        <v>43862</v>
      </c>
      <c r="E566" s="14">
        <f t="shared" si="24"/>
        <v>12</v>
      </c>
      <c r="F566" s="3" t="s">
        <v>668</v>
      </c>
      <c r="G566" s="3" t="s">
        <v>651</v>
      </c>
      <c r="H566">
        <v>250</v>
      </c>
      <c r="I566">
        <v>75.3</v>
      </c>
      <c r="J566">
        <v>157</v>
      </c>
      <c r="K566">
        <v>7.9</v>
      </c>
      <c r="L566">
        <v>172</v>
      </c>
      <c r="M566">
        <v>82</v>
      </c>
      <c r="N566" t="s">
        <v>76</v>
      </c>
      <c r="O566">
        <v>403</v>
      </c>
      <c r="P566">
        <v>1080</v>
      </c>
      <c r="Q566">
        <v>2270</v>
      </c>
      <c r="R566" s="1" t="s">
        <v>78</v>
      </c>
      <c r="S566" s="1" t="s">
        <v>78</v>
      </c>
      <c r="T566" t="s">
        <v>74</v>
      </c>
      <c r="U566">
        <v>8</v>
      </c>
      <c r="V566">
        <v>108.23699999999999</v>
      </c>
      <c r="W566">
        <v>1.8</v>
      </c>
      <c r="X566">
        <v>4</v>
      </c>
      <c r="Y566">
        <v>64</v>
      </c>
      <c r="Z566" t="s">
        <v>104</v>
      </c>
      <c r="AA566">
        <v>3000</v>
      </c>
      <c r="AB566">
        <v>66</v>
      </c>
      <c r="AC566">
        <v>25</v>
      </c>
      <c r="AD566">
        <v>10.78</v>
      </c>
      <c r="AE566">
        <v>9.08</v>
      </c>
      <c r="AF566">
        <v>80</v>
      </c>
      <c r="AG566">
        <v>12</v>
      </c>
      <c r="AH566">
        <v>1.8</v>
      </c>
      <c r="AI566">
        <v>8</v>
      </c>
      <c r="AJ566">
        <v>2.2000000000000002</v>
      </c>
      <c r="AK566" t="s">
        <v>78</v>
      </c>
      <c r="AL566" t="s">
        <v>78</v>
      </c>
      <c r="AM566" t="s">
        <v>78</v>
      </c>
      <c r="AN566" t="s">
        <v>78</v>
      </c>
      <c r="AO566" t="s">
        <v>74</v>
      </c>
      <c r="AP566" t="s">
        <v>78</v>
      </c>
      <c r="AQ566" t="s">
        <v>74</v>
      </c>
      <c r="AR566" t="s">
        <v>78</v>
      </c>
      <c r="AS566" t="s">
        <v>78</v>
      </c>
      <c r="AT566" t="s">
        <v>78</v>
      </c>
      <c r="AU566" t="s">
        <v>78</v>
      </c>
      <c r="AV566" t="s">
        <v>78</v>
      </c>
      <c r="AW566" t="s">
        <v>78</v>
      </c>
      <c r="AX566" t="s">
        <v>78</v>
      </c>
      <c r="AY566">
        <v>4.2</v>
      </c>
      <c r="AZ566">
        <v>1</v>
      </c>
      <c r="BA566">
        <v>1</v>
      </c>
      <c r="BB566">
        <v>1</v>
      </c>
      <c r="BC566">
        <v>0</v>
      </c>
      <c r="BD566">
        <v>0.428571429</v>
      </c>
      <c r="BE566">
        <v>1</v>
      </c>
      <c r="BF566">
        <v>0.25</v>
      </c>
      <c r="BG566">
        <v>0</v>
      </c>
      <c r="BH566">
        <v>0</v>
      </c>
      <c r="BI566">
        <v>0.4</v>
      </c>
      <c r="BJ566">
        <v>0.27272727299999999</v>
      </c>
      <c r="BK566">
        <v>0</v>
      </c>
      <c r="BL566">
        <v>0.5</v>
      </c>
      <c r="BM566">
        <v>0.5</v>
      </c>
      <c r="BN566">
        <v>0.5</v>
      </c>
      <c r="BO566">
        <v>0</v>
      </c>
      <c r="BP566">
        <v>12</v>
      </c>
      <c r="BQ566">
        <v>7.9</v>
      </c>
      <c r="BR566">
        <v>7.6</v>
      </c>
      <c r="BS566">
        <v>8.4</v>
      </c>
      <c r="BT566">
        <v>9</v>
      </c>
      <c r="BU566">
        <v>7.7</v>
      </c>
      <c r="BV566">
        <v>8.8000000000000007</v>
      </c>
      <c r="BW566">
        <v>9</v>
      </c>
      <c r="BX566">
        <v>7.6</v>
      </c>
      <c r="BY566">
        <v>8.8000000000000007</v>
      </c>
      <c r="BZ566">
        <v>6.6</v>
      </c>
      <c r="CA566">
        <v>7.4</v>
      </c>
      <c r="CB566">
        <v>8</v>
      </c>
      <c r="CC566">
        <v>9.1999999999999993</v>
      </c>
      <c r="CD566">
        <v>9.6</v>
      </c>
      <c r="CE566">
        <v>8.6999999999999993</v>
      </c>
      <c r="CG566">
        <f>IF(CJ566&lt;$CH$1,CJ566,)</f>
        <v>1465.244066</v>
      </c>
      <c r="CH566">
        <v>1</v>
      </c>
      <c r="CI566">
        <v>566</v>
      </c>
      <c r="CJ566">
        <v>1465.244066</v>
      </c>
      <c r="CK566">
        <f t="shared" si="25"/>
        <v>0</v>
      </c>
      <c r="CL566">
        <f t="shared" si="26"/>
        <v>802.61527678875393</v>
      </c>
    </row>
    <row r="567" spans="1:90" x14ac:dyDescent="0.25">
      <c r="A567" s="5" t="s">
        <v>638</v>
      </c>
      <c r="B567" s="2" t="s">
        <v>656</v>
      </c>
      <c r="C567" s="10">
        <v>43497</v>
      </c>
      <c r="D567" s="10">
        <v>43739</v>
      </c>
      <c r="E567" s="14">
        <f t="shared" si="24"/>
        <v>8</v>
      </c>
      <c r="F567" s="3" t="s">
        <v>669</v>
      </c>
      <c r="G567" s="3" t="s">
        <v>655</v>
      </c>
      <c r="H567">
        <v>170</v>
      </c>
      <c r="I567">
        <v>71.5</v>
      </c>
      <c r="J567">
        <v>147.30000000000001</v>
      </c>
      <c r="K567">
        <v>8</v>
      </c>
      <c r="L567">
        <v>149</v>
      </c>
      <c r="M567">
        <v>77</v>
      </c>
      <c r="N567" t="s">
        <v>76</v>
      </c>
      <c r="O567">
        <v>294</v>
      </c>
      <c r="P567">
        <v>720</v>
      </c>
      <c r="Q567">
        <v>1512</v>
      </c>
      <c r="R567" s="1" t="s">
        <v>78</v>
      </c>
      <c r="S567" s="1" t="s">
        <v>78</v>
      </c>
      <c r="T567" t="s">
        <v>74</v>
      </c>
      <c r="U567">
        <v>8</v>
      </c>
      <c r="V567">
        <v>93.102999999999994</v>
      </c>
      <c r="W567">
        <v>1.8</v>
      </c>
      <c r="X567">
        <v>2</v>
      </c>
      <c r="Y567">
        <v>32</v>
      </c>
      <c r="Z567" t="s">
        <v>104</v>
      </c>
      <c r="AA567">
        <v>3000</v>
      </c>
      <c r="AB567">
        <v>103</v>
      </c>
      <c r="AC567">
        <v>27.3</v>
      </c>
      <c r="AD567">
        <v>15.27</v>
      </c>
      <c r="AE567">
        <v>16.02</v>
      </c>
      <c r="AF567" t="s">
        <v>74</v>
      </c>
      <c r="AG567">
        <v>13</v>
      </c>
      <c r="AH567">
        <v>2</v>
      </c>
      <c r="AI567">
        <v>8</v>
      </c>
      <c r="AJ567">
        <v>2.2000000000000002</v>
      </c>
      <c r="AK567" t="s">
        <v>78</v>
      </c>
      <c r="AL567" t="s">
        <v>78</v>
      </c>
      <c r="AM567" t="s">
        <v>78</v>
      </c>
      <c r="AN567" t="s">
        <v>78</v>
      </c>
      <c r="AO567" t="s">
        <v>74</v>
      </c>
      <c r="AP567" t="s">
        <v>78</v>
      </c>
      <c r="AQ567" t="s">
        <v>74</v>
      </c>
      <c r="AR567" t="s">
        <v>77</v>
      </c>
      <c r="AS567" t="s">
        <v>78</v>
      </c>
      <c r="AT567" t="s">
        <v>78</v>
      </c>
      <c r="AU567" t="s">
        <v>78</v>
      </c>
      <c r="AV567" t="s">
        <v>78</v>
      </c>
      <c r="AW567" t="s">
        <v>78</v>
      </c>
      <c r="AX567" t="s">
        <v>78</v>
      </c>
      <c r="AY567">
        <v>4.2</v>
      </c>
      <c r="AZ567">
        <v>1</v>
      </c>
      <c r="BA567">
        <v>1</v>
      </c>
      <c r="BB567">
        <v>1</v>
      </c>
      <c r="BC567">
        <v>0</v>
      </c>
      <c r="BD567">
        <v>0.428571429</v>
      </c>
      <c r="BE567">
        <v>1</v>
      </c>
      <c r="BF567">
        <v>0.25</v>
      </c>
      <c r="BG567">
        <v>0</v>
      </c>
      <c r="BH567">
        <v>0</v>
      </c>
      <c r="BI567">
        <v>0.4</v>
      </c>
      <c r="BJ567">
        <v>0.27272727299999999</v>
      </c>
      <c r="BK567">
        <v>0</v>
      </c>
      <c r="BL567">
        <v>0.5</v>
      </c>
      <c r="BM567">
        <v>0.5</v>
      </c>
      <c r="BN567">
        <v>0.5</v>
      </c>
      <c r="BO567">
        <v>0</v>
      </c>
      <c r="BP567">
        <v>25</v>
      </c>
      <c r="BQ567">
        <v>8.6</v>
      </c>
      <c r="BR567">
        <v>7.8</v>
      </c>
      <c r="BS567">
        <v>8.1</v>
      </c>
      <c r="BT567">
        <v>8.6999999999999993</v>
      </c>
      <c r="BU567">
        <v>7.5</v>
      </c>
      <c r="BV567">
        <v>7.5</v>
      </c>
      <c r="BW567">
        <v>9.1999999999999993</v>
      </c>
      <c r="BX567">
        <v>8.5</v>
      </c>
      <c r="BY567">
        <v>8.4</v>
      </c>
      <c r="BZ567">
        <v>6.1</v>
      </c>
      <c r="CA567">
        <v>8</v>
      </c>
      <c r="CB567">
        <v>8.6</v>
      </c>
      <c r="CC567">
        <v>9.1999999999999993</v>
      </c>
      <c r="CD567">
        <v>8.6999999999999993</v>
      </c>
      <c r="CE567">
        <v>8.1</v>
      </c>
      <c r="CG567">
        <f>IF(CJ567&lt;$CH$1,CJ567,)</f>
        <v>0</v>
      </c>
      <c r="CH567">
        <v>1</v>
      </c>
      <c r="CI567">
        <v>567</v>
      </c>
      <c r="CJ567">
        <v>5810.6912380000003</v>
      </c>
      <c r="CK567">
        <f t="shared" si="25"/>
        <v>0</v>
      </c>
      <c r="CL567">
        <f t="shared" si="26"/>
        <v>0</v>
      </c>
    </row>
    <row r="568" spans="1:90" x14ac:dyDescent="0.25">
      <c r="A568" s="5" t="s">
        <v>638</v>
      </c>
      <c r="B568" s="2" t="s">
        <v>645</v>
      </c>
      <c r="C568" s="10">
        <v>43497</v>
      </c>
      <c r="D568" s="10">
        <v>43862</v>
      </c>
      <c r="E568" s="14">
        <f t="shared" si="24"/>
        <v>12</v>
      </c>
      <c r="G568" s="3" t="s">
        <v>650</v>
      </c>
      <c r="H568">
        <v>230</v>
      </c>
      <c r="I568">
        <v>76</v>
      </c>
      <c r="J568">
        <v>159.4</v>
      </c>
      <c r="K568">
        <v>9.3000000000000007</v>
      </c>
      <c r="L568">
        <v>193</v>
      </c>
      <c r="M568">
        <v>79</v>
      </c>
      <c r="N568" t="s">
        <v>76</v>
      </c>
      <c r="O568">
        <v>271</v>
      </c>
      <c r="P568">
        <v>720</v>
      </c>
      <c r="Q568">
        <v>1520</v>
      </c>
      <c r="R568" s="1" t="s">
        <v>78</v>
      </c>
      <c r="S568" s="1" t="s">
        <v>78</v>
      </c>
      <c r="T568" t="s">
        <v>74</v>
      </c>
      <c r="U568">
        <v>8</v>
      </c>
      <c r="V568">
        <v>116.23699999999999</v>
      </c>
      <c r="W568">
        <v>1.8</v>
      </c>
      <c r="X568">
        <v>4</v>
      </c>
      <c r="Y568">
        <v>64</v>
      </c>
      <c r="Z568" t="s">
        <v>104</v>
      </c>
      <c r="AA568">
        <v>5000</v>
      </c>
      <c r="AB568">
        <v>147</v>
      </c>
      <c r="AC568">
        <v>42.87</v>
      </c>
      <c r="AD568">
        <v>21.75</v>
      </c>
      <c r="AE568">
        <v>23.97</v>
      </c>
      <c r="AF568" t="s">
        <v>74</v>
      </c>
      <c r="AG568">
        <v>12</v>
      </c>
      <c r="AH568">
        <v>2</v>
      </c>
      <c r="AI568">
        <v>8</v>
      </c>
      <c r="AJ568">
        <v>2.2000000000000002</v>
      </c>
      <c r="AK568" t="s">
        <v>78</v>
      </c>
      <c r="AL568" t="s">
        <v>78</v>
      </c>
      <c r="AM568" t="s">
        <v>78</v>
      </c>
      <c r="AN568" t="s">
        <v>78</v>
      </c>
      <c r="AO568" t="s">
        <v>74</v>
      </c>
      <c r="AP568" t="s">
        <v>78</v>
      </c>
      <c r="AQ568" t="s">
        <v>74</v>
      </c>
      <c r="AR568" t="s">
        <v>670</v>
      </c>
      <c r="AS568" t="s">
        <v>78</v>
      </c>
      <c r="AT568" t="s">
        <v>78</v>
      </c>
      <c r="AU568" t="s">
        <v>78</v>
      </c>
      <c r="AV568" t="s">
        <v>78</v>
      </c>
      <c r="AW568" t="s">
        <v>78</v>
      </c>
      <c r="AX568" t="s">
        <v>78</v>
      </c>
      <c r="AY568">
        <v>4.2</v>
      </c>
      <c r="AZ568">
        <v>1</v>
      </c>
      <c r="BA568">
        <v>1</v>
      </c>
      <c r="BB568">
        <v>1</v>
      </c>
      <c r="BC568">
        <v>0</v>
      </c>
      <c r="BD568">
        <v>0.428571429</v>
      </c>
      <c r="BE568">
        <v>1</v>
      </c>
      <c r="BF568">
        <v>0.25</v>
      </c>
      <c r="BG568">
        <v>0</v>
      </c>
      <c r="BH568">
        <v>0</v>
      </c>
      <c r="BI568">
        <v>0.4</v>
      </c>
      <c r="BJ568">
        <v>0.27272727299999999</v>
      </c>
      <c r="BK568">
        <v>0</v>
      </c>
      <c r="BL568">
        <v>0.5</v>
      </c>
      <c r="BM568">
        <v>0.5</v>
      </c>
      <c r="BN568">
        <v>0.5</v>
      </c>
      <c r="BO568">
        <v>0</v>
      </c>
      <c r="BP568">
        <v>70</v>
      </c>
      <c r="BQ568">
        <v>8.6999999999999993</v>
      </c>
      <c r="BR568">
        <v>7.9</v>
      </c>
      <c r="BS568">
        <v>8.6</v>
      </c>
      <c r="BT568">
        <v>8.6</v>
      </c>
      <c r="BU568">
        <v>7.8</v>
      </c>
      <c r="BV568">
        <v>8</v>
      </c>
      <c r="BW568">
        <v>8.9</v>
      </c>
      <c r="BX568">
        <v>8.1999999999999993</v>
      </c>
      <c r="BY568">
        <v>8</v>
      </c>
      <c r="BZ568">
        <v>6.1</v>
      </c>
      <c r="CA568">
        <v>7.2</v>
      </c>
      <c r="CB568">
        <v>8.1999999999999993</v>
      </c>
      <c r="CC568">
        <v>8.6</v>
      </c>
      <c r="CD568">
        <v>8.6999999999999993</v>
      </c>
      <c r="CE568">
        <v>8.6999999999999993</v>
      </c>
      <c r="CG568">
        <f>IF(CJ568&lt;$CH$1,CJ568,)</f>
        <v>1738.4003520000001</v>
      </c>
      <c r="CH568">
        <v>1</v>
      </c>
      <c r="CI568">
        <v>568</v>
      </c>
      <c r="CJ568">
        <v>1738.4003520000001</v>
      </c>
      <c r="CK568">
        <f t="shared" si="25"/>
        <v>0</v>
      </c>
      <c r="CL568">
        <f t="shared" si="26"/>
        <v>952.24182241468793</v>
      </c>
    </row>
    <row r="569" spans="1:90" x14ac:dyDescent="0.25">
      <c r="A569" s="5" t="s">
        <v>638</v>
      </c>
      <c r="B569" s="2" t="s">
        <v>659</v>
      </c>
      <c r="C569" s="10">
        <v>43497</v>
      </c>
      <c r="D569" s="10">
        <v>43739</v>
      </c>
      <c r="E569" s="14">
        <f t="shared" si="24"/>
        <v>8</v>
      </c>
      <c r="F569" s="3" t="s">
        <v>671</v>
      </c>
      <c r="G569" s="3" t="s">
        <v>641</v>
      </c>
      <c r="H569">
        <v>330</v>
      </c>
      <c r="I569">
        <v>75.3</v>
      </c>
      <c r="J569">
        <v>157</v>
      </c>
      <c r="K569">
        <v>8.3000000000000007</v>
      </c>
      <c r="L569">
        <v>172</v>
      </c>
      <c r="M569">
        <v>82</v>
      </c>
      <c r="N569" t="s">
        <v>76</v>
      </c>
      <c r="O569">
        <v>403</v>
      </c>
      <c r="P569">
        <v>1080</v>
      </c>
      <c r="Q569">
        <v>2270</v>
      </c>
      <c r="R569" s="1" t="s">
        <v>78</v>
      </c>
      <c r="S569" s="1" t="s">
        <v>78</v>
      </c>
      <c r="T569" t="s">
        <v>74</v>
      </c>
      <c r="U569">
        <v>8</v>
      </c>
      <c r="V569">
        <v>116.31699999999999</v>
      </c>
      <c r="W569">
        <v>1.8</v>
      </c>
      <c r="X569">
        <v>4</v>
      </c>
      <c r="Y569">
        <v>64</v>
      </c>
      <c r="Z569" t="s">
        <v>104</v>
      </c>
      <c r="AA569">
        <v>3000</v>
      </c>
      <c r="AB569">
        <v>59</v>
      </c>
      <c r="AC569">
        <v>18.97</v>
      </c>
      <c r="AD569">
        <v>11.13</v>
      </c>
      <c r="AE569">
        <v>9.7200000000000006</v>
      </c>
      <c r="AF569" t="s">
        <v>74</v>
      </c>
      <c r="AG569">
        <v>16</v>
      </c>
      <c r="AH569">
        <v>1.7</v>
      </c>
      <c r="AI569">
        <v>12</v>
      </c>
      <c r="AJ569">
        <v>2</v>
      </c>
      <c r="AK569" t="s">
        <v>78</v>
      </c>
      <c r="AL569" t="s">
        <v>78</v>
      </c>
      <c r="AM569" t="s">
        <v>78</v>
      </c>
      <c r="AN569" t="s">
        <v>78</v>
      </c>
      <c r="AO569" t="s">
        <v>74</v>
      </c>
      <c r="AP569" t="s">
        <v>78</v>
      </c>
      <c r="AQ569" t="s">
        <v>74</v>
      </c>
      <c r="AR569" t="s">
        <v>78</v>
      </c>
      <c r="AS569" t="s">
        <v>78</v>
      </c>
      <c r="AT569" t="s">
        <v>78</v>
      </c>
      <c r="AU569" t="s">
        <v>78</v>
      </c>
      <c r="AV569" t="s">
        <v>78</v>
      </c>
      <c r="AW569" t="s">
        <v>78</v>
      </c>
      <c r="AX569" t="s">
        <v>78</v>
      </c>
      <c r="AY569">
        <v>5</v>
      </c>
      <c r="AZ569">
        <v>1</v>
      </c>
      <c r="BA569">
        <v>1</v>
      </c>
      <c r="BB569">
        <v>1</v>
      </c>
      <c r="BC569">
        <v>0</v>
      </c>
      <c r="BD569">
        <v>0.428571429</v>
      </c>
      <c r="BE569">
        <v>1</v>
      </c>
      <c r="BF569">
        <v>0.375</v>
      </c>
      <c r="BG569">
        <v>0</v>
      </c>
      <c r="BH569">
        <v>0</v>
      </c>
      <c r="BI569">
        <v>0.4</v>
      </c>
      <c r="BJ569">
        <v>0.27272727299999999</v>
      </c>
      <c r="BK569">
        <v>0</v>
      </c>
      <c r="BL569">
        <v>0.5</v>
      </c>
      <c r="BM569">
        <v>0.5</v>
      </c>
      <c r="BN569">
        <v>0.5</v>
      </c>
      <c r="BO569">
        <v>0</v>
      </c>
      <c r="BP569">
        <v>26</v>
      </c>
      <c r="BQ569">
        <v>8.6</v>
      </c>
      <c r="BR569">
        <v>7.6</v>
      </c>
      <c r="BS569">
        <v>9.4</v>
      </c>
      <c r="BT569">
        <v>9</v>
      </c>
      <c r="BU569">
        <v>8.1999999999999993</v>
      </c>
      <c r="BV569">
        <v>9.6999999999999993</v>
      </c>
      <c r="BW569">
        <v>9</v>
      </c>
      <c r="BX569">
        <v>7.7</v>
      </c>
      <c r="BY569">
        <v>9.1999999999999993</v>
      </c>
      <c r="BZ569">
        <v>7.9</v>
      </c>
      <c r="CA569">
        <v>8.1999999999999993</v>
      </c>
      <c r="CB569">
        <v>9.1</v>
      </c>
      <c r="CC569">
        <v>9.3000000000000007</v>
      </c>
      <c r="CD569">
        <v>9.4</v>
      </c>
      <c r="CE569">
        <v>9.3000000000000007</v>
      </c>
      <c r="CG569">
        <f>IF(CJ569&lt;$CH$1,CJ569,)</f>
        <v>1361.5296840000001</v>
      </c>
      <c r="CH569">
        <v>1</v>
      </c>
      <c r="CI569">
        <v>569</v>
      </c>
      <c r="CJ569">
        <v>1361.5296840000001</v>
      </c>
      <c r="CK569">
        <f t="shared" si="25"/>
        <v>0</v>
      </c>
      <c r="CL569">
        <f t="shared" si="26"/>
        <v>745.80375347499603</v>
      </c>
    </row>
    <row r="570" spans="1:90" x14ac:dyDescent="0.25">
      <c r="A570" s="5" t="s">
        <v>638</v>
      </c>
      <c r="B570" s="2" t="s">
        <v>672</v>
      </c>
      <c r="C570" s="10">
        <v>43374</v>
      </c>
      <c r="E570" s="14" t="e">
        <f t="shared" si="24"/>
        <v>#NUM!</v>
      </c>
      <c r="H570">
        <v>170</v>
      </c>
      <c r="I570">
        <v>72.2</v>
      </c>
      <c r="J570">
        <v>149.9</v>
      </c>
      <c r="K570">
        <v>8</v>
      </c>
      <c r="L570">
        <v>162</v>
      </c>
      <c r="M570">
        <v>79</v>
      </c>
      <c r="N570" t="s">
        <v>76</v>
      </c>
      <c r="O570">
        <v>287</v>
      </c>
      <c r="P570">
        <v>720</v>
      </c>
      <c r="Q570">
        <v>1520</v>
      </c>
      <c r="R570" s="1" t="s">
        <v>78</v>
      </c>
      <c r="S570" s="1" t="s">
        <v>78</v>
      </c>
      <c r="T570" t="s">
        <v>74</v>
      </c>
      <c r="U570">
        <v>8</v>
      </c>
      <c r="V570">
        <v>62.545000000000002</v>
      </c>
      <c r="W570">
        <v>2</v>
      </c>
      <c r="X570">
        <v>4</v>
      </c>
      <c r="Y570">
        <v>64</v>
      </c>
      <c r="Z570" t="s">
        <v>104</v>
      </c>
      <c r="AA570">
        <v>3000</v>
      </c>
      <c r="AB570">
        <v>102</v>
      </c>
      <c r="AC570">
        <v>26.87</v>
      </c>
      <c r="AD570">
        <v>13.12</v>
      </c>
      <c r="AE570">
        <v>13.27</v>
      </c>
      <c r="AF570" t="s">
        <v>74</v>
      </c>
      <c r="AG570">
        <v>13</v>
      </c>
      <c r="AH570">
        <v>2</v>
      </c>
      <c r="AI570">
        <v>8</v>
      </c>
      <c r="AJ570" t="s">
        <v>74</v>
      </c>
      <c r="AK570" t="s">
        <v>78</v>
      </c>
      <c r="AL570" t="s">
        <v>78</v>
      </c>
      <c r="AM570" t="s">
        <v>78</v>
      </c>
      <c r="AN570" t="s">
        <v>78</v>
      </c>
      <c r="AO570" t="s">
        <v>78</v>
      </c>
      <c r="AP570" t="s">
        <v>78</v>
      </c>
      <c r="AQ570" t="s">
        <v>74</v>
      </c>
      <c r="AR570" t="s">
        <v>77</v>
      </c>
      <c r="AS570" t="s">
        <v>78</v>
      </c>
      <c r="AT570" t="s">
        <v>78</v>
      </c>
      <c r="AU570" t="s">
        <v>78</v>
      </c>
      <c r="AV570" t="s">
        <v>78</v>
      </c>
      <c r="AW570" t="s">
        <v>78</v>
      </c>
      <c r="AX570" t="s">
        <v>78</v>
      </c>
      <c r="AY570">
        <v>5</v>
      </c>
      <c r="AZ570">
        <v>1</v>
      </c>
      <c r="BA570">
        <v>1</v>
      </c>
      <c r="BB570">
        <v>0.6</v>
      </c>
      <c r="BC570">
        <v>0</v>
      </c>
      <c r="BD570">
        <v>0.571428571</v>
      </c>
      <c r="BE570">
        <v>0.66666666699999999</v>
      </c>
      <c r="BF570">
        <v>0.1875</v>
      </c>
      <c r="BG570">
        <v>0</v>
      </c>
      <c r="BH570">
        <v>0.5</v>
      </c>
      <c r="BI570">
        <v>0.4</v>
      </c>
      <c r="BJ570">
        <v>0.36363636399999999</v>
      </c>
      <c r="BK570">
        <v>0</v>
      </c>
      <c r="BL570">
        <v>0.75</v>
      </c>
      <c r="BM570">
        <v>1</v>
      </c>
      <c r="BN570">
        <v>1</v>
      </c>
      <c r="BO570">
        <v>0</v>
      </c>
      <c r="BP570">
        <v>1</v>
      </c>
      <c r="BQ570" t="s">
        <v>74</v>
      </c>
      <c r="BR570" t="s">
        <v>74</v>
      </c>
      <c r="BS570" t="s">
        <v>74</v>
      </c>
      <c r="BT570" t="s">
        <v>74</v>
      </c>
      <c r="BU570" t="s">
        <v>74</v>
      </c>
      <c r="BV570" t="s">
        <v>74</v>
      </c>
      <c r="BW570" t="s">
        <v>74</v>
      </c>
      <c r="BX570" t="s">
        <v>74</v>
      </c>
      <c r="BY570" t="s">
        <v>74</v>
      </c>
      <c r="BZ570" t="s">
        <v>74</v>
      </c>
      <c r="CA570" t="s">
        <v>74</v>
      </c>
      <c r="CB570" t="s">
        <v>74</v>
      </c>
      <c r="CC570" t="s">
        <v>74</v>
      </c>
      <c r="CD570" t="s">
        <v>74</v>
      </c>
      <c r="CE570" t="s">
        <v>74</v>
      </c>
      <c r="CG570">
        <f>IF(CJ570&lt;$CH$1,CJ570,)</f>
        <v>0</v>
      </c>
      <c r="CH570">
        <v>1</v>
      </c>
      <c r="CI570">
        <v>570</v>
      </c>
      <c r="CJ570">
        <v>9111.795838</v>
      </c>
      <c r="CK570">
        <f t="shared" si="25"/>
        <v>0</v>
      </c>
      <c r="CL570">
        <f t="shared" si="26"/>
        <v>0</v>
      </c>
    </row>
    <row r="571" spans="1:90" x14ac:dyDescent="0.25">
      <c r="A571" s="5" t="s">
        <v>638</v>
      </c>
      <c r="B571" s="2" t="s">
        <v>332</v>
      </c>
      <c r="C571" s="10">
        <v>43313</v>
      </c>
      <c r="D571" s="10">
        <v>43586</v>
      </c>
      <c r="E571" s="14">
        <f t="shared" si="24"/>
        <v>9</v>
      </c>
      <c r="G571" s="3" t="s">
        <v>660</v>
      </c>
      <c r="H571">
        <v>300</v>
      </c>
      <c r="I571">
        <v>72.2</v>
      </c>
      <c r="J571">
        <v>150</v>
      </c>
      <c r="K571">
        <v>8</v>
      </c>
      <c r="L571">
        <v>162</v>
      </c>
      <c r="M571">
        <v>82</v>
      </c>
      <c r="N571" t="s">
        <v>76</v>
      </c>
      <c r="O571">
        <v>273</v>
      </c>
      <c r="P571">
        <v>720</v>
      </c>
      <c r="Q571">
        <v>1440</v>
      </c>
      <c r="R571" s="1" t="s">
        <v>78</v>
      </c>
      <c r="S571" s="1" t="s">
        <v>78</v>
      </c>
      <c r="T571" t="s">
        <v>74</v>
      </c>
      <c r="U571">
        <v>8</v>
      </c>
      <c r="V571">
        <v>65</v>
      </c>
      <c r="W571">
        <v>2</v>
      </c>
      <c r="X571">
        <v>4</v>
      </c>
      <c r="Y571">
        <v>64</v>
      </c>
      <c r="Z571" t="s">
        <v>104</v>
      </c>
      <c r="AA571">
        <v>3000</v>
      </c>
      <c r="AB571">
        <v>102</v>
      </c>
      <c r="AC571">
        <v>26.87</v>
      </c>
      <c r="AD571">
        <v>13.12</v>
      </c>
      <c r="AE571">
        <v>13.27</v>
      </c>
      <c r="AF571" t="s">
        <v>74</v>
      </c>
      <c r="AG571">
        <v>13</v>
      </c>
      <c r="AH571">
        <v>2</v>
      </c>
      <c r="AI571">
        <v>8</v>
      </c>
      <c r="AJ571">
        <v>2</v>
      </c>
      <c r="AK571" t="s">
        <v>78</v>
      </c>
      <c r="AL571" t="s">
        <v>78</v>
      </c>
      <c r="AM571" t="s">
        <v>78</v>
      </c>
      <c r="AN571" t="s">
        <v>78</v>
      </c>
      <c r="AO571" t="s">
        <v>78</v>
      </c>
      <c r="AP571" t="s">
        <v>78</v>
      </c>
      <c r="AQ571" t="s">
        <v>74</v>
      </c>
      <c r="AR571" t="s">
        <v>78</v>
      </c>
      <c r="AS571" t="s">
        <v>78</v>
      </c>
      <c r="AT571" t="s">
        <v>78</v>
      </c>
      <c r="AU571" t="s">
        <v>78</v>
      </c>
      <c r="AV571" t="s">
        <v>78</v>
      </c>
      <c r="AW571" t="s">
        <v>78</v>
      </c>
      <c r="AX571" t="s">
        <v>78</v>
      </c>
      <c r="AY571">
        <v>5</v>
      </c>
      <c r="AZ571">
        <v>1</v>
      </c>
      <c r="BA571">
        <v>1</v>
      </c>
      <c r="BB571">
        <v>1</v>
      </c>
      <c r="BC571">
        <v>0</v>
      </c>
      <c r="BD571">
        <v>0.71428571399999996</v>
      </c>
      <c r="BE571">
        <v>0.66666666699999999</v>
      </c>
      <c r="BF571">
        <v>0.375</v>
      </c>
      <c r="BG571">
        <v>0</v>
      </c>
      <c r="BH571">
        <v>0.5</v>
      </c>
      <c r="BI571">
        <v>0.4</v>
      </c>
      <c r="BJ571">
        <v>0.36363636399999999</v>
      </c>
      <c r="BK571">
        <v>0</v>
      </c>
      <c r="BL571">
        <v>0.75</v>
      </c>
      <c r="BM571">
        <v>0.5</v>
      </c>
      <c r="BN571">
        <v>0.66666666699999999</v>
      </c>
      <c r="BO571">
        <v>0</v>
      </c>
      <c r="BP571">
        <v>37</v>
      </c>
      <c r="BQ571">
        <v>8.1</v>
      </c>
      <c r="BR571">
        <v>7</v>
      </c>
      <c r="BS571">
        <v>9</v>
      </c>
      <c r="BT571">
        <v>8.8000000000000007</v>
      </c>
      <c r="BU571">
        <v>6.7</v>
      </c>
      <c r="BV571">
        <v>7.9</v>
      </c>
      <c r="BW571">
        <v>8.4</v>
      </c>
      <c r="BX571">
        <v>7.3</v>
      </c>
      <c r="BY571">
        <v>8.1</v>
      </c>
      <c r="BZ571">
        <v>5.7</v>
      </c>
      <c r="CA571">
        <v>7</v>
      </c>
      <c r="CB571">
        <v>7.4</v>
      </c>
      <c r="CC571">
        <v>9.1</v>
      </c>
      <c r="CD571">
        <v>8.1999999999999993</v>
      </c>
      <c r="CE571">
        <v>8.6</v>
      </c>
      <c r="CG571">
        <f>IF(CJ571&lt;$CH$1,CJ571,)</f>
        <v>0</v>
      </c>
      <c r="CH571">
        <v>1</v>
      </c>
      <c r="CI571">
        <v>571</v>
      </c>
      <c r="CJ571">
        <v>6471.029434</v>
      </c>
      <c r="CK571">
        <f t="shared" si="25"/>
        <v>0</v>
      </c>
      <c r="CL571">
        <f t="shared" si="26"/>
        <v>0</v>
      </c>
    </row>
    <row r="572" spans="1:90" x14ac:dyDescent="0.25">
      <c r="A572" s="5" t="s">
        <v>638</v>
      </c>
      <c r="B572" s="2" t="s">
        <v>673</v>
      </c>
      <c r="C572" s="10">
        <v>43313</v>
      </c>
      <c r="E572" s="14" t="e">
        <f t="shared" si="24"/>
        <v>#NUM!</v>
      </c>
      <c r="H572">
        <v>270</v>
      </c>
      <c r="I572">
        <v>75.900000000000006</v>
      </c>
      <c r="J572">
        <v>155.80000000000001</v>
      </c>
      <c r="K572">
        <v>10</v>
      </c>
      <c r="L572">
        <v>170</v>
      </c>
      <c r="M572">
        <v>81</v>
      </c>
      <c r="N572" t="s">
        <v>76</v>
      </c>
      <c r="O572">
        <v>403</v>
      </c>
      <c r="P572">
        <v>1080</v>
      </c>
      <c r="Q572">
        <v>2246</v>
      </c>
      <c r="R572" s="1" t="s">
        <v>78</v>
      </c>
      <c r="S572" s="1" t="s">
        <v>78</v>
      </c>
      <c r="T572" t="s">
        <v>74</v>
      </c>
      <c r="U572">
        <v>8</v>
      </c>
      <c r="V572">
        <v>115</v>
      </c>
      <c r="W572">
        <v>1.8</v>
      </c>
      <c r="X572">
        <v>4</v>
      </c>
      <c r="Y572">
        <v>64</v>
      </c>
      <c r="Z572" t="s">
        <v>104</v>
      </c>
      <c r="AA572">
        <v>5000</v>
      </c>
      <c r="AF572" t="s">
        <v>74</v>
      </c>
      <c r="AG572">
        <v>16</v>
      </c>
      <c r="AH572">
        <v>1.8</v>
      </c>
      <c r="AI572">
        <v>12.2</v>
      </c>
      <c r="AJ572">
        <v>2</v>
      </c>
      <c r="AK572" t="s">
        <v>78</v>
      </c>
      <c r="AL572" t="s">
        <v>78</v>
      </c>
      <c r="AM572" t="s">
        <v>78</v>
      </c>
      <c r="AN572" t="s">
        <v>78</v>
      </c>
      <c r="AO572" t="s">
        <v>78</v>
      </c>
      <c r="AP572" t="s">
        <v>78</v>
      </c>
      <c r="AQ572" t="s">
        <v>74</v>
      </c>
      <c r="AR572" t="s">
        <v>77</v>
      </c>
      <c r="AS572" t="s">
        <v>78</v>
      </c>
      <c r="AT572" t="s">
        <v>78</v>
      </c>
      <c r="AU572" t="s">
        <v>78</v>
      </c>
      <c r="AV572" t="s">
        <v>78</v>
      </c>
      <c r="AW572" t="s">
        <v>78</v>
      </c>
      <c r="AX572" t="s">
        <v>78</v>
      </c>
      <c r="AY572">
        <v>5</v>
      </c>
      <c r="AZ572">
        <v>1</v>
      </c>
      <c r="BA572">
        <v>1</v>
      </c>
      <c r="BB572">
        <v>0.8</v>
      </c>
      <c r="BC572">
        <v>0</v>
      </c>
      <c r="BD572">
        <v>0.71428571399999996</v>
      </c>
      <c r="BE572">
        <v>0.66666666699999999</v>
      </c>
      <c r="BF572">
        <v>0.25</v>
      </c>
      <c r="BG572">
        <v>0</v>
      </c>
      <c r="BH572">
        <v>0.5</v>
      </c>
      <c r="BI572">
        <v>0.4</v>
      </c>
      <c r="BJ572">
        <v>0.27272727299999999</v>
      </c>
      <c r="BK572">
        <v>0</v>
      </c>
      <c r="BL572">
        <v>0.75</v>
      </c>
      <c r="BM572">
        <v>0.5</v>
      </c>
      <c r="BN572">
        <v>0.83333333300000001</v>
      </c>
      <c r="BO572">
        <v>0</v>
      </c>
      <c r="BP572">
        <v>4</v>
      </c>
      <c r="BQ572" t="s">
        <v>74</v>
      </c>
      <c r="BR572" t="s">
        <v>74</v>
      </c>
      <c r="BS572" t="s">
        <v>74</v>
      </c>
      <c r="BT572" t="s">
        <v>74</v>
      </c>
      <c r="BU572" t="s">
        <v>74</v>
      </c>
      <c r="BV572" t="s">
        <v>74</v>
      </c>
      <c r="BW572" t="s">
        <v>74</v>
      </c>
      <c r="BX572" t="s">
        <v>74</v>
      </c>
      <c r="BY572" t="s">
        <v>74</v>
      </c>
      <c r="BZ572" t="s">
        <v>74</v>
      </c>
      <c r="CA572" t="s">
        <v>74</v>
      </c>
      <c r="CB572" t="s">
        <v>74</v>
      </c>
      <c r="CC572" t="s">
        <v>74</v>
      </c>
      <c r="CD572" t="s">
        <v>74</v>
      </c>
      <c r="CE572" t="s">
        <v>74</v>
      </c>
      <c r="CG572">
        <f>IF(CJ572&lt;$CH$1,CJ572,)</f>
        <v>0</v>
      </c>
      <c r="CH572">
        <v>1</v>
      </c>
      <c r="CI572">
        <v>572</v>
      </c>
      <c r="CJ572">
        <v>10922.459140000001</v>
      </c>
      <c r="CK572">
        <f t="shared" si="25"/>
        <v>0</v>
      </c>
      <c r="CL572">
        <f t="shared" si="26"/>
        <v>0</v>
      </c>
    </row>
    <row r="573" spans="1:90" x14ac:dyDescent="0.25">
      <c r="A573" s="5" t="s">
        <v>638</v>
      </c>
      <c r="B573" s="2" t="s">
        <v>379</v>
      </c>
      <c r="C573" s="10">
        <v>43313</v>
      </c>
      <c r="D573" s="10">
        <v>43647</v>
      </c>
      <c r="E573" s="14">
        <f t="shared" si="24"/>
        <v>11</v>
      </c>
      <c r="G573" s="3" t="s">
        <v>665</v>
      </c>
      <c r="H573">
        <v>250</v>
      </c>
      <c r="I573">
        <v>75.900000000000006</v>
      </c>
      <c r="J573">
        <v>155.5</v>
      </c>
      <c r="K573">
        <v>7.7</v>
      </c>
      <c r="L573">
        <v>170</v>
      </c>
      <c r="M573">
        <v>82</v>
      </c>
      <c r="N573" t="s">
        <v>76</v>
      </c>
      <c r="O573">
        <v>402</v>
      </c>
      <c r="P573">
        <v>1080</v>
      </c>
      <c r="Q573">
        <v>2246</v>
      </c>
      <c r="R573" s="1" t="s">
        <v>78</v>
      </c>
      <c r="S573" s="1" t="s">
        <v>78</v>
      </c>
      <c r="T573" t="s">
        <v>74</v>
      </c>
      <c r="U573">
        <v>8</v>
      </c>
      <c r="V573">
        <v>115</v>
      </c>
      <c r="W573">
        <v>1.8</v>
      </c>
      <c r="X573">
        <v>6</v>
      </c>
      <c r="Y573">
        <v>128</v>
      </c>
      <c r="Z573" t="s">
        <v>107</v>
      </c>
      <c r="AA573">
        <v>3000</v>
      </c>
      <c r="AF573" t="s">
        <v>74</v>
      </c>
      <c r="AG573">
        <v>16</v>
      </c>
      <c r="AH573">
        <v>1.8</v>
      </c>
      <c r="AI573">
        <v>12.2</v>
      </c>
      <c r="AJ573">
        <v>1.8</v>
      </c>
      <c r="AK573" t="s">
        <v>78</v>
      </c>
      <c r="AL573" t="s">
        <v>78</v>
      </c>
      <c r="AM573" t="s">
        <v>78</v>
      </c>
      <c r="AN573" t="s">
        <v>78</v>
      </c>
      <c r="AO573" t="s">
        <v>78</v>
      </c>
      <c r="AP573" t="s">
        <v>78</v>
      </c>
      <c r="AQ573" t="s">
        <v>74</v>
      </c>
      <c r="AR573" t="s">
        <v>77</v>
      </c>
      <c r="AS573" t="s">
        <v>78</v>
      </c>
      <c r="AT573" t="s">
        <v>78</v>
      </c>
      <c r="AU573" t="s">
        <v>78</v>
      </c>
      <c r="AV573" t="s">
        <v>78</v>
      </c>
      <c r="AW573" t="s">
        <v>78</v>
      </c>
      <c r="AX573" t="s">
        <v>78</v>
      </c>
      <c r="AY573">
        <v>5</v>
      </c>
      <c r="AZ573">
        <v>1</v>
      </c>
      <c r="BA573">
        <v>1</v>
      </c>
      <c r="BB573">
        <v>0.6</v>
      </c>
      <c r="BC573">
        <v>0</v>
      </c>
      <c r="BD573">
        <v>0.571428571</v>
      </c>
      <c r="BE573">
        <v>0.66666666699999999</v>
      </c>
      <c r="BF573">
        <v>0.1875</v>
      </c>
      <c r="BG573">
        <v>0</v>
      </c>
      <c r="BH573">
        <v>0.5</v>
      </c>
      <c r="BI573">
        <v>0.4</v>
      </c>
      <c r="BJ573">
        <v>0.36363636399999999</v>
      </c>
      <c r="BK573">
        <v>0</v>
      </c>
      <c r="BL573">
        <v>0.75</v>
      </c>
      <c r="BM573">
        <v>1</v>
      </c>
      <c r="BN573">
        <v>1</v>
      </c>
      <c r="BO573">
        <v>0</v>
      </c>
      <c r="BP573">
        <v>0</v>
      </c>
      <c r="BQ573" t="s">
        <v>74</v>
      </c>
      <c r="BR573" t="s">
        <v>74</v>
      </c>
      <c r="BS573" t="s">
        <v>74</v>
      </c>
      <c r="BT573" t="s">
        <v>74</v>
      </c>
      <c r="BU573" t="s">
        <v>74</v>
      </c>
      <c r="BV573" t="s">
        <v>74</v>
      </c>
      <c r="BW573" t="s">
        <v>74</v>
      </c>
      <c r="BX573" t="s">
        <v>74</v>
      </c>
      <c r="BY573" t="s">
        <v>74</v>
      </c>
      <c r="BZ573" t="s">
        <v>74</v>
      </c>
      <c r="CA573" t="s">
        <v>74</v>
      </c>
      <c r="CB573" t="s">
        <v>74</v>
      </c>
      <c r="CC573" t="s">
        <v>74</v>
      </c>
      <c r="CD573" t="s">
        <v>74</v>
      </c>
      <c r="CE573" t="s">
        <v>74</v>
      </c>
      <c r="CG573">
        <f>IF(CJ573&lt;$CH$1,CJ573,)</f>
        <v>4036.1390160000001</v>
      </c>
      <c r="CH573">
        <v>1</v>
      </c>
      <c r="CI573">
        <v>573</v>
      </c>
      <c r="CJ573">
        <v>4036.1390160000001</v>
      </c>
      <c r="CK573">
        <f t="shared" si="25"/>
        <v>0</v>
      </c>
      <c r="CL573">
        <f t="shared" si="26"/>
        <v>2210.8718326553039</v>
      </c>
    </row>
    <row r="574" spans="1:90" x14ac:dyDescent="0.25">
      <c r="A574" s="5" t="s">
        <v>638</v>
      </c>
      <c r="B574" s="2" t="s">
        <v>667</v>
      </c>
      <c r="C574" s="10">
        <v>43313</v>
      </c>
      <c r="D574" s="10">
        <v>43586</v>
      </c>
      <c r="E574" s="14">
        <f t="shared" si="24"/>
        <v>9</v>
      </c>
      <c r="F574" s="3" t="s">
        <v>674</v>
      </c>
      <c r="G574" s="3" t="s">
        <v>666</v>
      </c>
      <c r="H574">
        <v>480</v>
      </c>
      <c r="I574">
        <v>76.5</v>
      </c>
      <c r="J574">
        <v>156.5</v>
      </c>
      <c r="K574">
        <v>6.8</v>
      </c>
      <c r="L574">
        <v>156</v>
      </c>
      <c r="M574">
        <v>77</v>
      </c>
      <c r="N574" t="s">
        <v>111</v>
      </c>
      <c r="O574">
        <v>402</v>
      </c>
      <c r="P574">
        <v>1080</v>
      </c>
      <c r="Q574">
        <v>2160</v>
      </c>
      <c r="R574" s="1" t="s">
        <v>78</v>
      </c>
      <c r="S574" s="1" t="s">
        <v>78</v>
      </c>
      <c r="T574" t="s">
        <v>74</v>
      </c>
      <c r="U574">
        <v>8</v>
      </c>
      <c r="V574">
        <v>170</v>
      </c>
      <c r="W574">
        <v>2.4500000000000002</v>
      </c>
      <c r="X574">
        <v>6</v>
      </c>
      <c r="Y574">
        <v>128</v>
      </c>
      <c r="Z574" t="s">
        <v>104</v>
      </c>
      <c r="AA574">
        <v>3000</v>
      </c>
      <c r="AB574">
        <v>86</v>
      </c>
      <c r="AC574">
        <v>21.03</v>
      </c>
      <c r="AD574">
        <v>10.82</v>
      </c>
      <c r="AE574">
        <v>15.13</v>
      </c>
      <c r="AF574" t="s">
        <v>74</v>
      </c>
      <c r="AG574">
        <v>12.2</v>
      </c>
      <c r="AH574">
        <v>2</v>
      </c>
      <c r="AI574">
        <v>8</v>
      </c>
      <c r="AJ574">
        <v>2</v>
      </c>
      <c r="AK574" t="s">
        <v>78</v>
      </c>
      <c r="AL574" t="s">
        <v>78</v>
      </c>
      <c r="AM574" t="s">
        <v>78</v>
      </c>
      <c r="AN574" t="s">
        <v>78</v>
      </c>
      <c r="AO574" t="s">
        <v>78</v>
      </c>
      <c r="AP574" t="s">
        <v>78</v>
      </c>
      <c r="AQ574" t="s">
        <v>74</v>
      </c>
      <c r="AR574" t="s">
        <v>78</v>
      </c>
      <c r="AS574" t="s">
        <v>77</v>
      </c>
      <c r="AT574" t="s">
        <v>78</v>
      </c>
      <c r="AU574" t="s">
        <v>78</v>
      </c>
      <c r="AV574" t="s">
        <v>78</v>
      </c>
      <c r="AW574" t="s">
        <v>74</v>
      </c>
      <c r="AX574" t="s">
        <v>78</v>
      </c>
      <c r="AY574">
        <v>5</v>
      </c>
      <c r="AZ574">
        <v>1</v>
      </c>
      <c r="BA574">
        <v>1</v>
      </c>
      <c r="BB574">
        <v>1</v>
      </c>
      <c r="BC574">
        <v>0</v>
      </c>
      <c r="BD574">
        <v>0.428571429</v>
      </c>
      <c r="BE574">
        <v>1</v>
      </c>
      <c r="BF574">
        <v>0.4375</v>
      </c>
      <c r="BG574">
        <v>0</v>
      </c>
      <c r="BH574">
        <v>0</v>
      </c>
      <c r="BI574">
        <v>0.4</v>
      </c>
      <c r="BJ574">
        <v>0.63636363600000001</v>
      </c>
      <c r="BK574">
        <v>0</v>
      </c>
      <c r="BL574">
        <v>0.5</v>
      </c>
      <c r="BM574">
        <v>0.5</v>
      </c>
      <c r="BN574">
        <v>0.83333333300000001</v>
      </c>
      <c r="BO574">
        <v>0</v>
      </c>
      <c r="BP574">
        <v>1</v>
      </c>
      <c r="BQ574" t="s">
        <v>74</v>
      </c>
      <c r="BR574" t="s">
        <v>74</v>
      </c>
      <c r="BS574" t="s">
        <v>74</v>
      </c>
      <c r="BT574" t="s">
        <v>74</v>
      </c>
      <c r="BU574" t="s">
        <v>74</v>
      </c>
      <c r="BV574" t="s">
        <v>74</v>
      </c>
      <c r="BW574" t="s">
        <v>74</v>
      </c>
      <c r="BX574" t="s">
        <v>74</v>
      </c>
      <c r="BY574" t="s">
        <v>74</v>
      </c>
      <c r="BZ574" t="s">
        <v>74</v>
      </c>
      <c r="CA574" t="s">
        <v>74</v>
      </c>
      <c r="CB574" t="s">
        <v>74</v>
      </c>
      <c r="CC574" t="s">
        <v>74</v>
      </c>
      <c r="CD574" t="s">
        <v>74</v>
      </c>
      <c r="CE574" t="s">
        <v>74</v>
      </c>
      <c r="CG574">
        <f>IF(CJ574&lt;$CH$1,CJ574,)</f>
        <v>0</v>
      </c>
      <c r="CH574">
        <v>1</v>
      </c>
      <c r="CI574">
        <v>574</v>
      </c>
      <c r="CJ574">
        <v>12564.60799</v>
      </c>
      <c r="CK574">
        <f t="shared" si="25"/>
        <v>0</v>
      </c>
      <c r="CL574">
        <f t="shared" si="26"/>
        <v>0</v>
      </c>
    </row>
    <row r="575" spans="1:90" x14ac:dyDescent="0.25">
      <c r="A575" s="5" t="s">
        <v>638</v>
      </c>
      <c r="B575" s="2" t="s">
        <v>675</v>
      </c>
      <c r="C575" s="10">
        <v>43252</v>
      </c>
      <c r="E575" s="14" t="e">
        <f t="shared" si="24"/>
        <v>#NUM!</v>
      </c>
      <c r="F575" s="3" t="s">
        <v>676</v>
      </c>
      <c r="H575">
        <v>500</v>
      </c>
      <c r="I575">
        <v>75.900000000000006</v>
      </c>
      <c r="J575">
        <v>159</v>
      </c>
      <c r="K575">
        <v>7.5</v>
      </c>
      <c r="L575">
        <v>160</v>
      </c>
      <c r="M575">
        <v>77</v>
      </c>
      <c r="N575" t="s">
        <v>114</v>
      </c>
      <c r="O575">
        <v>402</v>
      </c>
      <c r="P575">
        <v>1080</v>
      </c>
      <c r="Q575">
        <v>2160</v>
      </c>
      <c r="R575" s="1" t="s">
        <v>78</v>
      </c>
      <c r="S575" s="1" t="s">
        <v>78</v>
      </c>
      <c r="T575" t="s">
        <v>74</v>
      </c>
      <c r="U575">
        <v>8</v>
      </c>
      <c r="V575">
        <v>115</v>
      </c>
      <c r="W575">
        <v>1.8</v>
      </c>
      <c r="X575">
        <v>4</v>
      </c>
      <c r="Y575">
        <v>64</v>
      </c>
      <c r="Z575" t="s">
        <v>104</v>
      </c>
      <c r="AA575">
        <v>3000</v>
      </c>
      <c r="AF575" t="s">
        <v>74</v>
      </c>
      <c r="AG575">
        <v>12.2</v>
      </c>
      <c r="AH575">
        <v>1.6</v>
      </c>
      <c r="AI575">
        <v>8</v>
      </c>
      <c r="AJ575" t="s">
        <v>74</v>
      </c>
      <c r="AK575" t="s">
        <v>78</v>
      </c>
      <c r="AL575" t="s">
        <v>78</v>
      </c>
      <c r="AM575" t="s">
        <v>78</v>
      </c>
      <c r="AN575" t="s">
        <v>78</v>
      </c>
      <c r="AO575" t="s">
        <v>78</v>
      </c>
      <c r="AP575" t="s">
        <v>78</v>
      </c>
      <c r="AQ575" t="s">
        <v>74</v>
      </c>
      <c r="AR575" t="s">
        <v>78</v>
      </c>
      <c r="AS575" t="s">
        <v>77</v>
      </c>
      <c r="AT575" t="s">
        <v>78</v>
      </c>
      <c r="AU575" t="s">
        <v>78</v>
      </c>
      <c r="AV575" t="s">
        <v>78</v>
      </c>
      <c r="AW575" t="s">
        <v>78</v>
      </c>
      <c r="AX575" t="s">
        <v>78</v>
      </c>
      <c r="AY575">
        <v>5</v>
      </c>
      <c r="AZ575">
        <v>1</v>
      </c>
      <c r="BA575">
        <v>1</v>
      </c>
      <c r="BB575">
        <v>0.8</v>
      </c>
      <c r="BC575">
        <v>0</v>
      </c>
      <c r="BD575">
        <v>0.428571429</v>
      </c>
      <c r="BE575">
        <v>0.66666666699999999</v>
      </c>
      <c r="BF575">
        <v>0.125</v>
      </c>
      <c r="BG575">
        <v>0</v>
      </c>
      <c r="BH575">
        <v>0</v>
      </c>
      <c r="BI575">
        <v>0.4</v>
      </c>
      <c r="BJ575">
        <v>0.27272727299999999</v>
      </c>
      <c r="BK575">
        <v>0</v>
      </c>
      <c r="BL575">
        <v>0.5</v>
      </c>
      <c r="BM575">
        <v>0.5</v>
      </c>
      <c r="BN575">
        <v>0.5</v>
      </c>
      <c r="BO575">
        <v>0</v>
      </c>
      <c r="BP575">
        <v>14</v>
      </c>
      <c r="BQ575">
        <v>9</v>
      </c>
      <c r="BR575">
        <v>7.9</v>
      </c>
      <c r="BS575">
        <v>9.9</v>
      </c>
      <c r="BT575">
        <v>9.5</v>
      </c>
      <c r="BU575">
        <v>9.8000000000000007</v>
      </c>
      <c r="BV575">
        <v>8.8000000000000007</v>
      </c>
      <c r="BW575">
        <v>9.6</v>
      </c>
      <c r="BX575">
        <v>8</v>
      </c>
      <c r="BY575">
        <v>9</v>
      </c>
      <c r="BZ575">
        <v>6.9</v>
      </c>
      <c r="CA575">
        <v>8.1</v>
      </c>
      <c r="CB575">
        <v>9.1</v>
      </c>
      <c r="CC575">
        <v>9.1</v>
      </c>
      <c r="CD575">
        <v>9.1</v>
      </c>
      <c r="CE575">
        <v>9.4</v>
      </c>
      <c r="CG575">
        <f>IF(CJ575&lt;$CH$1,CJ575,)</f>
        <v>0</v>
      </c>
      <c r="CH575">
        <v>1</v>
      </c>
      <c r="CI575">
        <v>575</v>
      </c>
      <c r="CJ575">
        <v>8491.3305980000005</v>
      </c>
      <c r="CK575">
        <f t="shared" si="25"/>
        <v>0</v>
      </c>
      <c r="CL575">
        <f t="shared" si="26"/>
        <v>0</v>
      </c>
    </row>
    <row r="576" spans="1:90" x14ac:dyDescent="0.25">
      <c r="A576" s="5" t="s">
        <v>638</v>
      </c>
      <c r="B576" s="2" t="s">
        <v>658</v>
      </c>
      <c r="C576" s="10">
        <v>43191</v>
      </c>
      <c r="D576" s="10">
        <v>43739</v>
      </c>
      <c r="E576" s="14">
        <f t="shared" si="24"/>
        <v>18</v>
      </c>
      <c r="F576" s="3" t="s">
        <v>677</v>
      </c>
      <c r="G576" s="3" t="s">
        <v>657</v>
      </c>
      <c r="H576">
        <v>160</v>
      </c>
      <c r="I576">
        <v>74</v>
      </c>
      <c r="J576">
        <v>151</v>
      </c>
      <c r="K576">
        <v>8.9</v>
      </c>
      <c r="L576">
        <v>150</v>
      </c>
      <c r="M576">
        <v>66</v>
      </c>
      <c r="N576" t="s">
        <v>76</v>
      </c>
      <c r="O576">
        <v>282</v>
      </c>
      <c r="P576">
        <v>720</v>
      </c>
      <c r="Q576">
        <v>1280</v>
      </c>
      <c r="R576" s="1" t="s">
        <v>77</v>
      </c>
      <c r="S576" s="1" t="s">
        <v>77</v>
      </c>
      <c r="T576" t="s">
        <v>74</v>
      </c>
      <c r="U576">
        <v>4</v>
      </c>
      <c r="V576">
        <v>32</v>
      </c>
      <c r="W576">
        <v>1.4</v>
      </c>
      <c r="X576">
        <v>2</v>
      </c>
      <c r="Y576">
        <v>16</v>
      </c>
      <c r="Z576" t="s">
        <v>104</v>
      </c>
      <c r="AA576">
        <v>2800</v>
      </c>
      <c r="AF576" t="s">
        <v>74</v>
      </c>
      <c r="AG576">
        <v>8</v>
      </c>
      <c r="AH576">
        <v>2.2000000000000002</v>
      </c>
      <c r="AI576">
        <v>5</v>
      </c>
      <c r="AJ576" t="s">
        <v>74</v>
      </c>
      <c r="AK576" t="s">
        <v>78</v>
      </c>
      <c r="AL576" t="s">
        <v>78</v>
      </c>
      <c r="AM576" t="s">
        <v>78</v>
      </c>
      <c r="AN576" t="s">
        <v>78</v>
      </c>
      <c r="AO576" t="s">
        <v>78</v>
      </c>
      <c r="AP576" t="s">
        <v>74</v>
      </c>
      <c r="AQ576" t="s">
        <v>74</v>
      </c>
      <c r="AR576" t="s">
        <v>77</v>
      </c>
      <c r="AS576" t="s">
        <v>78</v>
      </c>
      <c r="AT576" t="s">
        <v>78</v>
      </c>
      <c r="AU576" t="s">
        <v>78</v>
      </c>
      <c r="AV576" t="s">
        <v>78</v>
      </c>
      <c r="AW576" t="s">
        <v>78</v>
      </c>
      <c r="AX576" t="s">
        <v>78</v>
      </c>
      <c r="AY576">
        <v>4.2</v>
      </c>
      <c r="AZ576">
        <v>1</v>
      </c>
      <c r="BA576">
        <v>1</v>
      </c>
      <c r="BB576">
        <v>0.8</v>
      </c>
      <c r="BC576">
        <v>0</v>
      </c>
      <c r="BD576">
        <v>0.428571429</v>
      </c>
      <c r="BE576">
        <v>0.66666666699999999</v>
      </c>
      <c r="BF576">
        <v>0.125</v>
      </c>
      <c r="BG576">
        <v>0</v>
      </c>
      <c r="BH576">
        <v>0</v>
      </c>
      <c r="BI576">
        <v>0.4</v>
      </c>
      <c r="BJ576">
        <v>0.27272727299999999</v>
      </c>
      <c r="BK576">
        <v>0</v>
      </c>
      <c r="BL576">
        <v>0.5</v>
      </c>
      <c r="BM576">
        <v>0.5</v>
      </c>
      <c r="BN576">
        <v>0.5</v>
      </c>
      <c r="BO576">
        <v>0</v>
      </c>
      <c r="BP576">
        <v>41</v>
      </c>
      <c r="BQ576">
        <v>5.2</v>
      </c>
      <c r="BR576">
        <v>6.3</v>
      </c>
      <c r="BS576">
        <v>6.2</v>
      </c>
      <c r="BT576">
        <v>7.6</v>
      </c>
      <c r="BU576">
        <v>4.0999999999999996</v>
      </c>
      <c r="BV576">
        <v>7.1</v>
      </c>
      <c r="BW576">
        <v>4.5999999999999996</v>
      </c>
      <c r="BX576">
        <v>2.2999999999999998</v>
      </c>
      <c r="BY576">
        <v>6.2</v>
      </c>
      <c r="BZ576">
        <v>4.0999999999999996</v>
      </c>
      <c r="CA576">
        <v>5.2</v>
      </c>
      <c r="CB576">
        <v>7.6</v>
      </c>
      <c r="CC576">
        <v>7.5</v>
      </c>
      <c r="CD576">
        <v>6.8</v>
      </c>
      <c r="CE576">
        <v>7.9</v>
      </c>
      <c r="CG576">
        <f>IF(CJ576&lt;$CH$1,CJ576,)</f>
        <v>2076.6031290000001</v>
      </c>
      <c r="CH576">
        <v>1</v>
      </c>
      <c r="CI576">
        <v>576</v>
      </c>
      <c r="CJ576">
        <v>2076.6031290000001</v>
      </c>
      <c r="CK576">
        <f t="shared" si="25"/>
        <v>0</v>
      </c>
      <c r="CL576">
        <f t="shared" si="26"/>
        <v>1137.4988193692009</v>
      </c>
    </row>
    <row r="577" spans="1:90" x14ac:dyDescent="0.25">
      <c r="A577" s="5" t="s">
        <v>638</v>
      </c>
      <c r="B577" s="2" t="s">
        <v>668</v>
      </c>
      <c r="C577" s="10">
        <v>43191</v>
      </c>
      <c r="D577" s="10">
        <v>43497</v>
      </c>
      <c r="E577" s="14">
        <f t="shared" si="24"/>
        <v>10</v>
      </c>
      <c r="F577" s="3" t="s">
        <v>678</v>
      </c>
      <c r="G577" s="3" t="s">
        <v>647</v>
      </c>
      <c r="H577">
        <v>250</v>
      </c>
      <c r="I577">
        <v>72.2</v>
      </c>
      <c r="J577">
        <v>154.5</v>
      </c>
      <c r="K577">
        <v>8.3000000000000007</v>
      </c>
      <c r="L577">
        <v>162</v>
      </c>
      <c r="M577">
        <v>80</v>
      </c>
      <c r="N577" t="s">
        <v>76</v>
      </c>
      <c r="O577">
        <v>424</v>
      </c>
      <c r="P577">
        <v>1080</v>
      </c>
      <c r="Q577">
        <v>2160</v>
      </c>
      <c r="R577" s="1" t="s">
        <v>78</v>
      </c>
      <c r="S577" s="1" t="s">
        <v>78</v>
      </c>
      <c r="T577" t="s">
        <v>74</v>
      </c>
      <c r="U577">
        <v>8</v>
      </c>
      <c r="V577">
        <v>58</v>
      </c>
      <c r="W577">
        <v>1.8</v>
      </c>
      <c r="X577">
        <v>3</v>
      </c>
      <c r="Y577">
        <v>64</v>
      </c>
      <c r="Z577" t="s">
        <v>104</v>
      </c>
      <c r="AA577">
        <v>3000</v>
      </c>
      <c r="AB577">
        <v>64</v>
      </c>
      <c r="AC577">
        <v>24.17</v>
      </c>
      <c r="AD577">
        <v>10.52</v>
      </c>
      <c r="AE577">
        <v>9.68</v>
      </c>
      <c r="AF577" t="s">
        <v>74</v>
      </c>
      <c r="AG577">
        <v>12</v>
      </c>
      <c r="AH577">
        <v>1.8</v>
      </c>
      <c r="AI577">
        <v>8</v>
      </c>
      <c r="AJ577" t="s">
        <v>74</v>
      </c>
      <c r="AK577" t="s">
        <v>78</v>
      </c>
      <c r="AL577" t="s">
        <v>78</v>
      </c>
      <c r="AM577" t="s">
        <v>78</v>
      </c>
      <c r="AN577" t="s">
        <v>78</v>
      </c>
      <c r="AO577" t="s">
        <v>78</v>
      </c>
      <c r="AP577" t="s">
        <v>78</v>
      </c>
      <c r="AQ577" t="s">
        <v>74</v>
      </c>
      <c r="AR577" t="s">
        <v>78</v>
      </c>
      <c r="AS577" t="s">
        <v>78</v>
      </c>
      <c r="AT577" t="s">
        <v>78</v>
      </c>
      <c r="AU577" t="s">
        <v>78</v>
      </c>
      <c r="AV577" t="s">
        <v>78</v>
      </c>
      <c r="AW577" t="s">
        <v>74</v>
      </c>
      <c r="AX577" t="s">
        <v>78</v>
      </c>
      <c r="AY577">
        <v>5</v>
      </c>
      <c r="AZ577">
        <v>1</v>
      </c>
      <c r="BA577">
        <v>1</v>
      </c>
      <c r="BB577">
        <v>0.8</v>
      </c>
      <c r="BC577">
        <v>0</v>
      </c>
      <c r="BD577">
        <v>0.428571429</v>
      </c>
      <c r="BE577">
        <v>0.66666666699999999</v>
      </c>
      <c r="BF577">
        <v>0.125</v>
      </c>
      <c r="BG577">
        <v>0</v>
      </c>
      <c r="BH577">
        <v>0</v>
      </c>
      <c r="BI577">
        <v>0.4</v>
      </c>
      <c r="BJ577">
        <v>0.27272727299999999</v>
      </c>
      <c r="BK577">
        <v>0</v>
      </c>
      <c r="BL577">
        <v>0.5</v>
      </c>
      <c r="BM577">
        <v>0.5</v>
      </c>
      <c r="BN577">
        <v>0.66666666699999999</v>
      </c>
      <c r="BO577">
        <v>0</v>
      </c>
      <c r="BP577">
        <v>42</v>
      </c>
      <c r="BQ577">
        <v>8.6</v>
      </c>
      <c r="BR577">
        <v>7.3</v>
      </c>
      <c r="BS577">
        <v>9.3000000000000007</v>
      </c>
      <c r="BT577">
        <v>9.1</v>
      </c>
      <c r="BU577">
        <v>7.6</v>
      </c>
      <c r="BV577">
        <v>8.9</v>
      </c>
      <c r="BW577">
        <v>8.4</v>
      </c>
      <c r="BX577">
        <v>8.1</v>
      </c>
      <c r="BY577">
        <v>9</v>
      </c>
      <c r="BZ577">
        <v>7</v>
      </c>
      <c r="CA577">
        <v>8</v>
      </c>
      <c r="CB577">
        <v>8.6</v>
      </c>
      <c r="CC577">
        <v>9.1</v>
      </c>
      <c r="CD577">
        <v>9.1999999999999993</v>
      </c>
      <c r="CE577">
        <v>8.8000000000000007</v>
      </c>
      <c r="CG577">
        <f>IF(CJ577&lt;$CH$1,CJ577,)</f>
        <v>0</v>
      </c>
      <c r="CH577">
        <v>1</v>
      </c>
      <c r="CI577">
        <v>577</v>
      </c>
      <c r="CJ577">
        <v>14121.12846</v>
      </c>
      <c r="CK577">
        <f t="shared" si="25"/>
        <v>0</v>
      </c>
      <c r="CL577">
        <f t="shared" si="26"/>
        <v>0</v>
      </c>
    </row>
    <row r="578" spans="1:90" x14ac:dyDescent="0.25">
      <c r="A578" s="5" t="s">
        <v>638</v>
      </c>
      <c r="B578" s="2" t="s">
        <v>671</v>
      </c>
      <c r="C578" s="10">
        <v>43191</v>
      </c>
      <c r="D578" s="10">
        <v>43497</v>
      </c>
      <c r="E578" s="14">
        <f t="shared" ref="E578:E641" si="27">DATEDIF(C578,D578,"M")</f>
        <v>10</v>
      </c>
      <c r="G578" s="3" t="s">
        <v>659</v>
      </c>
      <c r="H578">
        <v>280</v>
      </c>
      <c r="I578">
        <v>75.5</v>
      </c>
      <c r="J578">
        <v>160</v>
      </c>
      <c r="K578">
        <v>8</v>
      </c>
      <c r="L578">
        <v>167</v>
      </c>
      <c r="M578">
        <v>74</v>
      </c>
      <c r="N578" t="s">
        <v>76</v>
      </c>
      <c r="O578">
        <v>409</v>
      </c>
      <c r="P578">
        <v>1080</v>
      </c>
      <c r="Q578">
        <v>2160</v>
      </c>
      <c r="R578" s="1" t="s">
        <v>78</v>
      </c>
      <c r="S578" s="1" t="s">
        <v>78</v>
      </c>
      <c r="T578" t="s">
        <v>74</v>
      </c>
      <c r="U578">
        <v>8</v>
      </c>
      <c r="V578">
        <v>92.1</v>
      </c>
      <c r="W578">
        <v>2.2000000000000002</v>
      </c>
      <c r="X578">
        <v>4</v>
      </c>
      <c r="Y578">
        <v>64</v>
      </c>
      <c r="Z578" t="s">
        <v>104</v>
      </c>
      <c r="AA578">
        <v>3200</v>
      </c>
      <c r="AB578">
        <v>70</v>
      </c>
      <c r="AC578">
        <v>20.72</v>
      </c>
      <c r="AD578">
        <v>11.68</v>
      </c>
      <c r="AE578">
        <v>11.1</v>
      </c>
      <c r="AF578" t="s">
        <v>74</v>
      </c>
      <c r="AG578">
        <v>12.2</v>
      </c>
      <c r="AH578">
        <v>1.7</v>
      </c>
      <c r="AI578">
        <v>8</v>
      </c>
      <c r="AJ578" t="s">
        <v>74</v>
      </c>
      <c r="AK578" t="s">
        <v>78</v>
      </c>
      <c r="AL578" t="s">
        <v>78</v>
      </c>
      <c r="AM578" t="s">
        <v>78</v>
      </c>
      <c r="AN578" t="s">
        <v>78</v>
      </c>
      <c r="AO578" t="s">
        <v>78</v>
      </c>
      <c r="AP578" t="s">
        <v>78</v>
      </c>
      <c r="AQ578" t="s">
        <v>74</v>
      </c>
      <c r="AR578" t="s">
        <v>78</v>
      </c>
      <c r="AS578" t="s">
        <v>78</v>
      </c>
      <c r="AT578" t="s">
        <v>78</v>
      </c>
      <c r="AU578" t="s">
        <v>78</v>
      </c>
      <c r="AV578" t="s">
        <v>78</v>
      </c>
      <c r="AW578" t="s">
        <v>78</v>
      </c>
      <c r="AX578" t="s">
        <v>78</v>
      </c>
      <c r="AY578">
        <v>5</v>
      </c>
      <c r="AZ578">
        <v>1</v>
      </c>
      <c r="BA578">
        <v>1</v>
      </c>
      <c r="BB578">
        <v>0.8</v>
      </c>
      <c r="BC578">
        <v>0</v>
      </c>
      <c r="BD578">
        <v>0.428571429</v>
      </c>
      <c r="BE578">
        <v>0.66666666699999999</v>
      </c>
      <c r="BF578">
        <v>0.125</v>
      </c>
      <c r="BG578">
        <v>0</v>
      </c>
      <c r="BH578">
        <v>0</v>
      </c>
      <c r="BI578">
        <v>0.4</v>
      </c>
      <c r="BJ578">
        <v>0.27272727299999999</v>
      </c>
      <c r="BK578">
        <v>0</v>
      </c>
      <c r="BL578">
        <v>0.5</v>
      </c>
      <c r="BM578">
        <v>0.5</v>
      </c>
      <c r="BN578">
        <v>0.5</v>
      </c>
      <c r="BO578">
        <v>0</v>
      </c>
      <c r="BP578">
        <v>57</v>
      </c>
      <c r="BQ578">
        <v>8.6999999999999993</v>
      </c>
      <c r="BR578">
        <v>7.8</v>
      </c>
      <c r="BS578">
        <v>9.1</v>
      </c>
      <c r="BT578">
        <v>8.5</v>
      </c>
      <c r="BU578">
        <v>8</v>
      </c>
      <c r="BV578">
        <v>8.9</v>
      </c>
      <c r="BW578">
        <v>9</v>
      </c>
      <c r="BX578">
        <v>8.1999999999999993</v>
      </c>
      <c r="BY578">
        <v>9</v>
      </c>
      <c r="BZ578">
        <v>6.8</v>
      </c>
      <c r="CA578">
        <v>7.7</v>
      </c>
      <c r="CB578">
        <v>8.1999999999999993</v>
      </c>
      <c r="CC578">
        <v>8.4</v>
      </c>
      <c r="CD578">
        <v>8.6</v>
      </c>
      <c r="CE578">
        <v>8.6</v>
      </c>
      <c r="CG578">
        <f>IF(CJ578&lt;$CH$1,CJ578,)</f>
        <v>0</v>
      </c>
      <c r="CH578">
        <v>1</v>
      </c>
      <c r="CI578">
        <v>578</v>
      </c>
      <c r="CJ578">
        <v>14999.99994</v>
      </c>
      <c r="CK578">
        <f t="shared" si="25"/>
        <v>0</v>
      </c>
      <c r="CL578">
        <f t="shared" si="26"/>
        <v>0</v>
      </c>
    </row>
    <row r="579" spans="1:90" x14ac:dyDescent="0.25">
      <c r="A579" s="5" t="s">
        <v>638</v>
      </c>
      <c r="B579" s="2" t="s">
        <v>669</v>
      </c>
      <c r="C579" s="10">
        <v>43191</v>
      </c>
      <c r="D579" s="10">
        <v>43497</v>
      </c>
      <c r="E579" s="14">
        <f t="shared" si="27"/>
        <v>10</v>
      </c>
      <c r="G579" s="3" t="s">
        <v>656</v>
      </c>
      <c r="H579">
        <v>200</v>
      </c>
      <c r="I579">
        <v>72.2</v>
      </c>
      <c r="J579">
        <v>155.4</v>
      </c>
      <c r="K579">
        <v>9.1</v>
      </c>
      <c r="L579">
        <v>180</v>
      </c>
      <c r="M579">
        <v>74</v>
      </c>
      <c r="N579" t="s">
        <v>76</v>
      </c>
      <c r="O579">
        <v>282</v>
      </c>
      <c r="P579">
        <v>720</v>
      </c>
      <c r="Q579">
        <v>1440</v>
      </c>
      <c r="R579" s="1" t="s">
        <v>77</v>
      </c>
      <c r="S579" s="1" t="s">
        <v>77</v>
      </c>
      <c r="T579" t="s">
        <v>74</v>
      </c>
      <c r="U579">
        <v>8</v>
      </c>
      <c r="V579">
        <v>47.963000000000001</v>
      </c>
      <c r="W579">
        <v>1.4</v>
      </c>
      <c r="X579">
        <v>2</v>
      </c>
      <c r="Y579">
        <v>16</v>
      </c>
      <c r="Z579" t="s">
        <v>104</v>
      </c>
      <c r="AA579">
        <v>4000</v>
      </c>
      <c r="AB579">
        <v>92</v>
      </c>
      <c r="AC579">
        <v>34.049999999999997</v>
      </c>
      <c r="AD579">
        <v>14.82</v>
      </c>
      <c r="AE579">
        <v>14.57</v>
      </c>
      <c r="AF579" t="s">
        <v>74</v>
      </c>
      <c r="AG579">
        <v>13</v>
      </c>
      <c r="AH579">
        <v>2</v>
      </c>
      <c r="AI579">
        <v>5</v>
      </c>
      <c r="AJ579">
        <v>2</v>
      </c>
      <c r="AK579" t="s">
        <v>78</v>
      </c>
      <c r="AL579" t="s">
        <v>78</v>
      </c>
      <c r="AM579" t="s">
        <v>78</v>
      </c>
      <c r="AN579" t="s">
        <v>78</v>
      </c>
      <c r="AO579" t="s">
        <v>74</v>
      </c>
      <c r="AP579" t="s">
        <v>78</v>
      </c>
      <c r="AQ579" t="s">
        <v>74</v>
      </c>
      <c r="AR579" t="s">
        <v>77</v>
      </c>
      <c r="AS579" t="s">
        <v>78</v>
      </c>
      <c r="AT579" t="s">
        <v>78</v>
      </c>
      <c r="AU579" t="s">
        <v>78</v>
      </c>
      <c r="AV579" t="s">
        <v>78</v>
      </c>
      <c r="AW579" t="s">
        <v>74</v>
      </c>
      <c r="AX579" t="s">
        <v>78</v>
      </c>
      <c r="AY579">
        <v>4.2</v>
      </c>
      <c r="AZ579">
        <v>1</v>
      </c>
      <c r="BA579">
        <v>1</v>
      </c>
      <c r="BB579">
        <v>0.8</v>
      </c>
      <c r="BC579">
        <v>0</v>
      </c>
      <c r="BD579">
        <v>0.71428571399999996</v>
      </c>
      <c r="BE579">
        <v>1</v>
      </c>
      <c r="BF579">
        <v>0.1875</v>
      </c>
      <c r="BG579">
        <v>0</v>
      </c>
      <c r="BH579">
        <v>0.5</v>
      </c>
      <c r="BI579">
        <v>0.4</v>
      </c>
      <c r="BJ579">
        <v>0.27272727299999999</v>
      </c>
      <c r="BK579">
        <v>0</v>
      </c>
      <c r="BL579">
        <v>0.75</v>
      </c>
      <c r="BM579">
        <v>0.5</v>
      </c>
      <c r="BN579">
        <v>0.5</v>
      </c>
      <c r="BO579">
        <v>0</v>
      </c>
      <c r="BP579">
        <v>46</v>
      </c>
      <c r="BQ579">
        <v>6.9</v>
      </c>
      <c r="BR579">
        <v>6</v>
      </c>
      <c r="BS579">
        <v>7.7</v>
      </c>
      <c r="BT579">
        <v>8</v>
      </c>
      <c r="BU579">
        <v>6.7</v>
      </c>
      <c r="BV579">
        <v>7.6</v>
      </c>
      <c r="BW579">
        <v>6.5</v>
      </c>
      <c r="BX579">
        <v>5.5</v>
      </c>
      <c r="BY579">
        <v>6.7</v>
      </c>
      <c r="BZ579">
        <v>4.7</v>
      </c>
      <c r="CA579">
        <v>6.5</v>
      </c>
      <c r="CB579">
        <v>7.4</v>
      </c>
      <c r="CC579">
        <v>8</v>
      </c>
      <c r="CD579">
        <v>7.8</v>
      </c>
      <c r="CE579">
        <v>7.6</v>
      </c>
      <c r="CG579">
        <f>IF(CJ579&lt;$CH$1,CJ579,)</f>
        <v>0</v>
      </c>
      <c r="CH579">
        <v>1</v>
      </c>
      <c r="CI579">
        <v>579</v>
      </c>
      <c r="CJ579">
        <v>14999.109119999999</v>
      </c>
      <c r="CK579">
        <f t="shared" ref="CK579:CK642" si="28">CF579*2</f>
        <v>0</v>
      </c>
      <c r="CL579">
        <f t="shared" ref="CL579:CL642" si="29">CG579*0.547769</f>
        <v>0</v>
      </c>
    </row>
    <row r="580" spans="1:90" x14ac:dyDescent="0.25">
      <c r="A580" s="5" t="s">
        <v>638</v>
      </c>
      <c r="B580" s="2" t="s">
        <v>679</v>
      </c>
      <c r="C580" s="10">
        <v>43191</v>
      </c>
      <c r="E580" s="14" t="e">
        <f t="shared" si="27"/>
        <v>#NUM!</v>
      </c>
      <c r="F580" s="3" t="s">
        <v>680</v>
      </c>
      <c r="H580">
        <v>200</v>
      </c>
      <c r="I580">
        <v>75.3</v>
      </c>
      <c r="J580">
        <v>161.9</v>
      </c>
      <c r="K580">
        <v>9.4</v>
      </c>
      <c r="L580">
        <v>200</v>
      </c>
      <c r="M580">
        <v>76</v>
      </c>
      <c r="N580" t="s">
        <v>76</v>
      </c>
      <c r="O580">
        <v>268</v>
      </c>
      <c r="P580">
        <v>720</v>
      </c>
      <c r="Q580">
        <v>1440</v>
      </c>
      <c r="R580" s="1" t="s">
        <v>77</v>
      </c>
      <c r="S580" s="1" t="s">
        <v>77</v>
      </c>
      <c r="T580" t="s">
        <v>74</v>
      </c>
      <c r="U580">
        <v>4</v>
      </c>
      <c r="V580">
        <v>35.268999999999998</v>
      </c>
      <c r="W580">
        <v>1.4</v>
      </c>
      <c r="X580">
        <v>2</v>
      </c>
      <c r="Y580">
        <v>16</v>
      </c>
      <c r="Z580" t="s">
        <v>104</v>
      </c>
      <c r="AA580">
        <v>5000</v>
      </c>
      <c r="AF580" t="s">
        <v>74</v>
      </c>
      <c r="AG580">
        <v>12.2</v>
      </c>
      <c r="AH580">
        <v>2</v>
      </c>
      <c r="AI580">
        <v>8</v>
      </c>
      <c r="AJ580" t="s">
        <v>74</v>
      </c>
      <c r="AK580" t="s">
        <v>78</v>
      </c>
      <c r="AL580" t="s">
        <v>78</v>
      </c>
      <c r="AM580" t="s">
        <v>78</v>
      </c>
      <c r="AN580" t="s">
        <v>78</v>
      </c>
      <c r="AO580" t="s">
        <v>74</v>
      </c>
      <c r="AP580" t="s">
        <v>78</v>
      </c>
      <c r="AQ580" t="s">
        <v>74</v>
      </c>
      <c r="AR580" t="s">
        <v>77</v>
      </c>
      <c r="AS580" t="s">
        <v>78</v>
      </c>
      <c r="AT580" t="s">
        <v>78</v>
      </c>
      <c r="AU580" t="s">
        <v>78</v>
      </c>
      <c r="AV580" t="s">
        <v>78</v>
      </c>
      <c r="AW580" t="s">
        <v>78</v>
      </c>
      <c r="AX580" t="s">
        <v>78</v>
      </c>
      <c r="AY580">
        <v>4.2</v>
      </c>
      <c r="AZ580">
        <v>1</v>
      </c>
      <c r="BA580">
        <v>1</v>
      </c>
      <c r="BB580">
        <v>1</v>
      </c>
      <c r="BC580">
        <v>0</v>
      </c>
      <c r="BD580">
        <v>0.71428571399999996</v>
      </c>
      <c r="BE580">
        <v>1</v>
      </c>
      <c r="BF580">
        <v>0.625</v>
      </c>
      <c r="BG580">
        <v>0</v>
      </c>
      <c r="BH580">
        <v>0.5</v>
      </c>
      <c r="BI580">
        <v>0.4</v>
      </c>
      <c r="BJ580">
        <v>0.45454545499999999</v>
      </c>
      <c r="BK580">
        <v>0</v>
      </c>
      <c r="BL580">
        <v>0.75</v>
      </c>
      <c r="BM580">
        <v>0.5</v>
      </c>
      <c r="BN580">
        <v>0.5</v>
      </c>
      <c r="BO580">
        <v>0</v>
      </c>
      <c r="BP580">
        <v>32</v>
      </c>
      <c r="BQ580">
        <v>6.4</v>
      </c>
      <c r="BR580">
        <v>5.8</v>
      </c>
      <c r="BS580">
        <v>7.6</v>
      </c>
      <c r="BT580">
        <v>7.1</v>
      </c>
      <c r="BU580">
        <v>7.2</v>
      </c>
      <c r="BV580">
        <v>7.8</v>
      </c>
      <c r="BW580">
        <v>5.5</v>
      </c>
      <c r="BX580">
        <v>3.6</v>
      </c>
      <c r="BY580">
        <v>7.4</v>
      </c>
      <c r="BZ580">
        <v>5.0999999999999996</v>
      </c>
      <c r="CA580">
        <v>7</v>
      </c>
      <c r="CB580">
        <v>7.5</v>
      </c>
      <c r="CC580">
        <v>8</v>
      </c>
      <c r="CD580">
        <v>7.7</v>
      </c>
      <c r="CE580">
        <v>8.3000000000000007</v>
      </c>
      <c r="CG580">
        <f>IF(CJ580&lt;$CH$1,CJ580,)</f>
        <v>0</v>
      </c>
      <c r="CH580">
        <v>1</v>
      </c>
      <c r="CI580">
        <v>580</v>
      </c>
      <c r="CJ580">
        <v>12177.36824</v>
      </c>
      <c r="CK580">
        <f t="shared" si="28"/>
        <v>0</v>
      </c>
      <c r="CL580">
        <f t="shared" si="29"/>
        <v>0</v>
      </c>
    </row>
    <row r="581" spans="1:90" x14ac:dyDescent="0.25">
      <c r="A581" s="5" t="s">
        <v>638</v>
      </c>
      <c r="B581" s="2" t="s">
        <v>649</v>
      </c>
      <c r="C581" s="10">
        <v>43191</v>
      </c>
      <c r="D581" s="10">
        <v>43709</v>
      </c>
      <c r="E581" s="14">
        <f t="shared" si="27"/>
        <v>17</v>
      </c>
      <c r="F581" s="3" t="s">
        <v>677</v>
      </c>
      <c r="G581" s="3" t="s">
        <v>648</v>
      </c>
      <c r="H581">
        <v>160</v>
      </c>
      <c r="I581">
        <v>72.2</v>
      </c>
      <c r="J581">
        <v>154.4</v>
      </c>
      <c r="K581">
        <v>9</v>
      </c>
      <c r="L581">
        <v>174</v>
      </c>
      <c r="M581">
        <v>75</v>
      </c>
      <c r="N581" t="s">
        <v>76</v>
      </c>
      <c r="O581">
        <v>282</v>
      </c>
      <c r="P581">
        <v>720</v>
      </c>
      <c r="Q581">
        <v>1440</v>
      </c>
      <c r="R581" s="1" t="s">
        <v>77</v>
      </c>
      <c r="S581" s="1" t="s">
        <v>77</v>
      </c>
      <c r="T581" t="s">
        <v>74</v>
      </c>
      <c r="U581">
        <v>4</v>
      </c>
      <c r="V581">
        <v>32.155999999999999</v>
      </c>
      <c r="W581">
        <v>1.4</v>
      </c>
      <c r="X581">
        <v>2</v>
      </c>
      <c r="Y581">
        <v>16</v>
      </c>
      <c r="Z581" t="s">
        <v>104</v>
      </c>
      <c r="AA581">
        <v>4000</v>
      </c>
      <c r="AF581" t="s">
        <v>74</v>
      </c>
      <c r="AG581">
        <v>13</v>
      </c>
      <c r="AH581">
        <v>2</v>
      </c>
      <c r="AI581">
        <v>5</v>
      </c>
      <c r="AJ581" t="s">
        <v>74</v>
      </c>
      <c r="AK581" t="s">
        <v>78</v>
      </c>
      <c r="AL581" t="s">
        <v>78</v>
      </c>
      <c r="AM581" t="s">
        <v>78</v>
      </c>
      <c r="AN581" t="s">
        <v>78</v>
      </c>
      <c r="AO581" t="s">
        <v>74</v>
      </c>
      <c r="AP581" t="s">
        <v>74</v>
      </c>
      <c r="AQ581" t="s">
        <v>74</v>
      </c>
      <c r="AR581" t="s">
        <v>77</v>
      </c>
      <c r="AS581" t="s">
        <v>78</v>
      </c>
      <c r="AT581" t="s">
        <v>78</v>
      </c>
      <c r="AU581" t="s">
        <v>78</v>
      </c>
      <c r="AV581" t="s">
        <v>78</v>
      </c>
      <c r="AW581" t="s">
        <v>78</v>
      </c>
      <c r="AX581" t="s">
        <v>78</v>
      </c>
      <c r="AY581">
        <v>4.2</v>
      </c>
      <c r="AZ581">
        <v>1</v>
      </c>
      <c r="BA581">
        <v>1</v>
      </c>
      <c r="BB581">
        <v>0.8</v>
      </c>
      <c r="BC581">
        <v>0</v>
      </c>
      <c r="BD581">
        <v>0.428571429</v>
      </c>
      <c r="BE581">
        <v>0.66666666699999999</v>
      </c>
      <c r="BF581">
        <v>0.125</v>
      </c>
      <c r="BG581">
        <v>0</v>
      </c>
      <c r="BH581">
        <v>0</v>
      </c>
      <c r="BI581">
        <v>0.4</v>
      </c>
      <c r="BJ581">
        <v>0.27272727299999999</v>
      </c>
      <c r="BK581">
        <v>0</v>
      </c>
      <c r="BL581">
        <v>0.5</v>
      </c>
      <c r="BM581">
        <v>0.5</v>
      </c>
      <c r="BN581">
        <v>0.5</v>
      </c>
      <c r="BO581">
        <v>0</v>
      </c>
      <c r="BP581">
        <v>29</v>
      </c>
      <c r="BQ581">
        <v>7.2</v>
      </c>
      <c r="BR581">
        <v>7.7</v>
      </c>
      <c r="BS581">
        <v>7.5</v>
      </c>
      <c r="BT581">
        <v>7.9</v>
      </c>
      <c r="BU581">
        <v>6.6</v>
      </c>
      <c r="BV581">
        <v>6.8</v>
      </c>
      <c r="BW581">
        <v>7.1</v>
      </c>
      <c r="BX581">
        <v>5.7</v>
      </c>
      <c r="BY581">
        <v>7.7</v>
      </c>
      <c r="BZ581">
        <v>6</v>
      </c>
      <c r="CA581">
        <v>7</v>
      </c>
      <c r="CB581">
        <v>8.1</v>
      </c>
      <c r="CC581">
        <v>8</v>
      </c>
      <c r="CD581">
        <v>8.1999999999999993</v>
      </c>
      <c r="CE581">
        <v>7.8</v>
      </c>
      <c r="CG581">
        <f>IF(CJ581&lt;$CH$1,CJ581,)</f>
        <v>0</v>
      </c>
      <c r="CH581">
        <v>1</v>
      </c>
      <c r="CI581">
        <v>581</v>
      </c>
      <c r="CJ581">
        <v>9992.3226099999993</v>
      </c>
      <c r="CK581">
        <f t="shared" si="28"/>
        <v>0</v>
      </c>
      <c r="CL581">
        <f t="shared" si="29"/>
        <v>0</v>
      </c>
    </row>
    <row r="582" spans="1:90" x14ac:dyDescent="0.25">
      <c r="A582" s="5" t="s">
        <v>638</v>
      </c>
      <c r="B582" s="2" t="s">
        <v>681</v>
      </c>
      <c r="C582" s="10">
        <v>43009</v>
      </c>
      <c r="E582" s="14" t="e">
        <f t="shared" si="27"/>
        <v>#NUM!</v>
      </c>
      <c r="H582">
        <v>1290</v>
      </c>
      <c r="I582">
        <v>76</v>
      </c>
      <c r="J582">
        <v>155.80000000000001</v>
      </c>
      <c r="K582">
        <v>6.1</v>
      </c>
      <c r="L582">
        <v>143</v>
      </c>
      <c r="M582">
        <v>70</v>
      </c>
      <c r="N582" t="s">
        <v>634</v>
      </c>
      <c r="O582">
        <v>534</v>
      </c>
      <c r="P582">
        <v>1440</v>
      </c>
      <c r="Q582">
        <v>2560</v>
      </c>
      <c r="R582" s="1" t="s">
        <v>78</v>
      </c>
      <c r="S582" s="1" t="s">
        <v>77</v>
      </c>
      <c r="T582" t="s">
        <v>74</v>
      </c>
      <c r="U582">
        <v>8</v>
      </c>
      <c r="V582">
        <v>180.083</v>
      </c>
      <c r="W582">
        <v>2.4500000000000002</v>
      </c>
      <c r="X582">
        <v>6</v>
      </c>
      <c r="Y582">
        <v>128</v>
      </c>
      <c r="Z582" t="s">
        <v>104</v>
      </c>
      <c r="AA582">
        <v>2730</v>
      </c>
      <c r="AB582">
        <v>100</v>
      </c>
      <c r="AC582">
        <v>30.43</v>
      </c>
      <c r="AD582">
        <v>15.65</v>
      </c>
      <c r="AE582">
        <v>18.43</v>
      </c>
      <c r="AF582" t="s">
        <v>74</v>
      </c>
      <c r="AG582">
        <v>12</v>
      </c>
      <c r="AH582">
        <v>2</v>
      </c>
      <c r="AI582">
        <v>5</v>
      </c>
      <c r="AJ582">
        <v>2.2000000000000002</v>
      </c>
      <c r="AK582" t="s">
        <v>78</v>
      </c>
      <c r="AL582" t="s">
        <v>78</v>
      </c>
      <c r="AM582" t="s">
        <v>78</v>
      </c>
      <c r="AN582" t="s">
        <v>78</v>
      </c>
      <c r="AO582" t="s">
        <v>78</v>
      </c>
      <c r="AP582" t="s">
        <v>78</v>
      </c>
      <c r="AQ582" t="s">
        <v>74</v>
      </c>
      <c r="AR582" t="s">
        <v>78</v>
      </c>
      <c r="AS582" t="s">
        <v>78</v>
      </c>
      <c r="AT582" t="s">
        <v>78</v>
      </c>
      <c r="AU582" t="s">
        <v>78</v>
      </c>
      <c r="AV582" t="s">
        <v>78</v>
      </c>
      <c r="AW582" t="s">
        <v>74</v>
      </c>
      <c r="AX582" t="s">
        <v>78</v>
      </c>
      <c r="AY582">
        <v>5</v>
      </c>
      <c r="AZ582">
        <v>1</v>
      </c>
      <c r="BA582">
        <v>1</v>
      </c>
      <c r="BB582">
        <v>1</v>
      </c>
      <c r="BC582">
        <v>0</v>
      </c>
      <c r="BD582">
        <v>0.571428571</v>
      </c>
      <c r="BE582">
        <v>0.66666666699999999</v>
      </c>
      <c r="BF582">
        <v>0.5625</v>
      </c>
      <c r="BG582">
        <v>0</v>
      </c>
      <c r="BH582">
        <v>0.5</v>
      </c>
      <c r="BI582">
        <v>0.4</v>
      </c>
      <c r="BJ582">
        <v>0.63636363600000001</v>
      </c>
      <c r="BK582">
        <v>0</v>
      </c>
      <c r="BL582">
        <v>0.75</v>
      </c>
      <c r="BM582">
        <v>1</v>
      </c>
      <c r="BN582">
        <v>1</v>
      </c>
      <c r="BO582">
        <v>0</v>
      </c>
      <c r="BP582">
        <v>0</v>
      </c>
      <c r="BQ582" t="s">
        <v>74</v>
      </c>
      <c r="BR582" t="s">
        <v>74</v>
      </c>
      <c r="BS582" t="s">
        <v>74</v>
      </c>
      <c r="BT582" t="s">
        <v>74</v>
      </c>
      <c r="BU582" t="s">
        <v>74</v>
      </c>
      <c r="BV582" t="s">
        <v>74</v>
      </c>
      <c r="BW582" t="s">
        <v>74</v>
      </c>
      <c r="BX582" t="s">
        <v>74</v>
      </c>
      <c r="BY582" t="s">
        <v>74</v>
      </c>
      <c r="BZ582" t="s">
        <v>74</v>
      </c>
      <c r="CA582" t="s">
        <v>74</v>
      </c>
      <c r="CB582" t="s">
        <v>74</v>
      </c>
      <c r="CC582" t="s">
        <v>74</v>
      </c>
      <c r="CD582" t="s">
        <v>74</v>
      </c>
      <c r="CE582" t="s">
        <v>74</v>
      </c>
      <c r="CG582">
        <f>IF(CJ582&lt;$CH$1,CJ582,)</f>
        <v>0</v>
      </c>
      <c r="CH582">
        <v>1</v>
      </c>
      <c r="CI582">
        <v>582</v>
      </c>
      <c r="CJ582">
        <v>14999.99994</v>
      </c>
      <c r="CK582">
        <f t="shared" si="28"/>
        <v>0</v>
      </c>
      <c r="CL582">
        <f t="shared" si="29"/>
        <v>0</v>
      </c>
    </row>
    <row r="583" spans="1:90" x14ac:dyDescent="0.25">
      <c r="A583" s="5" t="s">
        <v>638</v>
      </c>
      <c r="B583" s="2" t="s">
        <v>682</v>
      </c>
      <c r="C583" s="10">
        <v>43009</v>
      </c>
      <c r="E583" s="14" t="e">
        <f t="shared" si="27"/>
        <v>#NUM!</v>
      </c>
      <c r="H583">
        <v>110</v>
      </c>
      <c r="I583">
        <v>73.400000000000006</v>
      </c>
      <c r="J583">
        <v>150</v>
      </c>
      <c r="K583">
        <v>8.1999999999999993</v>
      </c>
      <c r="L583">
        <v>157</v>
      </c>
      <c r="M583">
        <v>67</v>
      </c>
      <c r="N583" t="s">
        <v>76</v>
      </c>
      <c r="O583">
        <v>424</v>
      </c>
      <c r="P583">
        <v>1080</v>
      </c>
      <c r="Q583">
        <v>1920</v>
      </c>
      <c r="R583" s="1" t="s">
        <v>78</v>
      </c>
      <c r="S583" s="1" t="s">
        <v>78</v>
      </c>
      <c r="T583" t="s">
        <v>74</v>
      </c>
      <c r="U583">
        <v>8</v>
      </c>
      <c r="V583">
        <v>42.1</v>
      </c>
      <c r="W583">
        <v>1.4</v>
      </c>
      <c r="X583">
        <v>4</v>
      </c>
      <c r="Y583">
        <v>32</v>
      </c>
      <c r="Z583" t="s">
        <v>107</v>
      </c>
      <c r="AA583">
        <v>3000</v>
      </c>
      <c r="AF583" t="s">
        <v>74</v>
      </c>
      <c r="AG583">
        <v>16</v>
      </c>
      <c r="AH583">
        <v>2</v>
      </c>
      <c r="AI583">
        <v>16</v>
      </c>
      <c r="AJ583" t="s">
        <v>74</v>
      </c>
      <c r="AK583" t="s">
        <v>78</v>
      </c>
      <c r="AL583" t="s">
        <v>78</v>
      </c>
      <c r="AM583" t="s">
        <v>78</v>
      </c>
      <c r="AN583" t="s">
        <v>78</v>
      </c>
      <c r="AO583" t="s">
        <v>74</v>
      </c>
      <c r="AP583" t="s">
        <v>78</v>
      </c>
      <c r="AQ583" t="s">
        <v>74</v>
      </c>
      <c r="AR583" t="s">
        <v>77</v>
      </c>
      <c r="AS583" t="s">
        <v>78</v>
      </c>
      <c r="AT583" t="s">
        <v>78</v>
      </c>
      <c r="AU583" t="s">
        <v>78</v>
      </c>
      <c r="AV583" t="s">
        <v>78</v>
      </c>
      <c r="AW583" t="s">
        <v>74</v>
      </c>
      <c r="AX583" t="s">
        <v>78</v>
      </c>
      <c r="AY583">
        <v>4.2</v>
      </c>
      <c r="AZ583">
        <v>1</v>
      </c>
      <c r="BA583">
        <v>1</v>
      </c>
      <c r="BB583">
        <v>0.6</v>
      </c>
      <c r="BC583">
        <v>0</v>
      </c>
      <c r="BD583">
        <v>0.571428571</v>
      </c>
      <c r="BE583">
        <v>0.66666666699999999</v>
      </c>
      <c r="BF583">
        <v>0.125</v>
      </c>
      <c r="BG583">
        <v>0</v>
      </c>
      <c r="BH583">
        <v>0.5</v>
      </c>
      <c r="BI583">
        <v>0.4</v>
      </c>
      <c r="BJ583">
        <v>0.36363636399999999</v>
      </c>
      <c r="BK583">
        <v>0</v>
      </c>
      <c r="BL583">
        <v>0.75</v>
      </c>
      <c r="BM583">
        <v>1</v>
      </c>
      <c r="BN583">
        <v>1</v>
      </c>
      <c r="BO583">
        <v>0</v>
      </c>
      <c r="BP583">
        <v>1</v>
      </c>
      <c r="BQ583" t="s">
        <v>74</v>
      </c>
      <c r="BR583" t="s">
        <v>74</v>
      </c>
      <c r="BS583" t="s">
        <v>74</v>
      </c>
      <c r="BT583" t="s">
        <v>74</v>
      </c>
      <c r="BU583" t="s">
        <v>74</v>
      </c>
      <c r="BV583" t="s">
        <v>74</v>
      </c>
      <c r="BW583" t="s">
        <v>74</v>
      </c>
      <c r="BX583" t="s">
        <v>74</v>
      </c>
      <c r="BY583" t="s">
        <v>74</v>
      </c>
      <c r="BZ583" t="s">
        <v>74</v>
      </c>
      <c r="CA583" t="s">
        <v>74</v>
      </c>
      <c r="CB583" t="s">
        <v>74</v>
      </c>
      <c r="CC583" t="s">
        <v>74</v>
      </c>
      <c r="CD583" t="s">
        <v>74</v>
      </c>
      <c r="CE583" t="s">
        <v>74</v>
      </c>
      <c r="CG583">
        <f>IF(CJ583&lt;$CH$1,CJ583,)</f>
        <v>0</v>
      </c>
      <c r="CH583">
        <v>1</v>
      </c>
      <c r="CI583">
        <v>583</v>
      </c>
      <c r="CJ583">
        <v>14999.99958</v>
      </c>
      <c r="CK583">
        <f t="shared" si="28"/>
        <v>0</v>
      </c>
      <c r="CL583">
        <f t="shared" si="29"/>
        <v>0</v>
      </c>
    </row>
    <row r="584" spans="1:90" x14ac:dyDescent="0.25">
      <c r="A584" s="5" t="s">
        <v>638</v>
      </c>
      <c r="B584" s="2" t="s">
        <v>674</v>
      </c>
      <c r="C584" s="10">
        <v>42948</v>
      </c>
      <c r="D584" s="10">
        <v>43313</v>
      </c>
      <c r="E584" s="14">
        <f t="shared" si="27"/>
        <v>12</v>
      </c>
      <c r="G584" s="3" t="s">
        <v>667</v>
      </c>
      <c r="H584">
        <v>675</v>
      </c>
      <c r="I584">
        <v>76</v>
      </c>
      <c r="J584">
        <v>155.80000000000001</v>
      </c>
      <c r="K584">
        <v>6.1</v>
      </c>
      <c r="L584">
        <v>143</v>
      </c>
      <c r="M584">
        <v>70</v>
      </c>
      <c r="N584" t="s">
        <v>111</v>
      </c>
      <c r="O584">
        <v>534</v>
      </c>
      <c r="P584">
        <v>1440</v>
      </c>
      <c r="Q584">
        <v>2560</v>
      </c>
      <c r="R584" s="1" t="s">
        <v>78</v>
      </c>
      <c r="S584" s="1" t="s">
        <v>77</v>
      </c>
      <c r="T584" t="s">
        <v>74</v>
      </c>
      <c r="U584">
        <v>8</v>
      </c>
      <c r="V584">
        <v>198.83500000000001</v>
      </c>
      <c r="W584">
        <v>2.4500000000000002</v>
      </c>
      <c r="X584">
        <v>4</v>
      </c>
      <c r="Y584">
        <v>64</v>
      </c>
      <c r="Z584" t="s">
        <v>104</v>
      </c>
      <c r="AA584">
        <v>2730</v>
      </c>
      <c r="AB584">
        <v>69</v>
      </c>
      <c r="AC584">
        <v>15.07</v>
      </c>
      <c r="AD584">
        <v>9.8699999999999992</v>
      </c>
      <c r="AE584">
        <v>18.350000000000001</v>
      </c>
      <c r="AF584">
        <v>82</v>
      </c>
      <c r="AG584">
        <v>12</v>
      </c>
      <c r="AH584">
        <v>2</v>
      </c>
      <c r="AI584">
        <v>5</v>
      </c>
      <c r="AJ584" t="s">
        <v>74</v>
      </c>
      <c r="AK584" t="s">
        <v>78</v>
      </c>
      <c r="AL584" t="s">
        <v>78</v>
      </c>
      <c r="AM584" t="s">
        <v>78</v>
      </c>
      <c r="AN584" t="s">
        <v>78</v>
      </c>
      <c r="AO584" t="s">
        <v>78</v>
      </c>
      <c r="AP584" t="s">
        <v>78</v>
      </c>
      <c r="AQ584" t="s">
        <v>74</v>
      </c>
      <c r="AR584" t="s">
        <v>78</v>
      </c>
      <c r="AS584" t="s">
        <v>77</v>
      </c>
      <c r="AT584" t="s">
        <v>78</v>
      </c>
      <c r="AU584" t="s">
        <v>78</v>
      </c>
      <c r="AV584" t="s">
        <v>78</v>
      </c>
      <c r="AW584" t="s">
        <v>74</v>
      </c>
      <c r="AX584" t="s">
        <v>78</v>
      </c>
      <c r="AY584">
        <v>5</v>
      </c>
      <c r="AZ584">
        <v>1</v>
      </c>
      <c r="BA584">
        <v>1</v>
      </c>
      <c r="BB584">
        <v>1</v>
      </c>
      <c r="BC584">
        <v>0</v>
      </c>
      <c r="BD584">
        <v>0.71428571399999996</v>
      </c>
      <c r="BE584">
        <v>1</v>
      </c>
      <c r="BF584">
        <v>0.75</v>
      </c>
      <c r="BG584">
        <v>0</v>
      </c>
      <c r="BH584">
        <v>0.5</v>
      </c>
      <c r="BI584">
        <v>0.4</v>
      </c>
      <c r="BJ584">
        <v>0.45454545499999999</v>
      </c>
      <c r="BK584">
        <v>0</v>
      </c>
      <c r="BL584">
        <v>0.75</v>
      </c>
      <c r="BM584">
        <v>0.5</v>
      </c>
      <c r="BN584">
        <v>0.66666666699999999</v>
      </c>
      <c r="BO584">
        <v>0</v>
      </c>
      <c r="BP584">
        <v>33</v>
      </c>
      <c r="BQ584">
        <v>8.8000000000000007</v>
      </c>
      <c r="BR584">
        <v>8.8000000000000007</v>
      </c>
      <c r="BS584">
        <v>8.8000000000000007</v>
      </c>
      <c r="BT584">
        <v>9.1999999999999993</v>
      </c>
      <c r="BU584">
        <v>8.5</v>
      </c>
      <c r="BV584">
        <v>8.4</v>
      </c>
      <c r="BW584">
        <v>9.6</v>
      </c>
      <c r="BX584">
        <v>9.6999999999999993</v>
      </c>
      <c r="BY584">
        <v>8.9</v>
      </c>
      <c r="BZ584">
        <v>6.8</v>
      </c>
      <c r="CA584">
        <v>8.1999999999999993</v>
      </c>
      <c r="CB584">
        <v>9.3000000000000007</v>
      </c>
      <c r="CC584">
        <v>8.9</v>
      </c>
      <c r="CD584">
        <v>9.3000000000000007</v>
      </c>
      <c r="CE584">
        <v>9</v>
      </c>
      <c r="CG584">
        <f>IF(CJ584&lt;$CH$1,CJ584,)</f>
        <v>0</v>
      </c>
      <c r="CH584">
        <v>1</v>
      </c>
      <c r="CI584">
        <v>584</v>
      </c>
      <c r="CJ584">
        <v>14999.99994</v>
      </c>
      <c r="CK584">
        <f t="shared" si="28"/>
        <v>0</v>
      </c>
      <c r="CL584">
        <f t="shared" si="29"/>
        <v>0</v>
      </c>
    </row>
    <row r="585" spans="1:90" x14ac:dyDescent="0.25">
      <c r="A585" s="5" t="s">
        <v>638</v>
      </c>
      <c r="B585" s="2" t="s">
        <v>683</v>
      </c>
      <c r="C585" s="10">
        <v>42948</v>
      </c>
      <c r="E585" s="14" t="e">
        <f t="shared" si="27"/>
        <v>#NUM!</v>
      </c>
      <c r="H585">
        <v>380</v>
      </c>
      <c r="I585">
        <v>73.400000000000006</v>
      </c>
      <c r="J585">
        <v>148.4</v>
      </c>
      <c r="K585">
        <v>8</v>
      </c>
      <c r="L585">
        <v>163</v>
      </c>
      <c r="M585">
        <v>68</v>
      </c>
      <c r="N585" t="s">
        <v>76</v>
      </c>
      <c r="O585">
        <v>424</v>
      </c>
      <c r="P585">
        <v>1080</v>
      </c>
      <c r="Q585">
        <v>1920</v>
      </c>
      <c r="R585" s="1" t="s">
        <v>77</v>
      </c>
      <c r="S585" s="1" t="s">
        <v>78</v>
      </c>
      <c r="T585" t="s">
        <v>81</v>
      </c>
      <c r="U585">
        <v>8</v>
      </c>
      <c r="V585">
        <v>103.40300000000001</v>
      </c>
      <c r="W585">
        <v>2.2000000000000002</v>
      </c>
      <c r="X585">
        <v>3</v>
      </c>
      <c r="Y585">
        <v>32</v>
      </c>
      <c r="Z585" t="s">
        <v>107</v>
      </c>
      <c r="AA585">
        <v>3000</v>
      </c>
      <c r="AB585">
        <v>64</v>
      </c>
      <c r="AC585">
        <v>19.3</v>
      </c>
      <c r="AD585">
        <v>11.68</v>
      </c>
      <c r="AE585">
        <v>10.28</v>
      </c>
      <c r="AF585" t="s">
        <v>74</v>
      </c>
      <c r="AG585">
        <v>12</v>
      </c>
      <c r="AH585">
        <v>2</v>
      </c>
      <c r="AI585">
        <v>16</v>
      </c>
      <c r="AJ585" t="s">
        <v>74</v>
      </c>
      <c r="AK585" t="s">
        <v>78</v>
      </c>
      <c r="AL585" t="s">
        <v>78</v>
      </c>
      <c r="AM585" t="s">
        <v>78</v>
      </c>
      <c r="AN585" t="s">
        <v>78</v>
      </c>
      <c r="AO585" t="s">
        <v>78</v>
      </c>
      <c r="AP585" t="s">
        <v>78</v>
      </c>
      <c r="AQ585" t="s">
        <v>74</v>
      </c>
      <c r="AR585" t="s">
        <v>78</v>
      </c>
      <c r="AS585" t="s">
        <v>78</v>
      </c>
      <c r="AT585" t="s">
        <v>78</v>
      </c>
      <c r="AU585" t="s">
        <v>78</v>
      </c>
      <c r="AV585" t="s">
        <v>78</v>
      </c>
      <c r="AW585" t="s">
        <v>78</v>
      </c>
      <c r="AX585" t="s">
        <v>78</v>
      </c>
      <c r="AY585">
        <v>5</v>
      </c>
      <c r="AZ585">
        <v>1</v>
      </c>
      <c r="BA585">
        <v>1</v>
      </c>
      <c r="BB585">
        <v>1</v>
      </c>
      <c r="BC585">
        <v>0</v>
      </c>
      <c r="BD585">
        <v>0.428571429</v>
      </c>
      <c r="BE585">
        <v>1</v>
      </c>
      <c r="BF585">
        <v>0.25</v>
      </c>
      <c r="BG585">
        <v>0</v>
      </c>
      <c r="BH585">
        <v>0</v>
      </c>
      <c r="BI585">
        <v>0.4</v>
      </c>
      <c r="BJ585">
        <v>0.63636363600000001</v>
      </c>
      <c r="BK585">
        <v>0</v>
      </c>
      <c r="BL585">
        <v>0.5</v>
      </c>
      <c r="BM585">
        <v>1</v>
      </c>
      <c r="BN585">
        <v>1</v>
      </c>
      <c r="BO585">
        <v>0</v>
      </c>
      <c r="BP585">
        <v>28</v>
      </c>
      <c r="BQ585">
        <v>8.6999999999999993</v>
      </c>
      <c r="BR585">
        <v>7.3</v>
      </c>
      <c r="BS585">
        <v>9</v>
      </c>
      <c r="BT585">
        <v>8.9</v>
      </c>
      <c r="BU585">
        <v>7.7</v>
      </c>
      <c r="BV585">
        <v>7.4</v>
      </c>
      <c r="BW585">
        <v>8.6</v>
      </c>
      <c r="BX585">
        <v>7.4</v>
      </c>
      <c r="BY585">
        <v>8.9</v>
      </c>
      <c r="BZ585">
        <v>6.6</v>
      </c>
      <c r="CA585">
        <v>7.6</v>
      </c>
      <c r="CB585">
        <v>8.8000000000000007</v>
      </c>
      <c r="CC585">
        <v>9</v>
      </c>
      <c r="CD585">
        <v>9</v>
      </c>
      <c r="CE585">
        <v>8.3000000000000007</v>
      </c>
      <c r="CG585">
        <f>IF(CJ585&lt;$CH$1,CJ585,)</f>
        <v>1429.06349</v>
      </c>
      <c r="CH585">
        <v>1</v>
      </c>
      <c r="CI585">
        <v>585</v>
      </c>
      <c r="CJ585">
        <v>1429.06349</v>
      </c>
      <c r="CK585">
        <f t="shared" si="28"/>
        <v>0</v>
      </c>
      <c r="CL585">
        <f t="shared" si="29"/>
        <v>782.79667885380991</v>
      </c>
    </row>
    <row r="586" spans="1:90" x14ac:dyDescent="0.25">
      <c r="A586" s="5" t="s">
        <v>638</v>
      </c>
      <c r="B586" s="2" t="s">
        <v>684</v>
      </c>
      <c r="C586" s="10">
        <v>42948</v>
      </c>
      <c r="E586" s="14" t="e">
        <f t="shared" si="27"/>
        <v>#NUM!</v>
      </c>
      <c r="H586">
        <v>300</v>
      </c>
      <c r="I586">
        <v>76.2</v>
      </c>
      <c r="J586">
        <v>153.5</v>
      </c>
      <c r="K586">
        <v>9.5</v>
      </c>
      <c r="L586">
        <v>168</v>
      </c>
      <c r="M586">
        <v>71</v>
      </c>
      <c r="N586" t="s">
        <v>76</v>
      </c>
      <c r="O586">
        <v>401</v>
      </c>
      <c r="P586">
        <v>1080</v>
      </c>
      <c r="Q586">
        <v>1920</v>
      </c>
      <c r="R586" s="1" t="s">
        <v>78</v>
      </c>
      <c r="S586" s="1" t="s">
        <v>78</v>
      </c>
      <c r="T586" t="s">
        <v>74</v>
      </c>
      <c r="U586">
        <v>8</v>
      </c>
      <c r="V586">
        <v>61</v>
      </c>
      <c r="W586">
        <v>2</v>
      </c>
      <c r="X586">
        <v>3</v>
      </c>
      <c r="Y586">
        <v>32</v>
      </c>
      <c r="Z586" t="s">
        <v>107</v>
      </c>
      <c r="AA586">
        <v>3000</v>
      </c>
      <c r="AB586">
        <v>81</v>
      </c>
      <c r="AC586">
        <v>26.78</v>
      </c>
      <c r="AD586">
        <v>11.83</v>
      </c>
      <c r="AE586">
        <v>9.98</v>
      </c>
      <c r="AF586" t="s">
        <v>74</v>
      </c>
      <c r="AG586">
        <v>13</v>
      </c>
      <c r="AH586">
        <v>2</v>
      </c>
      <c r="AI586">
        <v>8</v>
      </c>
      <c r="AJ586" t="s">
        <v>74</v>
      </c>
      <c r="AK586" t="s">
        <v>78</v>
      </c>
      <c r="AL586" t="s">
        <v>78</v>
      </c>
      <c r="AM586" t="s">
        <v>78</v>
      </c>
      <c r="AN586" t="s">
        <v>78</v>
      </c>
      <c r="AO586" t="s">
        <v>74</v>
      </c>
      <c r="AP586" t="s">
        <v>78</v>
      </c>
      <c r="AQ586" t="s">
        <v>74</v>
      </c>
      <c r="AR586" t="s">
        <v>78</v>
      </c>
      <c r="AS586" t="s">
        <v>78</v>
      </c>
      <c r="AT586" t="s">
        <v>78</v>
      </c>
      <c r="AU586" t="s">
        <v>78</v>
      </c>
      <c r="AV586" t="s">
        <v>78</v>
      </c>
      <c r="AW586" t="s">
        <v>74</v>
      </c>
      <c r="AX586" t="s">
        <v>78</v>
      </c>
      <c r="AY586">
        <v>4.0999999999999996</v>
      </c>
      <c r="AZ586">
        <v>1</v>
      </c>
      <c r="BA586">
        <v>1</v>
      </c>
      <c r="BB586">
        <v>1</v>
      </c>
      <c r="BC586">
        <v>0</v>
      </c>
      <c r="BD586">
        <v>0.71428571399999996</v>
      </c>
      <c r="BE586">
        <v>1</v>
      </c>
      <c r="BF586">
        <v>0.6875</v>
      </c>
      <c r="BG586">
        <v>0</v>
      </c>
      <c r="BH586">
        <v>0.5</v>
      </c>
      <c r="BI586">
        <v>0.4</v>
      </c>
      <c r="BJ586">
        <v>0.45454545499999999</v>
      </c>
      <c r="BK586">
        <v>0</v>
      </c>
      <c r="BL586">
        <v>0.75</v>
      </c>
      <c r="BM586">
        <v>0.5</v>
      </c>
      <c r="BN586">
        <v>0.83333333300000001</v>
      </c>
      <c r="BO586">
        <v>0</v>
      </c>
      <c r="BP586">
        <v>46</v>
      </c>
      <c r="BQ586">
        <v>8.6</v>
      </c>
      <c r="BR586">
        <v>8.6</v>
      </c>
      <c r="BS586">
        <v>8.4</v>
      </c>
      <c r="BT586">
        <v>8.4</v>
      </c>
      <c r="BU586">
        <v>7.3</v>
      </c>
      <c r="BV586">
        <v>8.8000000000000007</v>
      </c>
      <c r="BW586">
        <v>8.6999999999999993</v>
      </c>
      <c r="BX586">
        <v>8</v>
      </c>
      <c r="BY586">
        <v>8.5</v>
      </c>
      <c r="BZ586">
        <v>6.3</v>
      </c>
      <c r="CA586">
        <v>7.7</v>
      </c>
      <c r="CB586">
        <v>8.8000000000000007</v>
      </c>
      <c r="CC586">
        <v>9</v>
      </c>
      <c r="CD586">
        <v>8.6999999999999993</v>
      </c>
      <c r="CE586">
        <v>9</v>
      </c>
      <c r="CG586">
        <f>IF(CJ586&lt;$CH$1,CJ586,)</f>
        <v>0</v>
      </c>
      <c r="CH586">
        <v>1</v>
      </c>
      <c r="CI586">
        <v>586</v>
      </c>
      <c r="CJ586">
        <v>14999.99958</v>
      </c>
      <c r="CK586">
        <f t="shared" si="28"/>
        <v>0</v>
      </c>
      <c r="CL586">
        <f t="shared" si="29"/>
        <v>0</v>
      </c>
    </row>
    <row r="587" spans="1:90" x14ac:dyDescent="0.25">
      <c r="A587" s="5" t="s">
        <v>638</v>
      </c>
      <c r="B587" s="2" t="s">
        <v>678</v>
      </c>
      <c r="C587" s="10">
        <v>42948</v>
      </c>
      <c r="D587" s="10">
        <v>43191</v>
      </c>
      <c r="E587" s="14">
        <f t="shared" si="27"/>
        <v>8</v>
      </c>
      <c r="G587" s="3" t="s">
        <v>668</v>
      </c>
      <c r="H587">
        <v>135</v>
      </c>
      <c r="I587">
        <v>73.5</v>
      </c>
      <c r="J587">
        <v>150</v>
      </c>
      <c r="K587">
        <v>9.5</v>
      </c>
      <c r="L587">
        <v>157</v>
      </c>
      <c r="M587">
        <v>67</v>
      </c>
      <c r="N587" t="s">
        <v>76</v>
      </c>
      <c r="O587">
        <v>424</v>
      </c>
      <c r="P587">
        <v>1080</v>
      </c>
      <c r="Q587">
        <v>1920</v>
      </c>
      <c r="R587" s="1" t="s">
        <v>78</v>
      </c>
      <c r="S587" s="1" t="s">
        <v>78</v>
      </c>
      <c r="T587" t="s">
        <v>74</v>
      </c>
      <c r="U587">
        <v>8</v>
      </c>
      <c r="V587">
        <v>56.273000000000003</v>
      </c>
      <c r="W587">
        <v>1.4</v>
      </c>
      <c r="X587">
        <v>3</v>
      </c>
      <c r="Y587">
        <v>32</v>
      </c>
      <c r="Z587" t="s">
        <v>107</v>
      </c>
      <c r="AA587">
        <v>3000</v>
      </c>
      <c r="AF587">
        <v>69</v>
      </c>
      <c r="AG587">
        <v>15.9</v>
      </c>
      <c r="AH587">
        <v>2</v>
      </c>
      <c r="AI587">
        <v>5</v>
      </c>
      <c r="AJ587" t="s">
        <v>74</v>
      </c>
      <c r="AK587" t="s">
        <v>78</v>
      </c>
      <c r="AL587" t="s">
        <v>78</v>
      </c>
      <c r="AM587" t="s">
        <v>78</v>
      </c>
      <c r="AN587" t="s">
        <v>78</v>
      </c>
      <c r="AO587" t="s">
        <v>74</v>
      </c>
      <c r="AP587" t="s">
        <v>78</v>
      </c>
      <c r="AQ587" t="s">
        <v>74</v>
      </c>
      <c r="AR587" t="s">
        <v>77</v>
      </c>
      <c r="AS587" t="s">
        <v>78</v>
      </c>
      <c r="AT587" t="s">
        <v>78</v>
      </c>
      <c r="AU587" t="s">
        <v>78</v>
      </c>
      <c r="AV587" t="s">
        <v>78</v>
      </c>
      <c r="AW587" t="s">
        <v>74</v>
      </c>
      <c r="AX587" t="s">
        <v>78</v>
      </c>
      <c r="AY587">
        <v>4.2</v>
      </c>
      <c r="AZ587">
        <v>1</v>
      </c>
      <c r="BA587">
        <v>1</v>
      </c>
      <c r="BB587">
        <v>1</v>
      </c>
      <c r="BC587">
        <v>0</v>
      </c>
      <c r="BD587">
        <v>0.428571429</v>
      </c>
      <c r="BE587">
        <v>0.66666666699999999</v>
      </c>
      <c r="BF587">
        <v>0.125</v>
      </c>
      <c r="BG587">
        <v>0</v>
      </c>
      <c r="BH587">
        <v>0</v>
      </c>
      <c r="BI587">
        <v>0.4</v>
      </c>
      <c r="BJ587">
        <v>0.45454545499999999</v>
      </c>
      <c r="BK587">
        <v>0</v>
      </c>
      <c r="BL587">
        <v>0.5</v>
      </c>
      <c r="BM587">
        <v>0.5</v>
      </c>
      <c r="BN587">
        <v>0.66666666699999999</v>
      </c>
      <c r="BO587">
        <v>0</v>
      </c>
      <c r="BP587">
        <v>23</v>
      </c>
      <c r="BQ587">
        <v>7.6</v>
      </c>
      <c r="BR587">
        <v>7.9</v>
      </c>
      <c r="BS587">
        <v>7.3</v>
      </c>
      <c r="BT587">
        <v>8.1999999999999993</v>
      </c>
      <c r="BU587">
        <v>7.2</v>
      </c>
      <c r="BV587">
        <v>7.9</v>
      </c>
      <c r="BW587">
        <v>7.6</v>
      </c>
      <c r="BX587">
        <v>6.3</v>
      </c>
      <c r="BY587">
        <v>7.4</v>
      </c>
      <c r="BZ587">
        <v>4.9000000000000004</v>
      </c>
      <c r="CA587">
        <v>7.1</v>
      </c>
      <c r="CB587">
        <v>7.9</v>
      </c>
      <c r="CC587">
        <v>8.3000000000000007</v>
      </c>
      <c r="CD587">
        <v>8.1999999999999993</v>
      </c>
      <c r="CE587">
        <v>7.9</v>
      </c>
      <c r="CG587">
        <f>IF(CJ587&lt;$CH$1,CJ587,)</f>
        <v>1000.023159</v>
      </c>
      <c r="CH587">
        <v>1</v>
      </c>
      <c r="CI587">
        <v>587</v>
      </c>
      <c r="CJ587">
        <v>1000.023159</v>
      </c>
      <c r="CK587">
        <f t="shared" si="28"/>
        <v>0</v>
      </c>
      <c r="CL587">
        <f t="shared" si="29"/>
        <v>547.78168578227098</v>
      </c>
    </row>
    <row r="588" spans="1:90" x14ac:dyDescent="0.25">
      <c r="A588" s="5" t="s">
        <v>638</v>
      </c>
      <c r="B588" s="2" t="s">
        <v>676</v>
      </c>
      <c r="C588" s="10">
        <v>42887</v>
      </c>
      <c r="D588" s="10">
        <v>43252</v>
      </c>
      <c r="E588" s="14">
        <f t="shared" si="27"/>
        <v>12</v>
      </c>
      <c r="G588" s="3" t="s">
        <v>675</v>
      </c>
      <c r="H588">
        <v>450</v>
      </c>
      <c r="I588">
        <v>76.2</v>
      </c>
      <c r="J588">
        <v>156.19999999999999</v>
      </c>
      <c r="K588">
        <v>5.9</v>
      </c>
      <c r="L588">
        <v>145</v>
      </c>
      <c r="M588">
        <v>70</v>
      </c>
      <c r="N588" t="s">
        <v>111</v>
      </c>
      <c r="O588">
        <v>401</v>
      </c>
      <c r="P588">
        <v>1080</v>
      </c>
      <c r="Q588">
        <v>1920</v>
      </c>
      <c r="R588" s="1" t="s">
        <v>78</v>
      </c>
      <c r="S588" s="1" t="s">
        <v>78</v>
      </c>
      <c r="T588" t="s">
        <v>74</v>
      </c>
      <c r="U588">
        <v>8</v>
      </c>
      <c r="V588">
        <v>66.427000000000007</v>
      </c>
      <c r="W588">
        <v>2.2000000000000002</v>
      </c>
      <c r="X588">
        <v>4</v>
      </c>
      <c r="Y588">
        <v>64</v>
      </c>
      <c r="Z588" t="s">
        <v>104</v>
      </c>
      <c r="AA588">
        <v>3000</v>
      </c>
      <c r="AB588">
        <v>76</v>
      </c>
      <c r="AC588">
        <v>24.33</v>
      </c>
      <c r="AD588">
        <v>10.3</v>
      </c>
      <c r="AE588">
        <v>16.63</v>
      </c>
      <c r="AF588" t="s">
        <v>74</v>
      </c>
      <c r="AG588">
        <v>12</v>
      </c>
      <c r="AH588">
        <v>1.7</v>
      </c>
      <c r="AI588">
        <v>5</v>
      </c>
      <c r="AJ588" t="s">
        <v>74</v>
      </c>
      <c r="AK588" t="s">
        <v>78</v>
      </c>
      <c r="AL588" t="s">
        <v>78</v>
      </c>
      <c r="AM588" t="s">
        <v>78</v>
      </c>
      <c r="AN588" t="s">
        <v>78</v>
      </c>
      <c r="AO588" t="s">
        <v>74</v>
      </c>
      <c r="AP588" t="s">
        <v>78</v>
      </c>
      <c r="AQ588" t="s">
        <v>74</v>
      </c>
      <c r="AR588" t="s">
        <v>78</v>
      </c>
      <c r="AS588" t="s">
        <v>78</v>
      </c>
      <c r="AT588" t="s">
        <v>78</v>
      </c>
      <c r="AU588" t="s">
        <v>78</v>
      </c>
      <c r="AV588" t="s">
        <v>78</v>
      </c>
      <c r="AW588" t="s">
        <v>74</v>
      </c>
      <c r="AX588" t="s">
        <v>78</v>
      </c>
      <c r="AY588">
        <v>4.0999999999999996</v>
      </c>
      <c r="AZ588">
        <v>1</v>
      </c>
      <c r="BA588">
        <v>1</v>
      </c>
      <c r="BB588">
        <v>1</v>
      </c>
      <c r="BC588">
        <v>0</v>
      </c>
      <c r="BD588">
        <v>0.71428571399999996</v>
      </c>
      <c r="BE588">
        <v>1</v>
      </c>
      <c r="BF588">
        <v>0.1875</v>
      </c>
      <c r="BG588">
        <v>0</v>
      </c>
      <c r="BH588">
        <v>0.5</v>
      </c>
      <c r="BI588">
        <v>0.4</v>
      </c>
      <c r="BJ588">
        <v>0.54545454500000001</v>
      </c>
      <c r="BK588">
        <v>0</v>
      </c>
      <c r="BL588">
        <v>0.75</v>
      </c>
      <c r="BM588">
        <v>0.5</v>
      </c>
      <c r="BN588">
        <v>0.83333333300000001</v>
      </c>
      <c r="BO588">
        <v>0</v>
      </c>
      <c r="BP588">
        <v>26</v>
      </c>
      <c r="BQ588">
        <v>8.1</v>
      </c>
      <c r="BR588">
        <v>7.9</v>
      </c>
      <c r="BS588">
        <v>8.4</v>
      </c>
      <c r="BT588">
        <v>8.1</v>
      </c>
      <c r="BU588">
        <v>8.1999999999999993</v>
      </c>
      <c r="BV588">
        <v>8.3000000000000007</v>
      </c>
      <c r="BW588">
        <v>9</v>
      </c>
      <c r="BX588">
        <v>8.4</v>
      </c>
      <c r="BY588">
        <v>8.1</v>
      </c>
      <c r="BZ588">
        <v>6.6</v>
      </c>
      <c r="CA588">
        <v>7.6</v>
      </c>
      <c r="CB588">
        <v>8.9</v>
      </c>
      <c r="CC588">
        <v>9</v>
      </c>
      <c r="CD588">
        <v>9</v>
      </c>
      <c r="CE588">
        <v>9.3000000000000007</v>
      </c>
      <c r="CG588">
        <f>IF(CJ588&lt;$CH$1,CJ588,)</f>
        <v>1215.299784</v>
      </c>
      <c r="CH588">
        <v>1</v>
      </c>
      <c r="CI588">
        <v>588</v>
      </c>
      <c r="CJ588">
        <v>1215.299784</v>
      </c>
      <c r="CK588">
        <f t="shared" si="28"/>
        <v>0</v>
      </c>
      <c r="CL588">
        <f t="shared" si="29"/>
        <v>665.70354738189599</v>
      </c>
    </row>
    <row r="589" spans="1:90" x14ac:dyDescent="0.25">
      <c r="A589" s="5" t="s">
        <v>638</v>
      </c>
      <c r="B589" s="2" t="s">
        <v>685</v>
      </c>
      <c r="C589" s="10">
        <v>42887</v>
      </c>
      <c r="E589" s="14" t="e">
        <f t="shared" si="27"/>
        <v>#NUM!</v>
      </c>
      <c r="H589">
        <v>130</v>
      </c>
      <c r="I589">
        <v>72.3</v>
      </c>
      <c r="J589">
        <v>144</v>
      </c>
      <c r="K589">
        <v>10</v>
      </c>
      <c r="L589">
        <v>162</v>
      </c>
      <c r="M589">
        <v>66</v>
      </c>
      <c r="N589" t="s">
        <v>76</v>
      </c>
      <c r="O589">
        <v>294</v>
      </c>
      <c r="P589">
        <v>720</v>
      </c>
      <c r="Q589">
        <v>1280</v>
      </c>
      <c r="R589" s="1" t="s">
        <v>77</v>
      </c>
      <c r="S589" s="1" t="s">
        <v>77</v>
      </c>
      <c r="T589" t="s">
        <v>74</v>
      </c>
      <c r="U589">
        <v>4</v>
      </c>
      <c r="V589">
        <v>27</v>
      </c>
      <c r="W589">
        <v>1.3</v>
      </c>
      <c r="X589">
        <v>1</v>
      </c>
      <c r="Y589">
        <v>16</v>
      </c>
      <c r="Z589" t="s">
        <v>104</v>
      </c>
      <c r="AA589">
        <v>4000</v>
      </c>
      <c r="AF589" t="s">
        <v>74</v>
      </c>
      <c r="AG589">
        <v>8</v>
      </c>
      <c r="AH589">
        <v>2.2000000000000002</v>
      </c>
      <c r="AI589">
        <v>2</v>
      </c>
      <c r="AJ589" t="s">
        <v>74</v>
      </c>
      <c r="AK589" t="s">
        <v>77</v>
      </c>
      <c r="AL589" t="s">
        <v>74</v>
      </c>
      <c r="AM589" t="s">
        <v>78</v>
      </c>
      <c r="AN589" t="s">
        <v>74</v>
      </c>
      <c r="AO589" t="s">
        <v>74</v>
      </c>
      <c r="AP589" t="s">
        <v>74</v>
      </c>
      <c r="AQ589" t="s">
        <v>74</v>
      </c>
      <c r="AR589" t="s">
        <v>77</v>
      </c>
      <c r="AS589" t="s">
        <v>78</v>
      </c>
      <c r="AT589" t="s">
        <v>78</v>
      </c>
      <c r="AU589" t="s">
        <v>78</v>
      </c>
      <c r="AV589" t="s">
        <v>78</v>
      </c>
      <c r="AW589" t="s">
        <v>78</v>
      </c>
      <c r="AX589" t="s">
        <v>78</v>
      </c>
      <c r="AY589">
        <v>4</v>
      </c>
      <c r="AZ589">
        <v>1</v>
      </c>
      <c r="BA589">
        <v>1</v>
      </c>
      <c r="BB589">
        <v>0.8</v>
      </c>
      <c r="BC589">
        <v>0</v>
      </c>
      <c r="BD589">
        <v>0.428571429</v>
      </c>
      <c r="BE589">
        <v>0.66666666699999999</v>
      </c>
      <c r="BF589">
        <v>0.125</v>
      </c>
      <c r="BG589">
        <v>0</v>
      </c>
      <c r="BH589">
        <v>0</v>
      </c>
      <c r="BI589">
        <v>0.4</v>
      </c>
      <c r="BJ589">
        <v>0.27272727299999999</v>
      </c>
      <c r="BK589">
        <v>0</v>
      </c>
      <c r="BL589">
        <v>0.5</v>
      </c>
      <c r="BM589">
        <v>0.5</v>
      </c>
      <c r="BN589">
        <v>0.66666666699999999</v>
      </c>
      <c r="BO589">
        <v>0</v>
      </c>
      <c r="BP589">
        <v>37</v>
      </c>
      <c r="BQ589">
        <v>3.6</v>
      </c>
      <c r="BR589">
        <v>7.3</v>
      </c>
      <c r="BS589">
        <v>4.8</v>
      </c>
      <c r="BT589">
        <v>6.2</v>
      </c>
      <c r="BU589">
        <v>4.8</v>
      </c>
      <c r="BV589">
        <v>6.1</v>
      </c>
      <c r="BW589">
        <v>2.5</v>
      </c>
      <c r="BX589">
        <v>1.8</v>
      </c>
      <c r="BY589">
        <v>5.7</v>
      </c>
      <c r="BZ589">
        <v>3.4</v>
      </c>
      <c r="CA589">
        <v>4.3</v>
      </c>
      <c r="CB589">
        <v>6.5</v>
      </c>
      <c r="CC589">
        <v>6.8</v>
      </c>
      <c r="CD589">
        <v>6</v>
      </c>
      <c r="CE589">
        <v>6.4</v>
      </c>
      <c r="CG589">
        <f>IF(CJ589&lt;$CH$1,CJ589,)</f>
        <v>1645.2661109999999</v>
      </c>
      <c r="CH589">
        <v>1</v>
      </c>
      <c r="CI589">
        <v>589</v>
      </c>
      <c r="CJ589">
        <v>1645.2661109999999</v>
      </c>
      <c r="CK589">
        <f t="shared" si="28"/>
        <v>0</v>
      </c>
      <c r="CL589">
        <f t="shared" si="29"/>
        <v>901.2257723563589</v>
      </c>
    </row>
    <row r="590" spans="1:90" x14ac:dyDescent="0.25">
      <c r="A590" s="5" t="s">
        <v>638</v>
      </c>
      <c r="B590" s="2" t="s">
        <v>686</v>
      </c>
      <c r="C590" s="10">
        <v>42887</v>
      </c>
      <c r="E590" s="14" t="e">
        <f t="shared" si="27"/>
        <v>#NUM!</v>
      </c>
      <c r="H590">
        <v>100</v>
      </c>
      <c r="I590">
        <v>73.599999999999994</v>
      </c>
      <c r="J590">
        <v>145.5</v>
      </c>
      <c r="K590">
        <v>9</v>
      </c>
      <c r="L590">
        <v>154</v>
      </c>
      <c r="M590">
        <v>64</v>
      </c>
      <c r="N590" t="s">
        <v>76</v>
      </c>
      <c r="O590">
        <v>196</v>
      </c>
      <c r="P590">
        <v>480</v>
      </c>
      <c r="Q590">
        <v>854</v>
      </c>
      <c r="R590" s="1" t="s">
        <v>77</v>
      </c>
      <c r="S590" s="1" t="s">
        <v>77</v>
      </c>
      <c r="T590" t="s">
        <v>74</v>
      </c>
      <c r="U590">
        <v>4</v>
      </c>
      <c r="V590">
        <v>27</v>
      </c>
      <c r="W590">
        <v>1.1000000000000001</v>
      </c>
      <c r="X590">
        <v>1</v>
      </c>
      <c r="Y590">
        <v>16</v>
      </c>
      <c r="Z590" t="s">
        <v>104</v>
      </c>
      <c r="AA590">
        <v>2350</v>
      </c>
      <c r="AF590" t="s">
        <v>74</v>
      </c>
      <c r="AG590">
        <v>5</v>
      </c>
      <c r="AH590" t="s">
        <v>74</v>
      </c>
      <c r="AI590">
        <v>2</v>
      </c>
      <c r="AJ590" t="s">
        <v>74</v>
      </c>
      <c r="AK590" t="s">
        <v>77</v>
      </c>
      <c r="AL590" t="s">
        <v>74</v>
      </c>
      <c r="AM590" t="s">
        <v>78</v>
      </c>
      <c r="AN590" t="s">
        <v>74</v>
      </c>
      <c r="AO590" t="s">
        <v>74</v>
      </c>
      <c r="AP590" t="s">
        <v>74</v>
      </c>
      <c r="AQ590" t="s">
        <v>74</v>
      </c>
      <c r="AR590" t="s">
        <v>77</v>
      </c>
      <c r="AS590" t="s">
        <v>78</v>
      </c>
      <c r="AT590" t="s">
        <v>78</v>
      </c>
      <c r="AU590" t="s">
        <v>78</v>
      </c>
      <c r="AV590" t="s">
        <v>78</v>
      </c>
      <c r="AW590" t="s">
        <v>78</v>
      </c>
      <c r="AX590" t="s">
        <v>78</v>
      </c>
      <c r="AY590">
        <v>4.2</v>
      </c>
      <c r="AZ590">
        <v>1</v>
      </c>
      <c r="BA590">
        <v>1</v>
      </c>
      <c r="BB590">
        <v>0.8</v>
      </c>
      <c r="BC590">
        <v>0</v>
      </c>
      <c r="BD590">
        <v>0.428571429</v>
      </c>
      <c r="BE590">
        <v>0.66666666699999999</v>
      </c>
      <c r="BF590">
        <v>0.125</v>
      </c>
      <c r="BG590">
        <v>0</v>
      </c>
      <c r="BH590">
        <v>0</v>
      </c>
      <c r="BI590">
        <v>0.4</v>
      </c>
      <c r="BJ590">
        <v>0.27272727299999999</v>
      </c>
      <c r="BK590">
        <v>0</v>
      </c>
      <c r="BL590">
        <v>0.5</v>
      </c>
      <c r="BM590">
        <v>0.5</v>
      </c>
      <c r="BN590">
        <v>0.66666666699999999</v>
      </c>
      <c r="BO590">
        <v>0</v>
      </c>
      <c r="BP590">
        <v>52</v>
      </c>
      <c r="BQ590">
        <v>4.2</v>
      </c>
      <c r="BR590">
        <v>6.2</v>
      </c>
      <c r="BS590">
        <v>4.9000000000000004</v>
      </c>
      <c r="BT590">
        <v>6.2</v>
      </c>
      <c r="BU590">
        <v>3.5</v>
      </c>
      <c r="BV590">
        <v>5.7</v>
      </c>
      <c r="BW590">
        <v>3.6</v>
      </c>
      <c r="BX590">
        <v>2.5</v>
      </c>
      <c r="BY590">
        <v>4.5999999999999996</v>
      </c>
      <c r="BZ590">
        <v>2.4</v>
      </c>
      <c r="CA590">
        <v>3.8</v>
      </c>
      <c r="CB590">
        <v>6.4</v>
      </c>
      <c r="CC590">
        <v>6.9</v>
      </c>
      <c r="CD590">
        <v>6.2</v>
      </c>
      <c r="CE590">
        <v>6.8</v>
      </c>
      <c r="CG590">
        <f>IF(CJ590&lt;$CH$1,CJ590,)</f>
        <v>1405.185579</v>
      </c>
      <c r="CH590">
        <v>1</v>
      </c>
      <c r="CI590">
        <v>590</v>
      </c>
      <c r="CJ590">
        <v>1405.185579</v>
      </c>
      <c r="CK590">
        <f t="shared" si="28"/>
        <v>0</v>
      </c>
      <c r="CL590">
        <f t="shared" si="29"/>
        <v>769.71709942325094</v>
      </c>
    </row>
    <row r="591" spans="1:90" x14ac:dyDescent="0.25">
      <c r="A591" s="5" t="s">
        <v>638</v>
      </c>
      <c r="B591" s="2" t="s">
        <v>677</v>
      </c>
      <c r="C591" s="10">
        <v>42887</v>
      </c>
      <c r="D591" s="10">
        <v>43191</v>
      </c>
      <c r="E591" s="14">
        <f t="shared" si="27"/>
        <v>10</v>
      </c>
      <c r="F591" s="3" t="s">
        <v>687</v>
      </c>
      <c r="G591" s="3" t="s">
        <v>649</v>
      </c>
      <c r="H591">
        <v>150</v>
      </c>
      <c r="I591">
        <v>72</v>
      </c>
      <c r="J591">
        <v>144.5</v>
      </c>
      <c r="K591">
        <v>9.3000000000000007</v>
      </c>
      <c r="L591">
        <v>150</v>
      </c>
      <c r="M591">
        <v>66</v>
      </c>
      <c r="N591" t="s">
        <v>76</v>
      </c>
      <c r="O591">
        <v>294</v>
      </c>
      <c r="P591">
        <v>720</v>
      </c>
      <c r="Q591">
        <v>1280</v>
      </c>
      <c r="R591" s="1" t="s">
        <v>77</v>
      </c>
      <c r="S591" s="1" t="s">
        <v>77</v>
      </c>
      <c r="T591" t="s">
        <v>74</v>
      </c>
      <c r="U591">
        <v>4</v>
      </c>
      <c r="V591">
        <v>31</v>
      </c>
      <c r="W591">
        <v>1.4</v>
      </c>
      <c r="X591">
        <v>2</v>
      </c>
      <c r="Y591">
        <v>16</v>
      </c>
      <c r="Z591" t="s">
        <v>104</v>
      </c>
      <c r="AA591">
        <v>2800</v>
      </c>
      <c r="AF591" t="s">
        <v>74</v>
      </c>
      <c r="AG591">
        <v>8</v>
      </c>
      <c r="AH591">
        <v>2.2000000000000002</v>
      </c>
      <c r="AI591">
        <v>5</v>
      </c>
      <c r="AJ591" t="s">
        <v>74</v>
      </c>
      <c r="AK591" t="s">
        <v>78</v>
      </c>
      <c r="AL591" t="s">
        <v>78</v>
      </c>
      <c r="AM591" t="s">
        <v>78</v>
      </c>
      <c r="AN591" t="s">
        <v>78</v>
      </c>
      <c r="AO591" t="s">
        <v>78</v>
      </c>
      <c r="AP591" t="s">
        <v>74</v>
      </c>
      <c r="AQ591" t="s">
        <v>74</v>
      </c>
      <c r="AR591" t="s">
        <v>77</v>
      </c>
      <c r="AS591" t="s">
        <v>78</v>
      </c>
      <c r="AT591" t="s">
        <v>78</v>
      </c>
      <c r="AU591" t="s">
        <v>78</v>
      </c>
      <c r="AV591" t="s">
        <v>78</v>
      </c>
      <c r="AW591" t="s">
        <v>78</v>
      </c>
      <c r="AX591" t="s">
        <v>78</v>
      </c>
      <c r="AY591">
        <v>4.0999999999999996</v>
      </c>
      <c r="AZ591">
        <v>1</v>
      </c>
      <c r="BA591">
        <v>1</v>
      </c>
      <c r="BB591">
        <v>0.8</v>
      </c>
      <c r="BC591">
        <v>0</v>
      </c>
      <c r="BD591">
        <v>0.71428571399999996</v>
      </c>
      <c r="BE591">
        <v>1</v>
      </c>
      <c r="BF591">
        <v>0.6875</v>
      </c>
      <c r="BG591">
        <v>0</v>
      </c>
      <c r="BH591">
        <v>0.5</v>
      </c>
      <c r="BI591">
        <v>0.4</v>
      </c>
      <c r="BJ591">
        <v>0.36363636399999999</v>
      </c>
      <c r="BK591">
        <v>0</v>
      </c>
      <c r="BL591">
        <v>0.75</v>
      </c>
      <c r="BM591">
        <v>0.5</v>
      </c>
      <c r="BN591">
        <v>0.66666666699999999</v>
      </c>
      <c r="BO591">
        <v>0</v>
      </c>
      <c r="BP591">
        <v>34</v>
      </c>
      <c r="BQ591">
        <v>6.8</v>
      </c>
      <c r="BR591">
        <v>7.4</v>
      </c>
      <c r="BS591">
        <v>6.8</v>
      </c>
      <c r="BT591">
        <v>7.7</v>
      </c>
      <c r="BU591">
        <v>7</v>
      </c>
      <c r="BV591">
        <v>6.9</v>
      </c>
      <c r="BW591">
        <v>6.2</v>
      </c>
      <c r="BX591">
        <v>4.7</v>
      </c>
      <c r="BY591">
        <v>6.6</v>
      </c>
      <c r="BZ591">
        <v>4.2</v>
      </c>
      <c r="CA591">
        <v>6.1</v>
      </c>
      <c r="CB591">
        <v>7.4</v>
      </c>
      <c r="CC591">
        <v>7.8</v>
      </c>
      <c r="CD591">
        <v>7.6</v>
      </c>
      <c r="CE591">
        <v>7.8</v>
      </c>
      <c r="CG591">
        <f>IF(CJ591&lt;$CH$1,CJ591,)</f>
        <v>1398.1767400000001</v>
      </c>
      <c r="CH591">
        <v>1</v>
      </c>
      <c r="CI591">
        <v>591</v>
      </c>
      <c r="CJ591">
        <v>1398.1767400000001</v>
      </c>
      <c r="CK591">
        <f t="shared" si="28"/>
        <v>0</v>
      </c>
      <c r="CL591">
        <f t="shared" si="29"/>
        <v>765.87787469305999</v>
      </c>
    </row>
    <row r="592" spans="1:90" x14ac:dyDescent="0.25">
      <c r="A592" s="5" t="s">
        <v>638</v>
      </c>
      <c r="B592" s="2" t="s">
        <v>680</v>
      </c>
      <c r="C592" s="10">
        <v>42887</v>
      </c>
      <c r="D592" s="10">
        <v>43191</v>
      </c>
      <c r="E592" s="14">
        <f t="shared" si="27"/>
        <v>10</v>
      </c>
      <c r="G592" s="3" t="s">
        <v>679</v>
      </c>
      <c r="H592">
        <v>190</v>
      </c>
      <c r="I592">
        <v>77.5</v>
      </c>
      <c r="J592">
        <v>155</v>
      </c>
      <c r="K592">
        <v>9.6</v>
      </c>
      <c r="L592">
        <v>198</v>
      </c>
      <c r="M592">
        <v>69</v>
      </c>
      <c r="N592" t="s">
        <v>76</v>
      </c>
      <c r="O592">
        <v>267</v>
      </c>
      <c r="P592">
        <v>720</v>
      </c>
      <c r="Q592">
        <v>1280</v>
      </c>
      <c r="R592" s="1" t="s">
        <v>77</v>
      </c>
      <c r="S592" s="1" t="s">
        <v>77</v>
      </c>
      <c r="T592" t="s">
        <v>74</v>
      </c>
      <c r="U592">
        <v>4</v>
      </c>
      <c r="V592">
        <v>34</v>
      </c>
      <c r="W592">
        <v>1.3</v>
      </c>
      <c r="X592">
        <v>3</v>
      </c>
      <c r="Y592">
        <v>16</v>
      </c>
      <c r="Z592" t="s">
        <v>104</v>
      </c>
      <c r="AA592">
        <v>5000</v>
      </c>
      <c r="AF592" t="s">
        <v>74</v>
      </c>
      <c r="AG592">
        <v>13</v>
      </c>
      <c r="AH592">
        <v>2</v>
      </c>
      <c r="AI592">
        <v>5</v>
      </c>
      <c r="AJ592">
        <v>2.2000000000000002</v>
      </c>
      <c r="AK592" t="s">
        <v>78</v>
      </c>
      <c r="AL592" t="s">
        <v>78</v>
      </c>
      <c r="AM592" t="s">
        <v>78</v>
      </c>
      <c r="AN592" t="s">
        <v>78</v>
      </c>
      <c r="AO592" t="s">
        <v>78</v>
      </c>
      <c r="AP592" t="s">
        <v>74</v>
      </c>
      <c r="AQ592" t="s">
        <v>74</v>
      </c>
      <c r="AR592" t="s">
        <v>77</v>
      </c>
      <c r="AS592" t="s">
        <v>78</v>
      </c>
      <c r="AT592" t="s">
        <v>78</v>
      </c>
      <c r="AU592" t="s">
        <v>78</v>
      </c>
      <c r="AV592" t="s">
        <v>78</v>
      </c>
      <c r="AW592" t="s">
        <v>78</v>
      </c>
      <c r="AX592" t="s">
        <v>78</v>
      </c>
      <c r="AY592">
        <v>4.0999999999999996</v>
      </c>
      <c r="AZ592">
        <v>1</v>
      </c>
      <c r="BA592">
        <v>1</v>
      </c>
      <c r="BB592">
        <v>0.8</v>
      </c>
      <c r="BC592">
        <v>0</v>
      </c>
      <c r="BD592">
        <v>0.71428571399999996</v>
      </c>
      <c r="BE592">
        <v>1</v>
      </c>
      <c r="BF592">
        <v>0.6875</v>
      </c>
      <c r="BG592">
        <v>0</v>
      </c>
      <c r="BH592">
        <v>0.5</v>
      </c>
      <c r="BI592">
        <v>0.4</v>
      </c>
      <c r="BJ592">
        <v>0.36363636399999999</v>
      </c>
      <c r="BK592">
        <v>0</v>
      </c>
      <c r="BL592">
        <v>0.75</v>
      </c>
      <c r="BM592">
        <v>0.5</v>
      </c>
      <c r="BN592">
        <v>0.66666666699999999</v>
      </c>
      <c r="BO592">
        <v>0</v>
      </c>
      <c r="BP592">
        <v>48</v>
      </c>
      <c r="BQ592">
        <v>6.9</v>
      </c>
      <c r="BR592">
        <v>7.8</v>
      </c>
      <c r="BS592">
        <v>6.8</v>
      </c>
      <c r="BT592">
        <v>6.4</v>
      </c>
      <c r="BU592">
        <v>6</v>
      </c>
      <c r="BV592">
        <v>7.4</v>
      </c>
      <c r="BW592">
        <v>6.5</v>
      </c>
      <c r="BX592">
        <v>5.5</v>
      </c>
      <c r="BY592">
        <v>7.2</v>
      </c>
      <c r="BZ592">
        <v>5</v>
      </c>
      <c r="CA592">
        <v>6.2</v>
      </c>
      <c r="CB592">
        <v>8</v>
      </c>
      <c r="CC592">
        <v>8.1999999999999993</v>
      </c>
      <c r="CD592">
        <v>8</v>
      </c>
      <c r="CE592">
        <v>7.8</v>
      </c>
      <c r="CG592">
        <f>IF(CJ592&lt;$CH$1,CJ592,)</f>
        <v>1376.3167249999999</v>
      </c>
      <c r="CH592">
        <v>1</v>
      </c>
      <c r="CI592">
        <v>592</v>
      </c>
      <c r="CJ592">
        <v>1376.3167249999999</v>
      </c>
      <c r="CK592">
        <f t="shared" si="28"/>
        <v>0</v>
      </c>
      <c r="CL592">
        <f t="shared" si="29"/>
        <v>753.90363613652482</v>
      </c>
    </row>
    <row r="593" spans="1:90" x14ac:dyDescent="0.25">
      <c r="A593" s="5" t="s">
        <v>638</v>
      </c>
      <c r="B593" s="2" t="s">
        <v>688</v>
      </c>
      <c r="C593" s="10">
        <v>42675</v>
      </c>
      <c r="E593" s="14" t="e">
        <f t="shared" si="27"/>
        <v>#NUM!</v>
      </c>
      <c r="H593">
        <v>267</v>
      </c>
      <c r="I593">
        <v>75</v>
      </c>
      <c r="J593">
        <v>151</v>
      </c>
      <c r="K593">
        <v>7.9</v>
      </c>
      <c r="L593">
        <v>163</v>
      </c>
      <c r="M593">
        <v>73</v>
      </c>
      <c r="N593" t="s">
        <v>76</v>
      </c>
      <c r="O593">
        <v>401</v>
      </c>
      <c r="P593">
        <v>1080</v>
      </c>
      <c r="Q593">
        <v>1920</v>
      </c>
      <c r="R593" s="1" t="s">
        <v>78</v>
      </c>
      <c r="S593" s="1" t="s">
        <v>78</v>
      </c>
      <c r="T593" t="s">
        <v>74</v>
      </c>
      <c r="U593">
        <v>8</v>
      </c>
      <c r="V593">
        <v>76.566000000000003</v>
      </c>
      <c r="W593">
        <v>2.2000000000000002</v>
      </c>
      <c r="X593">
        <v>4</v>
      </c>
      <c r="Y593">
        <v>32</v>
      </c>
      <c r="Z593" t="s">
        <v>104</v>
      </c>
      <c r="AA593">
        <v>3000</v>
      </c>
      <c r="AB593">
        <v>55</v>
      </c>
      <c r="AC593">
        <v>14.9</v>
      </c>
      <c r="AD593">
        <v>7.18</v>
      </c>
      <c r="AE593">
        <v>7.75</v>
      </c>
      <c r="AF593" t="s">
        <v>74</v>
      </c>
      <c r="AG593">
        <v>16</v>
      </c>
      <c r="AH593">
        <v>2.2000000000000002</v>
      </c>
      <c r="AI593">
        <v>8</v>
      </c>
      <c r="AJ593" t="s">
        <v>74</v>
      </c>
      <c r="AK593" t="s">
        <v>78</v>
      </c>
      <c r="AL593" t="s">
        <v>78</v>
      </c>
      <c r="AM593" t="s">
        <v>78</v>
      </c>
      <c r="AN593" t="s">
        <v>78</v>
      </c>
      <c r="AO593" t="s">
        <v>74</v>
      </c>
      <c r="AP593" t="s">
        <v>74</v>
      </c>
      <c r="AQ593" t="s">
        <v>74</v>
      </c>
      <c r="AR593" t="s">
        <v>77</v>
      </c>
      <c r="AS593" t="s">
        <v>78</v>
      </c>
      <c r="AT593" t="s">
        <v>78</v>
      </c>
      <c r="AU593" t="s">
        <v>78</v>
      </c>
      <c r="AV593" t="s">
        <v>74</v>
      </c>
      <c r="AW593" t="s">
        <v>74</v>
      </c>
      <c r="AX593" t="s">
        <v>78</v>
      </c>
      <c r="AY593">
        <v>4.0999999999999996</v>
      </c>
      <c r="AZ593">
        <v>1</v>
      </c>
      <c r="BA593">
        <v>1</v>
      </c>
      <c r="BB593">
        <v>0.8</v>
      </c>
      <c r="BC593">
        <v>0</v>
      </c>
      <c r="BD593">
        <v>0.571428571</v>
      </c>
      <c r="BE593">
        <v>0.66666666699999999</v>
      </c>
      <c r="BF593">
        <v>0.1875</v>
      </c>
      <c r="BG593">
        <v>0</v>
      </c>
      <c r="BH593">
        <v>0.5</v>
      </c>
      <c r="BI593">
        <v>0.4</v>
      </c>
      <c r="BJ593">
        <v>0.36363636399999999</v>
      </c>
      <c r="BK593">
        <v>0</v>
      </c>
      <c r="BL593">
        <v>0.75</v>
      </c>
      <c r="BM593">
        <v>1</v>
      </c>
      <c r="BN593">
        <v>1</v>
      </c>
      <c r="BO593">
        <v>0</v>
      </c>
      <c r="BP593">
        <v>3</v>
      </c>
      <c r="BQ593" t="s">
        <v>74</v>
      </c>
      <c r="BR593" t="s">
        <v>74</v>
      </c>
      <c r="BS593" t="s">
        <v>74</v>
      </c>
      <c r="BT593" t="s">
        <v>74</v>
      </c>
      <c r="BU593" t="s">
        <v>74</v>
      </c>
      <c r="BV593" t="s">
        <v>74</v>
      </c>
      <c r="BW593" t="s">
        <v>74</v>
      </c>
      <c r="BX593" t="s">
        <v>74</v>
      </c>
      <c r="BY593" t="s">
        <v>74</v>
      </c>
      <c r="BZ593" t="s">
        <v>74</v>
      </c>
      <c r="CA593" t="s">
        <v>74</v>
      </c>
      <c r="CB593" t="s">
        <v>74</v>
      </c>
      <c r="CC593" t="s">
        <v>74</v>
      </c>
      <c r="CD593" t="s">
        <v>74</v>
      </c>
      <c r="CE593" t="s">
        <v>74</v>
      </c>
      <c r="CG593">
        <f>IF(CJ593&lt;$CH$1,CJ593,)</f>
        <v>1000.000035</v>
      </c>
      <c r="CH593">
        <v>1</v>
      </c>
      <c r="CI593">
        <v>593</v>
      </c>
      <c r="CJ593">
        <v>1000.000035</v>
      </c>
      <c r="CK593">
        <f t="shared" si="28"/>
        <v>0</v>
      </c>
      <c r="CL593">
        <f t="shared" si="29"/>
        <v>547.76901917191492</v>
      </c>
    </row>
    <row r="594" spans="1:90" x14ac:dyDescent="0.25">
      <c r="A594" s="5" t="s">
        <v>638</v>
      </c>
      <c r="B594" s="2" t="s">
        <v>687</v>
      </c>
      <c r="C594" s="10">
        <v>42583</v>
      </c>
      <c r="D594" s="10">
        <v>42887</v>
      </c>
      <c r="E594" s="14">
        <f t="shared" si="27"/>
        <v>10</v>
      </c>
      <c r="G594" s="3" t="s">
        <v>677</v>
      </c>
      <c r="H594">
        <v>130</v>
      </c>
      <c r="I594">
        <v>71.599999999999994</v>
      </c>
      <c r="J594">
        <v>143.80000000000001</v>
      </c>
      <c r="K594">
        <v>8.5</v>
      </c>
      <c r="L594">
        <v>140</v>
      </c>
      <c r="M594">
        <v>67</v>
      </c>
      <c r="N594" t="s">
        <v>76</v>
      </c>
      <c r="O594">
        <v>294</v>
      </c>
      <c r="P594">
        <v>720</v>
      </c>
      <c r="Q594">
        <v>1280</v>
      </c>
      <c r="R594" s="1" t="s">
        <v>77</v>
      </c>
      <c r="S594" s="1" t="s">
        <v>78</v>
      </c>
      <c r="T594" t="s">
        <v>74</v>
      </c>
      <c r="U594">
        <v>4</v>
      </c>
      <c r="V594">
        <v>19</v>
      </c>
      <c r="W594">
        <v>1</v>
      </c>
      <c r="X594">
        <v>1</v>
      </c>
      <c r="Y594">
        <v>8</v>
      </c>
      <c r="Z594" t="s">
        <v>104</v>
      </c>
      <c r="AA594">
        <v>2800</v>
      </c>
      <c r="AF594" t="s">
        <v>74</v>
      </c>
      <c r="AG594">
        <v>8</v>
      </c>
      <c r="AH594">
        <v>2</v>
      </c>
      <c r="AI594">
        <v>5</v>
      </c>
      <c r="AJ594" t="s">
        <v>74</v>
      </c>
      <c r="AK594" t="s">
        <v>77</v>
      </c>
      <c r="AL594" t="s">
        <v>78</v>
      </c>
      <c r="AM594" t="s">
        <v>78</v>
      </c>
      <c r="AN594" t="s">
        <v>78</v>
      </c>
      <c r="AO594" t="s">
        <v>74</v>
      </c>
      <c r="AP594" t="s">
        <v>74</v>
      </c>
      <c r="AQ594" t="s">
        <v>74</v>
      </c>
      <c r="AR594" t="s">
        <v>77</v>
      </c>
      <c r="AS594" t="s">
        <v>78</v>
      </c>
      <c r="AT594" t="s">
        <v>77</v>
      </c>
      <c r="AU594" t="s">
        <v>78</v>
      </c>
      <c r="AV594" t="s">
        <v>74</v>
      </c>
      <c r="AW594" t="s">
        <v>74</v>
      </c>
      <c r="AX594" t="s">
        <v>78</v>
      </c>
      <c r="AY594">
        <v>4</v>
      </c>
      <c r="AZ594">
        <v>1</v>
      </c>
      <c r="BA594">
        <v>1</v>
      </c>
      <c r="BB594">
        <v>0.8</v>
      </c>
      <c r="BC594">
        <v>0</v>
      </c>
      <c r="BD594">
        <v>0.428571429</v>
      </c>
      <c r="BE594">
        <v>0.66666666699999999</v>
      </c>
      <c r="BF594">
        <v>0.1875</v>
      </c>
      <c r="BG594">
        <v>0</v>
      </c>
      <c r="BH594">
        <v>0</v>
      </c>
      <c r="BI594">
        <v>0.4</v>
      </c>
      <c r="BJ594">
        <v>0.36363636399999999</v>
      </c>
      <c r="BK594">
        <v>0</v>
      </c>
      <c r="BL594">
        <v>0.5</v>
      </c>
      <c r="BM594">
        <v>0.5</v>
      </c>
      <c r="BN594">
        <v>0.83333333300000001</v>
      </c>
      <c r="BO594">
        <v>0</v>
      </c>
      <c r="BP594">
        <v>1</v>
      </c>
      <c r="BQ594" t="s">
        <v>74</v>
      </c>
      <c r="BR594" t="s">
        <v>74</v>
      </c>
      <c r="BS594" t="s">
        <v>74</v>
      </c>
      <c r="BT594" t="s">
        <v>74</v>
      </c>
      <c r="BU594" t="s">
        <v>74</v>
      </c>
      <c r="BV594" t="s">
        <v>74</v>
      </c>
      <c r="BW594" t="s">
        <v>74</v>
      </c>
      <c r="BX594" t="s">
        <v>74</v>
      </c>
      <c r="BY594" t="s">
        <v>74</v>
      </c>
      <c r="BZ594" t="s">
        <v>74</v>
      </c>
      <c r="CA594" t="s">
        <v>74</v>
      </c>
      <c r="CB594" t="s">
        <v>74</v>
      </c>
      <c r="CC594" t="s">
        <v>74</v>
      </c>
      <c r="CD594" t="s">
        <v>74</v>
      </c>
      <c r="CE594" t="s">
        <v>74</v>
      </c>
      <c r="CG594">
        <f>IF(CJ594&lt;$CH$1,CJ594,)</f>
        <v>0</v>
      </c>
      <c r="CH594">
        <v>1</v>
      </c>
      <c r="CI594">
        <v>594</v>
      </c>
      <c r="CJ594">
        <v>14999.99994</v>
      </c>
      <c r="CK594">
        <f t="shared" si="28"/>
        <v>0</v>
      </c>
      <c r="CL594">
        <f t="shared" si="29"/>
        <v>0</v>
      </c>
    </row>
    <row r="595" spans="1:90" x14ac:dyDescent="0.25">
      <c r="A595" s="5" t="s">
        <v>638</v>
      </c>
      <c r="B595" s="2" t="s">
        <v>689</v>
      </c>
      <c r="C595" s="10">
        <v>42491</v>
      </c>
      <c r="E595" s="14" t="e">
        <f t="shared" si="27"/>
        <v>#NUM!</v>
      </c>
      <c r="H595">
        <v>200</v>
      </c>
      <c r="I595">
        <v>72</v>
      </c>
      <c r="J595">
        <v>144.4</v>
      </c>
      <c r="K595">
        <v>9.9</v>
      </c>
      <c r="L595">
        <v>137</v>
      </c>
      <c r="M595">
        <v>66</v>
      </c>
      <c r="N595" t="s">
        <v>76</v>
      </c>
      <c r="O595">
        <v>294</v>
      </c>
      <c r="P595">
        <v>720</v>
      </c>
      <c r="Q595">
        <v>1280</v>
      </c>
      <c r="R595" s="1" t="s">
        <v>77</v>
      </c>
      <c r="S595" s="1" t="s">
        <v>77</v>
      </c>
      <c r="T595" t="s">
        <v>74</v>
      </c>
      <c r="U595">
        <v>4</v>
      </c>
      <c r="V595">
        <v>28.366</v>
      </c>
      <c r="W595">
        <v>1.2</v>
      </c>
      <c r="X595">
        <v>2</v>
      </c>
      <c r="Y595">
        <v>16</v>
      </c>
      <c r="Z595" t="s">
        <v>104</v>
      </c>
      <c r="AA595">
        <v>2800</v>
      </c>
      <c r="AF595" t="s">
        <v>74</v>
      </c>
      <c r="AG595">
        <v>8</v>
      </c>
      <c r="AH595">
        <v>2.2000000000000002</v>
      </c>
      <c r="AI595">
        <v>5</v>
      </c>
      <c r="AJ595" t="s">
        <v>74</v>
      </c>
      <c r="AK595" t="s">
        <v>77</v>
      </c>
      <c r="AL595" t="s">
        <v>78</v>
      </c>
      <c r="AM595" t="s">
        <v>78</v>
      </c>
      <c r="AN595" t="s">
        <v>78</v>
      </c>
      <c r="AO595" t="s">
        <v>74</v>
      </c>
      <c r="AP595" t="s">
        <v>74</v>
      </c>
      <c r="AQ595" t="s">
        <v>74</v>
      </c>
      <c r="AR595" t="s">
        <v>77</v>
      </c>
      <c r="AS595" t="s">
        <v>78</v>
      </c>
      <c r="AT595" t="s">
        <v>78</v>
      </c>
      <c r="AU595" t="s">
        <v>78</v>
      </c>
      <c r="AV595" t="s">
        <v>78</v>
      </c>
      <c r="AW595" t="s">
        <v>74</v>
      </c>
      <c r="AX595" t="s">
        <v>78</v>
      </c>
      <c r="AY595">
        <v>4.0999999999999996</v>
      </c>
      <c r="AZ595">
        <v>1</v>
      </c>
      <c r="BA595">
        <v>1</v>
      </c>
      <c r="BB595">
        <v>1</v>
      </c>
      <c r="BC595">
        <v>0</v>
      </c>
      <c r="BD595">
        <v>0.71428571399999996</v>
      </c>
      <c r="BE595">
        <v>0.66666666699999999</v>
      </c>
      <c r="BF595">
        <v>0.125</v>
      </c>
      <c r="BG595">
        <v>0</v>
      </c>
      <c r="BH595">
        <v>0.5</v>
      </c>
      <c r="BI595">
        <v>0.4</v>
      </c>
      <c r="BJ595">
        <v>0.36363636399999999</v>
      </c>
      <c r="BK595">
        <v>0</v>
      </c>
      <c r="BL595">
        <v>0.75</v>
      </c>
      <c r="BM595">
        <v>0.5</v>
      </c>
      <c r="BN595">
        <v>0.66666666699999999</v>
      </c>
      <c r="BO595">
        <v>0</v>
      </c>
      <c r="BP595">
        <v>39</v>
      </c>
      <c r="BQ595">
        <v>6.5</v>
      </c>
      <c r="BR595">
        <v>7.1</v>
      </c>
      <c r="BS595">
        <v>6.1</v>
      </c>
      <c r="BT595">
        <v>7.5</v>
      </c>
      <c r="BU595">
        <v>6.2</v>
      </c>
      <c r="BV595">
        <v>6.6</v>
      </c>
      <c r="BW595">
        <v>6.6</v>
      </c>
      <c r="BX595">
        <v>5</v>
      </c>
      <c r="BY595">
        <v>7.5</v>
      </c>
      <c r="BZ595">
        <v>4.9000000000000004</v>
      </c>
      <c r="CA595">
        <v>6.2</v>
      </c>
      <c r="CB595">
        <v>7.6</v>
      </c>
      <c r="CC595">
        <v>7.9</v>
      </c>
      <c r="CD595">
        <v>5.8</v>
      </c>
      <c r="CE595">
        <v>8</v>
      </c>
      <c r="CG595">
        <f>IF(CJ595&lt;$CH$1,CJ595,)</f>
        <v>1893.773365</v>
      </c>
      <c r="CH595">
        <v>1</v>
      </c>
      <c r="CI595">
        <v>595</v>
      </c>
      <c r="CJ595">
        <v>1893.773365</v>
      </c>
      <c r="CK595">
        <f t="shared" si="28"/>
        <v>0</v>
      </c>
      <c r="CL595">
        <f t="shared" si="29"/>
        <v>1037.350342372685</v>
      </c>
    </row>
    <row r="596" spans="1:90" x14ac:dyDescent="0.25">
      <c r="A596" s="5" t="s">
        <v>690</v>
      </c>
      <c r="B596" s="2" t="s">
        <v>691</v>
      </c>
      <c r="C596" s="10">
        <v>42491</v>
      </c>
      <c r="E596" s="14" t="e">
        <f t="shared" si="27"/>
        <v>#NUM!</v>
      </c>
      <c r="H596">
        <v>270</v>
      </c>
      <c r="I596">
        <v>76.599999999999994</v>
      </c>
      <c r="J596">
        <v>153</v>
      </c>
      <c r="K596">
        <v>9.8000000000000007</v>
      </c>
      <c r="L596">
        <v>155</v>
      </c>
      <c r="M596">
        <v>71</v>
      </c>
      <c r="N596" t="s">
        <v>76</v>
      </c>
      <c r="O596">
        <v>401</v>
      </c>
      <c r="P596">
        <v>1080</v>
      </c>
      <c r="Q596">
        <v>1920</v>
      </c>
      <c r="R596" s="1" t="s">
        <v>78</v>
      </c>
      <c r="S596" s="1" t="s">
        <v>78</v>
      </c>
      <c r="T596" t="s">
        <v>74</v>
      </c>
      <c r="U596">
        <v>8</v>
      </c>
      <c r="V596">
        <v>56.454000000000001</v>
      </c>
      <c r="W596">
        <v>1.5</v>
      </c>
      <c r="X596">
        <v>2</v>
      </c>
      <c r="Y596">
        <v>16</v>
      </c>
      <c r="Z596" t="s">
        <v>104</v>
      </c>
      <c r="AA596">
        <v>3000</v>
      </c>
      <c r="AF596">
        <v>84</v>
      </c>
      <c r="AG596">
        <v>16</v>
      </c>
      <c r="AH596">
        <v>2</v>
      </c>
      <c r="AI596">
        <v>5</v>
      </c>
      <c r="AJ596" t="s">
        <v>74</v>
      </c>
      <c r="AK596" t="s">
        <v>78</v>
      </c>
      <c r="AL596" t="s">
        <v>78</v>
      </c>
      <c r="AM596" t="s">
        <v>78</v>
      </c>
      <c r="AN596" t="s">
        <v>78</v>
      </c>
      <c r="AO596" t="s">
        <v>74</v>
      </c>
      <c r="AP596" t="s">
        <v>78</v>
      </c>
      <c r="AQ596" t="s">
        <v>74</v>
      </c>
      <c r="AR596" t="s">
        <v>77</v>
      </c>
      <c r="AS596" t="s">
        <v>78</v>
      </c>
      <c r="AT596" t="s">
        <v>78</v>
      </c>
      <c r="AU596" t="s">
        <v>78</v>
      </c>
      <c r="AV596" t="s">
        <v>74</v>
      </c>
      <c r="AW596" t="s">
        <v>74</v>
      </c>
      <c r="AX596" t="s">
        <v>78</v>
      </c>
      <c r="AY596">
        <v>4.0999999999999996</v>
      </c>
      <c r="AZ596">
        <v>1</v>
      </c>
      <c r="BA596">
        <v>1</v>
      </c>
      <c r="BB596">
        <v>1</v>
      </c>
      <c r="BC596">
        <v>0</v>
      </c>
      <c r="BD596">
        <v>0.71428571399999996</v>
      </c>
      <c r="BE596">
        <v>1</v>
      </c>
      <c r="BF596">
        <v>0.5625</v>
      </c>
      <c r="BG596">
        <v>0</v>
      </c>
      <c r="BH596">
        <v>0.5</v>
      </c>
      <c r="BI596">
        <v>0.4</v>
      </c>
      <c r="BJ596">
        <v>0.45454545499999999</v>
      </c>
      <c r="BK596">
        <v>0</v>
      </c>
      <c r="BL596">
        <v>0.75</v>
      </c>
      <c r="BM596">
        <v>0.5</v>
      </c>
      <c r="BN596">
        <v>0.83333333300000001</v>
      </c>
      <c r="BO596">
        <v>0</v>
      </c>
      <c r="BP596">
        <v>75</v>
      </c>
      <c r="BQ596">
        <v>6.8</v>
      </c>
      <c r="BR596">
        <v>7.5</v>
      </c>
      <c r="BS596">
        <v>7.2</v>
      </c>
      <c r="BT596">
        <v>7.7</v>
      </c>
      <c r="BU596">
        <v>7.2</v>
      </c>
      <c r="BV596">
        <v>7.4</v>
      </c>
      <c r="BW596">
        <v>6.9</v>
      </c>
      <c r="BX596">
        <v>6.2</v>
      </c>
      <c r="BY596">
        <v>8.1</v>
      </c>
      <c r="BZ596">
        <v>6</v>
      </c>
      <c r="CA596">
        <v>7.5</v>
      </c>
      <c r="CB596">
        <v>7.3</v>
      </c>
      <c r="CC596">
        <v>8.1999999999999993</v>
      </c>
      <c r="CD596">
        <v>7.8</v>
      </c>
      <c r="CE596">
        <v>8</v>
      </c>
      <c r="CG596">
        <f>IF(CJ596&lt;$CH$1,CJ596,)</f>
        <v>1085.430539</v>
      </c>
      <c r="CH596">
        <v>1</v>
      </c>
      <c r="CI596">
        <v>596</v>
      </c>
      <c r="CJ596">
        <v>1085.430539</v>
      </c>
      <c r="CK596">
        <f t="shared" si="28"/>
        <v>0</v>
      </c>
      <c r="CL596">
        <f t="shared" si="29"/>
        <v>594.56520091749087</v>
      </c>
    </row>
    <row r="597" spans="1:90" x14ac:dyDescent="0.25">
      <c r="A597" s="5" t="s">
        <v>690</v>
      </c>
      <c r="B597" s="2" t="s">
        <v>692</v>
      </c>
      <c r="C597" s="10">
        <v>42491</v>
      </c>
      <c r="E597" s="14" t="e">
        <f t="shared" si="27"/>
        <v>#NUM!</v>
      </c>
      <c r="H597">
        <v>230</v>
      </c>
      <c r="I597">
        <v>76.599999999999994</v>
      </c>
      <c r="J597">
        <v>153</v>
      </c>
      <c r="K597">
        <v>9.8000000000000007</v>
      </c>
      <c r="L597">
        <v>155</v>
      </c>
      <c r="M597">
        <v>71</v>
      </c>
      <c r="N597" t="s">
        <v>76</v>
      </c>
      <c r="O597">
        <v>401</v>
      </c>
      <c r="P597">
        <v>1080</v>
      </c>
      <c r="Q597">
        <v>1920</v>
      </c>
      <c r="R597" s="1" t="s">
        <v>78</v>
      </c>
      <c r="S597" s="1" t="s">
        <v>78</v>
      </c>
      <c r="T597" t="s">
        <v>74</v>
      </c>
      <c r="U597">
        <v>8</v>
      </c>
      <c r="V597">
        <v>35</v>
      </c>
      <c r="W597">
        <v>1.5</v>
      </c>
      <c r="X597">
        <v>2</v>
      </c>
      <c r="Y597">
        <v>16</v>
      </c>
      <c r="Z597" t="s">
        <v>104</v>
      </c>
      <c r="AA597">
        <v>3000</v>
      </c>
      <c r="AF597" t="s">
        <v>74</v>
      </c>
      <c r="AG597">
        <v>13</v>
      </c>
      <c r="AH597">
        <v>2.2000000000000002</v>
      </c>
      <c r="AI597">
        <v>5</v>
      </c>
      <c r="AJ597" t="s">
        <v>74</v>
      </c>
      <c r="AK597" t="s">
        <v>77</v>
      </c>
      <c r="AL597" t="s">
        <v>78</v>
      </c>
      <c r="AM597" t="s">
        <v>78</v>
      </c>
      <c r="AN597" t="s">
        <v>78</v>
      </c>
      <c r="AO597" t="s">
        <v>74</v>
      </c>
      <c r="AP597" t="s">
        <v>74</v>
      </c>
      <c r="AQ597" t="s">
        <v>74</v>
      </c>
      <c r="AR597" t="s">
        <v>77</v>
      </c>
      <c r="AS597" t="s">
        <v>78</v>
      </c>
      <c r="AT597" t="s">
        <v>78</v>
      </c>
      <c r="AU597" t="s">
        <v>78</v>
      </c>
      <c r="AV597" t="s">
        <v>74</v>
      </c>
      <c r="AW597" t="s">
        <v>74</v>
      </c>
      <c r="AX597" t="s">
        <v>78</v>
      </c>
      <c r="AY597">
        <v>4.0999999999999996</v>
      </c>
      <c r="AZ597">
        <v>1</v>
      </c>
      <c r="BA597">
        <v>1</v>
      </c>
      <c r="BB597">
        <v>1</v>
      </c>
      <c r="BC597">
        <v>0</v>
      </c>
      <c r="BD597">
        <v>0.71428571399999996</v>
      </c>
      <c r="BE597">
        <v>1</v>
      </c>
      <c r="BF597">
        <v>0.5625</v>
      </c>
      <c r="BG597">
        <v>0</v>
      </c>
      <c r="BH597">
        <v>0.5</v>
      </c>
      <c r="BI597">
        <v>0.4</v>
      </c>
      <c r="BJ597">
        <v>0.45454545499999999</v>
      </c>
      <c r="BK597">
        <v>0</v>
      </c>
      <c r="BL597">
        <v>0.75</v>
      </c>
      <c r="BM597">
        <v>0.5</v>
      </c>
      <c r="BN597">
        <v>0.83333333300000001</v>
      </c>
      <c r="BO597">
        <v>0</v>
      </c>
      <c r="BP597">
        <v>52</v>
      </c>
      <c r="BQ597">
        <v>7.6</v>
      </c>
      <c r="BR597">
        <v>7.6</v>
      </c>
      <c r="BS597">
        <v>7.1</v>
      </c>
      <c r="BT597">
        <v>7.5</v>
      </c>
      <c r="BU597">
        <v>7.3</v>
      </c>
      <c r="BV597">
        <v>7.6</v>
      </c>
      <c r="BW597">
        <v>7.4</v>
      </c>
      <c r="BX597">
        <v>6.6</v>
      </c>
      <c r="BY597">
        <v>8.3000000000000007</v>
      </c>
      <c r="BZ597">
        <v>6.2</v>
      </c>
      <c r="CA597">
        <v>7.2</v>
      </c>
      <c r="CB597">
        <v>8</v>
      </c>
      <c r="CC597">
        <v>8.6999999999999993</v>
      </c>
      <c r="CD597">
        <v>8.1999999999999993</v>
      </c>
      <c r="CE597">
        <v>8.6999999999999993</v>
      </c>
      <c r="CG597">
        <f>IF(CJ597&lt;$CH$1,CJ597,)</f>
        <v>1076.257114</v>
      </c>
      <c r="CH597">
        <v>1</v>
      </c>
      <c r="CI597">
        <v>597</v>
      </c>
      <c r="CJ597">
        <v>1076.257114</v>
      </c>
      <c r="CK597">
        <f t="shared" si="28"/>
        <v>0</v>
      </c>
      <c r="CL597">
        <f t="shared" si="29"/>
        <v>589.54028307866599</v>
      </c>
    </row>
    <row r="598" spans="1:90" x14ac:dyDescent="0.25">
      <c r="A598" s="5" t="s">
        <v>638</v>
      </c>
      <c r="B598" s="2" t="s">
        <v>693</v>
      </c>
      <c r="C598" s="10">
        <v>42309</v>
      </c>
      <c r="E598" s="14" t="e">
        <f t="shared" si="27"/>
        <v>#NUM!</v>
      </c>
      <c r="H598">
        <v>700</v>
      </c>
      <c r="I598">
        <v>78</v>
      </c>
      <c r="J598">
        <v>149.80000000000001</v>
      </c>
      <c r="K598">
        <v>9.1999999999999993</v>
      </c>
      <c r="L598">
        <v>169</v>
      </c>
      <c r="M598">
        <v>68</v>
      </c>
      <c r="N598" t="s">
        <v>114</v>
      </c>
      <c r="O598">
        <v>543</v>
      </c>
      <c r="P598">
        <v>1440</v>
      </c>
      <c r="Q598">
        <v>2560</v>
      </c>
      <c r="R598" s="1" t="s">
        <v>78</v>
      </c>
      <c r="S598" s="1" t="s">
        <v>78</v>
      </c>
      <c r="T598" t="s">
        <v>694</v>
      </c>
      <c r="U598">
        <v>8</v>
      </c>
      <c r="V598">
        <v>84.93</v>
      </c>
      <c r="W598">
        <v>2</v>
      </c>
      <c r="X598">
        <v>3</v>
      </c>
      <c r="Y598">
        <v>32</v>
      </c>
      <c r="Z598" t="s">
        <v>107</v>
      </c>
      <c r="AA598">
        <v>3760</v>
      </c>
      <c r="AB598">
        <v>78</v>
      </c>
      <c r="AC598">
        <v>23.37</v>
      </c>
      <c r="AD598">
        <v>9.48</v>
      </c>
      <c r="AE598">
        <v>15.12</v>
      </c>
      <c r="AF598" t="s">
        <v>74</v>
      </c>
      <c r="AG598">
        <v>21</v>
      </c>
      <c r="AH598">
        <v>2</v>
      </c>
      <c r="AI598">
        <v>4.9000000000000004</v>
      </c>
      <c r="AJ598" t="s">
        <v>74</v>
      </c>
      <c r="AK598" t="s">
        <v>77</v>
      </c>
      <c r="AL598" t="s">
        <v>78</v>
      </c>
      <c r="AM598" t="s">
        <v>78</v>
      </c>
      <c r="AN598" t="s">
        <v>78</v>
      </c>
      <c r="AO598" t="s">
        <v>74</v>
      </c>
      <c r="AP598" t="s">
        <v>78</v>
      </c>
      <c r="AQ598" t="s">
        <v>74</v>
      </c>
      <c r="AR598" t="s">
        <v>78</v>
      </c>
      <c r="AS598" t="s">
        <v>78</v>
      </c>
      <c r="AT598" t="s">
        <v>77</v>
      </c>
      <c r="AU598" t="s">
        <v>78</v>
      </c>
      <c r="AV598" t="s">
        <v>78</v>
      </c>
      <c r="AW598" t="s">
        <v>74</v>
      </c>
      <c r="AX598" t="s">
        <v>78</v>
      </c>
      <c r="AY598">
        <v>4.0999999999999996</v>
      </c>
      <c r="AZ598">
        <v>1</v>
      </c>
      <c r="BA598">
        <v>1</v>
      </c>
      <c r="BB598">
        <v>1</v>
      </c>
      <c r="BC598">
        <v>0</v>
      </c>
      <c r="BD598">
        <v>0.428571429</v>
      </c>
      <c r="BE598">
        <v>1</v>
      </c>
      <c r="BF598">
        <v>0.4375</v>
      </c>
      <c r="BG598">
        <v>0</v>
      </c>
      <c r="BH598">
        <v>0</v>
      </c>
      <c r="BI598">
        <v>0.4</v>
      </c>
      <c r="BJ598">
        <v>0.36363636399999999</v>
      </c>
      <c r="BK598">
        <v>0</v>
      </c>
      <c r="BL598">
        <v>0.5</v>
      </c>
      <c r="BM598">
        <v>0.5</v>
      </c>
      <c r="BN598">
        <v>0.66666666699999999</v>
      </c>
      <c r="BO598">
        <v>0</v>
      </c>
      <c r="BP598">
        <v>15</v>
      </c>
      <c r="BQ598">
        <v>8.1999999999999993</v>
      </c>
      <c r="BR598">
        <v>8.5</v>
      </c>
      <c r="BS598">
        <v>8</v>
      </c>
      <c r="BT598">
        <v>8.9</v>
      </c>
      <c r="BU598">
        <v>8.3000000000000007</v>
      </c>
      <c r="BV598">
        <v>7.5</v>
      </c>
      <c r="BW598">
        <v>8.9</v>
      </c>
      <c r="BX598">
        <v>6.9</v>
      </c>
      <c r="BY598">
        <v>9</v>
      </c>
      <c r="BZ598">
        <v>6.7</v>
      </c>
      <c r="CA598">
        <v>7.9</v>
      </c>
      <c r="CB598">
        <v>8.1999999999999993</v>
      </c>
      <c r="CC598">
        <v>9.3000000000000007</v>
      </c>
      <c r="CD598">
        <v>9.3000000000000007</v>
      </c>
      <c r="CE598">
        <v>9.3000000000000007</v>
      </c>
      <c r="CG598">
        <f>IF(CJ598&lt;$CH$1,CJ598,)</f>
        <v>0</v>
      </c>
      <c r="CH598">
        <v>1</v>
      </c>
      <c r="CI598">
        <v>598</v>
      </c>
      <c r="CJ598">
        <v>14999.99958</v>
      </c>
      <c r="CK598">
        <f t="shared" si="28"/>
        <v>0</v>
      </c>
      <c r="CL598">
        <f t="shared" si="29"/>
        <v>0</v>
      </c>
    </row>
    <row r="599" spans="1:90" x14ac:dyDescent="0.25">
      <c r="A599" s="5" t="s">
        <v>638</v>
      </c>
      <c r="B599" s="2" t="s">
        <v>695</v>
      </c>
      <c r="C599" s="10">
        <v>42278</v>
      </c>
      <c r="E599" s="14" t="e">
        <f t="shared" si="27"/>
        <v>#NUM!</v>
      </c>
      <c r="H599">
        <v>556</v>
      </c>
      <c r="I599">
        <v>78</v>
      </c>
      <c r="J599">
        <v>149.80000000000001</v>
      </c>
      <c r="K599">
        <v>9.1999999999999993</v>
      </c>
      <c r="L599">
        <v>168</v>
      </c>
      <c r="M599">
        <v>68</v>
      </c>
      <c r="N599" t="s">
        <v>114</v>
      </c>
      <c r="O599">
        <v>544</v>
      </c>
      <c r="P599">
        <v>1440</v>
      </c>
      <c r="Q599">
        <v>2560</v>
      </c>
      <c r="R599" s="1" t="s">
        <v>78</v>
      </c>
      <c r="S599" s="1" t="s">
        <v>78</v>
      </c>
      <c r="T599" t="s">
        <v>536</v>
      </c>
      <c r="U599">
        <v>8</v>
      </c>
      <c r="V599">
        <v>60.265000000000001</v>
      </c>
      <c r="W599">
        <v>2</v>
      </c>
      <c r="X599">
        <v>3</v>
      </c>
      <c r="Y599">
        <v>32</v>
      </c>
      <c r="Z599" t="s">
        <v>104</v>
      </c>
      <c r="AA599">
        <v>3760</v>
      </c>
      <c r="AF599">
        <v>84</v>
      </c>
      <c r="AG599">
        <v>21</v>
      </c>
      <c r="AH599">
        <v>2</v>
      </c>
      <c r="AI599">
        <v>5</v>
      </c>
      <c r="AJ599" t="s">
        <v>74</v>
      </c>
      <c r="AK599" t="s">
        <v>77</v>
      </c>
      <c r="AL599" t="s">
        <v>78</v>
      </c>
      <c r="AM599" t="s">
        <v>78</v>
      </c>
      <c r="AN599" t="s">
        <v>74</v>
      </c>
      <c r="AO599" t="s">
        <v>78</v>
      </c>
      <c r="AP599" t="s">
        <v>78</v>
      </c>
      <c r="AQ599" t="s">
        <v>74</v>
      </c>
      <c r="AR599" t="s">
        <v>78</v>
      </c>
      <c r="AS599" t="s">
        <v>78</v>
      </c>
      <c r="AT599" t="s">
        <v>77</v>
      </c>
      <c r="AU599" t="s">
        <v>78</v>
      </c>
      <c r="AV599" t="s">
        <v>78</v>
      </c>
      <c r="AW599" t="s">
        <v>74</v>
      </c>
      <c r="AX599" t="s">
        <v>78</v>
      </c>
      <c r="AY599">
        <v>4.0999999999999996</v>
      </c>
      <c r="AZ599">
        <v>1</v>
      </c>
      <c r="BA599">
        <v>1</v>
      </c>
      <c r="BB599">
        <v>0.4</v>
      </c>
      <c r="BC599">
        <v>0</v>
      </c>
      <c r="BD599">
        <v>0.71428571399999996</v>
      </c>
      <c r="BE599">
        <v>0.66666666699999999</v>
      </c>
      <c r="BF599">
        <v>0.25</v>
      </c>
      <c r="BG599">
        <v>0</v>
      </c>
      <c r="BH599">
        <v>0.5</v>
      </c>
      <c r="BI599">
        <v>0.4</v>
      </c>
      <c r="BJ599">
        <v>9.0909090999999997E-2</v>
      </c>
      <c r="BK599">
        <v>0</v>
      </c>
      <c r="BL599">
        <v>0.75</v>
      </c>
      <c r="BM599">
        <v>0.5</v>
      </c>
      <c r="BN599">
        <v>0.33333333300000001</v>
      </c>
      <c r="BO599">
        <v>0</v>
      </c>
      <c r="BP599">
        <v>6</v>
      </c>
      <c r="BQ599">
        <v>8.9</v>
      </c>
      <c r="BR599">
        <v>8.8000000000000007</v>
      </c>
      <c r="BS599">
        <v>9.6999999999999993</v>
      </c>
      <c r="BT599">
        <v>8.6999999999999993</v>
      </c>
      <c r="BU599">
        <v>7.3</v>
      </c>
      <c r="BV599">
        <v>8.1999999999999993</v>
      </c>
      <c r="BW599">
        <v>10</v>
      </c>
      <c r="BX599">
        <v>8</v>
      </c>
      <c r="BY599">
        <v>8.8000000000000007</v>
      </c>
      <c r="BZ599">
        <v>6.2</v>
      </c>
      <c r="CA599">
        <v>7.5</v>
      </c>
      <c r="CB599">
        <v>7.7</v>
      </c>
      <c r="CC599">
        <v>9</v>
      </c>
      <c r="CD599">
        <v>9.5</v>
      </c>
      <c r="CE599">
        <v>9.1999999999999993</v>
      </c>
      <c r="CG599">
        <f>IF(CJ599&lt;$CH$1,CJ599,)</f>
        <v>1765.0002039999999</v>
      </c>
      <c r="CH599">
        <v>1</v>
      </c>
      <c r="CI599">
        <v>599</v>
      </c>
      <c r="CJ599">
        <v>1765.0002039999999</v>
      </c>
      <c r="CK599">
        <f t="shared" si="28"/>
        <v>0</v>
      </c>
      <c r="CL599">
        <f t="shared" si="29"/>
        <v>966.81239674487585</v>
      </c>
    </row>
    <row r="600" spans="1:90" x14ac:dyDescent="0.25">
      <c r="A600" s="5" t="s">
        <v>638</v>
      </c>
      <c r="B600" s="2" t="s">
        <v>696</v>
      </c>
      <c r="C600" s="10">
        <v>42186</v>
      </c>
      <c r="E600" s="14" t="e">
        <f t="shared" si="27"/>
        <v>#NUM!</v>
      </c>
      <c r="F600" s="3" t="s">
        <v>697</v>
      </c>
      <c r="H600">
        <v>200</v>
      </c>
      <c r="I600">
        <v>72.400000000000006</v>
      </c>
      <c r="J600">
        <v>142.1</v>
      </c>
      <c r="K600">
        <v>11.6</v>
      </c>
      <c r="L600">
        <v>155</v>
      </c>
      <c r="M600">
        <v>67</v>
      </c>
      <c r="N600" t="s">
        <v>76</v>
      </c>
      <c r="O600">
        <v>294</v>
      </c>
      <c r="P600">
        <v>720</v>
      </c>
      <c r="Q600">
        <v>1280</v>
      </c>
      <c r="R600" s="1" t="s">
        <v>77</v>
      </c>
      <c r="S600" s="1" t="s">
        <v>78</v>
      </c>
      <c r="T600" t="s">
        <v>698</v>
      </c>
      <c r="U600">
        <v>4</v>
      </c>
      <c r="V600">
        <v>21</v>
      </c>
      <c r="W600">
        <v>1.4</v>
      </c>
      <c r="X600">
        <v>2</v>
      </c>
      <c r="Y600">
        <v>16</v>
      </c>
      <c r="Z600" t="s">
        <v>104</v>
      </c>
      <c r="AA600">
        <v>2470</v>
      </c>
      <c r="AB600">
        <v>76</v>
      </c>
      <c r="AC600">
        <v>19.38</v>
      </c>
      <c r="AD600">
        <v>9.02</v>
      </c>
      <c r="AE600">
        <v>10.08</v>
      </c>
      <c r="AF600" t="s">
        <v>74</v>
      </c>
      <c r="AG600">
        <v>13</v>
      </c>
      <c r="AH600">
        <v>2.2000000000000002</v>
      </c>
      <c r="AI600">
        <v>5</v>
      </c>
      <c r="AJ600" t="s">
        <v>74</v>
      </c>
      <c r="AK600" t="s">
        <v>77</v>
      </c>
      <c r="AL600" t="s">
        <v>78</v>
      </c>
      <c r="AM600" t="s">
        <v>78</v>
      </c>
      <c r="AN600" t="s">
        <v>78</v>
      </c>
      <c r="AO600" t="s">
        <v>78</v>
      </c>
      <c r="AP600" t="s">
        <v>74</v>
      </c>
      <c r="AQ600" t="s">
        <v>74</v>
      </c>
      <c r="AR600" t="s">
        <v>77</v>
      </c>
      <c r="AS600" t="s">
        <v>78</v>
      </c>
      <c r="AT600" t="s">
        <v>78</v>
      </c>
      <c r="AU600" t="s">
        <v>74</v>
      </c>
      <c r="AV600" t="s">
        <v>74</v>
      </c>
      <c r="AW600" t="s">
        <v>74</v>
      </c>
      <c r="AX600" t="s">
        <v>74</v>
      </c>
      <c r="AY600">
        <v>4.0999999999999996</v>
      </c>
      <c r="AZ600">
        <v>1</v>
      </c>
      <c r="BA600">
        <v>1</v>
      </c>
      <c r="BB600">
        <v>0.8</v>
      </c>
      <c r="BC600">
        <v>0</v>
      </c>
      <c r="BD600">
        <v>0.428571429</v>
      </c>
      <c r="BE600">
        <v>0</v>
      </c>
      <c r="BF600">
        <v>0</v>
      </c>
      <c r="BG600">
        <v>0</v>
      </c>
      <c r="BH600">
        <v>0</v>
      </c>
      <c r="BI600">
        <v>0.4</v>
      </c>
      <c r="BJ600">
        <v>0.27272727299999999</v>
      </c>
      <c r="BK600">
        <v>0</v>
      </c>
      <c r="BL600">
        <v>0.5</v>
      </c>
      <c r="BM600">
        <v>0.5</v>
      </c>
      <c r="BN600">
        <v>0.33333333300000001</v>
      </c>
      <c r="BO600">
        <v>0</v>
      </c>
      <c r="BP600">
        <v>172</v>
      </c>
      <c r="BQ600">
        <v>7.2</v>
      </c>
      <c r="BR600">
        <v>7.7</v>
      </c>
      <c r="BS600">
        <v>7.4</v>
      </c>
      <c r="BT600">
        <v>8</v>
      </c>
      <c r="BU600">
        <v>6.8</v>
      </c>
      <c r="BV600">
        <v>7.6</v>
      </c>
      <c r="BW600">
        <v>6.7</v>
      </c>
      <c r="BX600">
        <v>5.2</v>
      </c>
      <c r="BY600">
        <v>8</v>
      </c>
      <c r="BZ600">
        <v>6</v>
      </c>
      <c r="CA600">
        <v>6.9</v>
      </c>
      <c r="CB600">
        <v>7.6</v>
      </c>
      <c r="CC600">
        <v>8.1999999999999993</v>
      </c>
      <c r="CD600">
        <v>7.9</v>
      </c>
      <c r="CE600">
        <v>8.1999999999999993</v>
      </c>
      <c r="CG600">
        <f>IF(CJ600&lt;$CH$1,CJ600,)</f>
        <v>0</v>
      </c>
      <c r="CH600">
        <v>1</v>
      </c>
      <c r="CI600">
        <v>600</v>
      </c>
      <c r="CJ600">
        <v>14999.99958</v>
      </c>
      <c r="CK600">
        <f t="shared" si="28"/>
        <v>0</v>
      </c>
      <c r="CL600">
        <f t="shared" si="29"/>
        <v>0</v>
      </c>
    </row>
    <row r="601" spans="1:90" x14ac:dyDescent="0.25">
      <c r="A601" s="5" t="s">
        <v>638</v>
      </c>
      <c r="B601" s="2" t="s">
        <v>699</v>
      </c>
      <c r="C601" s="10">
        <v>42186</v>
      </c>
      <c r="E601" s="14" t="e">
        <f t="shared" si="27"/>
        <v>#NUM!</v>
      </c>
      <c r="H601">
        <v>500</v>
      </c>
      <c r="I601">
        <v>76.2</v>
      </c>
      <c r="J601">
        <v>153.9</v>
      </c>
      <c r="K601">
        <v>11.1</v>
      </c>
      <c r="L601">
        <v>179</v>
      </c>
      <c r="M601">
        <v>76</v>
      </c>
      <c r="N601" t="s">
        <v>76</v>
      </c>
      <c r="O601">
        <v>515</v>
      </c>
      <c r="P601">
        <v>1440</v>
      </c>
      <c r="Q601">
        <v>2560</v>
      </c>
      <c r="R601" s="1" t="s">
        <v>78</v>
      </c>
      <c r="S601" s="1" t="s">
        <v>78</v>
      </c>
      <c r="T601" t="s">
        <v>536</v>
      </c>
      <c r="U601">
        <v>6</v>
      </c>
      <c r="V601">
        <v>94.5</v>
      </c>
      <c r="W601">
        <v>1.8</v>
      </c>
      <c r="X601">
        <v>3</v>
      </c>
      <c r="Y601">
        <v>32</v>
      </c>
      <c r="Z601" t="s">
        <v>104</v>
      </c>
      <c r="AA601">
        <v>3000</v>
      </c>
      <c r="AB601">
        <v>63</v>
      </c>
      <c r="AC601">
        <v>22.38</v>
      </c>
      <c r="AD601">
        <v>6.82</v>
      </c>
      <c r="AE601">
        <v>9.23</v>
      </c>
      <c r="AF601" t="s">
        <v>74</v>
      </c>
      <c r="AG601">
        <v>21</v>
      </c>
      <c r="AH601">
        <v>2</v>
      </c>
      <c r="AI601">
        <v>4.9000000000000004</v>
      </c>
      <c r="AJ601" t="s">
        <v>74</v>
      </c>
      <c r="AK601" t="s">
        <v>77</v>
      </c>
      <c r="AL601" t="s">
        <v>78</v>
      </c>
      <c r="AM601" t="s">
        <v>78</v>
      </c>
      <c r="AN601" t="s">
        <v>78</v>
      </c>
      <c r="AO601" t="s">
        <v>74</v>
      </c>
      <c r="AP601" t="s">
        <v>74</v>
      </c>
      <c r="AQ601" t="s">
        <v>74</v>
      </c>
      <c r="AR601" t="s">
        <v>78</v>
      </c>
      <c r="AS601" t="s">
        <v>78</v>
      </c>
      <c r="AT601" t="s">
        <v>77</v>
      </c>
      <c r="AU601" t="s">
        <v>78</v>
      </c>
      <c r="AV601" t="s">
        <v>78</v>
      </c>
      <c r="AW601" t="s">
        <v>74</v>
      </c>
      <c r="AX601" t="s">
        <v>78</v>
      </c>
      <c r="AY601">
        <v>4.0999999999999996</v>
      </c>
      <c r="AZ601">
        <v>1</v>
      </c>
      <c r="BA601">
        <v>1</v>
      </c>
      <c r="BB601">
        <v>0.8</v>
      </c>
      <c r="BC601">
        <v>0</v>
      </c>
      <c r="BD601">
        <v>0.428571429</v>
      </c>
      <c r="BE601">
        <v>1</v>
      </c>
      <c r="BF601">
        <v>0.3125</v>
      </c>
      <c r="BG601">
        <v>0</v>
      </c>
      <c r="BH601">
        <v>0</v>
      </c>
      <c r="BI601">
        <v>0.4</v>
      </c>
      <c r="BJ601">
        <v>0.45454545499999999</v>
      </c>
      <c r="BK601">
        <v>0</v>
      </c>
      <c r="BL601">
        <v>0.5</v>
      </c>
      <c r="BM601">
        <v>0.5</v>
      </c>
      <c r="BN601">
        <v>0.83333333300000001</v>
      </c>
      <c r="BO601">
        <v>0</v>
      </c>
      <c r="BP601">
        <v>21</v>
      </c>
      <c r="BQ601">
        <v>8.4</v>
      </c>
      <c r="BR601">
        <v>7.1</v>
      </c>
      <c r="BS601">
        <v>8.8000000000000007</v>
      </c>
      <c r="BT601">
        <v>8.3000000000000007</v>
      </c>
      <c r="BU601">
        <v>8.6999999999999993</v>
      </c>
      <c r="BV601">
        <v>9</v>
      </c>
      <c r="BW601">
        <v>8.5</v>
      </c>
      <c r="BX601">
        <v>8.3000000000000007</v>
      </c>
      <c r="BY601">
        <v>8.8000000000000007</v>
      </c>
      <c r="BZ601">
        <v>7.3</v>
      </c>
      <c r="CA601">
        <v>8.1</v>
      </c>
      <c r="CB601">
        <v>8.5</v>
      </c>
      <c r="CC601">
        <v>8.6</v>
      </c>
      <c r="CD601">
        <v>8.4</v>
      </c>
      <c r="CE601">
        <v>8.8000000000000007</v>
      </c>
      <c r="CG601">
        <f>IF(CJ601&lt;$CH$1,CJ601,)</f>
        <v>0</v>
      </c>
      <c r="CH601">
        <v>1</v>
      </c>
      <c r="CI601">
        <v>601</v>
      </c>
      <c r="CJ601">
        <v>14999.99958</v>
      </c>
      <c r="CK601">
        <f t="shared" si="28"/>
        <v>0</v>
      </c>
      <c r="CL601">
        <f t="shared" si="29"/>
        <v>0</v>
      </c>
    </row>
    <row r="602" spans="1:90" x14ac:dyDescent="0.25">
      <c r="A602" s="5" t="s">
        <v>638</v>
      </c>
      <c r="B602" s="2" t="s">
        <v>700</v>
      </c>
      <c r="C602" s="10">
        <v>42186</v>
      </c>
      <c r="E602" s="14" t="e">
        <f t="shared" si="27"/>
        <v>#NUM!</v>
      </c>
      <c r="H602">
        <v>380</v>
      </c>
      <c r="I602">
        <v>75</v>
      </c>
      <c r="J602">
        <v>148</v>
      </c>
      <c r="K602">
        <v>10.9</v>
      </c>
      <c r="L602">
        <v>169</v>
      </c>
      <c r="M602">
        <v>75</v>
      </c>
      <c r="N602" t="s">
        <v>76</v>
      </c>
      <c r="O602">
        <v>401</v>
      </c>
      <c r="P602">
        <v>1080</v>
      </c>
      <c r="Q602">
        <v>1920</v>
      </c>
      <c r="R602" s="1" t="s">
        <v>78</v>
      </c>
      <c r="S602" s="1" t="s">
        <v>78</v>
      </c>
      <c r="T602" t="s">
        <v>74</v>
      </c>
      <c r="U602">
        <v>8</v>
      </c>
      <c r="V602">
        <v>37.289000000000001</v>
      </c>
      <c r="W602">
        <v>1.7</v>
      </c>
      <c r="X602">
        <v>2</v>
      </c>
      <c r="Y602">
        <v>16</v>
      </c>
      <c r="Z602" t="s">
        <v>104</v>
      </c>
      <c r="AA602">
        <v>3630</v>
      </c>
      <c r="AB602">
        <v>83</v>
      </c>
      <c r="AC602">
        <v>26.47</v>
      </c>
      <c r="AD602">
        <v>11.87</v>
      </c>
      <c r="AE602">
        <v>12.1</v>
      </c>
      <c r="AF602" t="s">
        <v>74</v>
      </c>
      <c r="AG602">
        <v>21</v>
      </c>
      <c r="AH602">
        <v>2</v>
      </c>
      <c r="AI602">
        <v>5</v>
      </c>
      <c r="AJ602" t="s">
        <v>74</v>
      </c>
      <c r="AK602" t="s">
        <v>77</v>
      </c>
      <c r="AL602" t="s">
        <v>78</v>
      </c>
      <c r="AM602" t="s">
        <v>78</v>
      </c>
      <c r="AN602" t="s">
        <v>78</v>
      </c>
      <c r="AO602" t="s">
        <v>74</v>
      </c>
      <c r="AP602" t="s">
        <v>74</v>
      </c>
      <c r="AQ602" t="s">
        <v>74</v>
      </c>
      <c r="AR602" t="s">
        <v>78</v>
      </c>
      <c r="AS602" t="s">
        <v>78</v>
      </c>
      <c r="AT602" t="s">
        <v>78</v>
      </c>
      <c r="AU602" t="s">
        <v>78</v>
      </c>
      <c r="AV602" t="s">
        <v>78</v>
      </c>
      <c r="AW602" t="s">
        <v>74</v>
      </c>
      <c r="AX602" t="s">
        <v>78</v>
      </c>
      <c r="AY602">
        <v>4</v>
      </c>
      <c r="AZ602">
        <v>1</v>
      </c>
      <c r="BA602">
        <v>1</v>
      </c>
      <c r="BB602">
        <v>0.8</v>
      </c>
      <c r="BC602">
        <v>0</v>
      </c>
      <c r="BD602">
        <v>0.428571429</v>
      </c>
      <c r="BE602">
        <v>0.66666666699999999</v>
      </c>
      <c r="BF602">
        <v>6.25E-2</v>
      </c>
      <c r="BG602">
        <v>0</v>
      </c>
      <c r="BH602">
        <v>0</v>
      </c>
      <c r="BI602">
        <v>0.4</v>
      </c>
      <c r="BJ602">
        <v>0.36363636399999999</v>
      </c>
      <c r="BK602">
        <v>0</v>
      </c>
      <c r="BL602">
        <v>0.5</v>
      </c>
      <c r="BM602">
        <v>0.5</v>
      </c>
      <c r="BN602">
        <v>0.5</v>
      </c>
      <c r="BO602">
        <v>0</v>
      </c>
      <c r="BP602">
        <v>57</v>
      </c>
      <c r="BQ602">
        <v>7.6</v>
      </c>
      <c r="BR602">
        <v>6.9</v>
      </c>
      <c r="BS602">
        <v>7.9</v>
      </c>
      <c r="BT602">
        <v>7.7</v>
      </c>
      <c r="BU602">
        <v>7.9</v>
      </c>
      <c r="BV602">
        <v>7.9</v>
      </c>
      <c r="BW602">
        <v>7.4</v>
      </c>
      <c r="BX602">
        <v>6.5</v>
      </c>
      <c r="BY602">
        <v>8.8000000000000007</v>
      </c>
      <c r="BZ602">
        <v>6.3</v>
      </c>
      <c r="CA602">
        <v>7.3</v>
      </c>
      <c r="CB602">
        <v>8.1</v>
      </c>
      <c r="CC602">
        <v>8.6</v>
      </c>
      <c r="CD602">
        <v>8.5</v>
      </c>
      <c r="CE602">
        <v>8.6</v>
      </c>
      <c r="CG602">
        <f>IF(CJ602&lt;$CH$1,CJ602,)</f>
        <v>0</v>
      </c>
      <c r="CH602">
        <v>1</v>
      </c>
      <c r="CI602">
        <v>602</v>
      </c>
      <c r="CJ602">
        <v>14999.99958</v>
      </c>
      <c r="CK602">
        <f t="shared" si="28"/>
        <v>0</v>
      </c>
      <c r="CL602">
        <f t="shared" si="29"/>
        <v>0</v>
      </c>
    </row>
    <row r="603" spans="1:90" x14ac:dyDescent="0.25">
      <c r="A603" s="5" t="s">
        <v>638</v>
      </c>
      <c r="B603" s="2" t="s">
        <v>701</v>
      </c>
      <c r="C603" s="10">
        <v>42036</v>
      </c>
      <c r="E603" s="14" t="e">
        <f t="shared" si="27"/>
        <v>#NUM!</v>
      </c>
      <c r="F603" s="3" t="s">
        <v>702</v>
      </c>
      <c r="H603">
        <v>100</v>
      </c>
      <c r="I603">
        <v>64.8</v>
      </c>
      <c r="J603">
        <v>124.8</v>
      </c>
      <c r="K603">
        <v>12.3</v>
      </c>
      <c r="L603">
        <v>142</v>
      </c>
      <c r="M603">
        <v>63</v>
      </c>
      <c r="N603" t="s">
        <v>76</v>
      </c>
      <c r="O603">
        <v>256</v>
      </c>
      <c r="P603">
        <v>540</v>
      </c>
      <c r="Q603">
        <v>960</v>
      </c>
      <c r="R603" s="1" t="s">
        <v>78</v>
      </c>
      <c r="S603" s="1" t="s">
        <v>78</v>
      </c>
      <c r="T603" t="s">
        <v>74</v>
      </c>
      <c r="U603">
        <v>2</v>
      </c>
      <c r="V603">
        <v>12.722</v>
      </c>
      <c r="W603">
        <v>1.2</v>
      </c>
      <c r="X603">
        <v>1</v>
      </c>
      <c r="Y603">
        <v>4</v>
      </c>
      <c r="Z603" t="s">
        <v>104</v>
      </c>
      <c r="AA603">
        <v>1980</v>
      </c>
      <c r="AB603">
        <v>60</v>
      </c>
      <c r="AC603">
        <v>16.63</v>
      </c>
      <c r="AD603">
        <v>8.6999999999999993</v>
      </c>
      <c r="AE603">
        <v>6.52</v>
      </c>
      <c r="AF603" t="s">
        <v>74</v>
      </c>
      <c r="AG603">
        <v>5</v>
      </c>
      <c r="AH603" t="s">
        <v>74</v>
      </c>
      <c r="AI603">
        <v>0</v>
      </c>
      <c r="AJ603" t="s">
        <v>74</v>
      </c>
      <c r="AK603" t="s">
        <v>77</v>
      </c>
      <c r="AL603" t="s">
        <v>78</v>
      </c>
      <c r="AM603" t="s">
        <v>78</v>
      </c>
      <c r="AN603" t="s">
        <v>78</v>
      </c>
      <c r="AO603" t="s">
        <v>78</v>
      </c>
      <c r="AP603" t="s">
        <v>74</v>
      </c>
      <c r="AQ603" t="s">
        <v>74</v>
      </c>
      <c r="AR603" t="s">
        <v>77</v>
      </c>
      <c r="AS603" t="s">
        <v>78</v>
      </c>
      <c r="AT603" t="s">
        <v>78</v>
      </c>
      <c r="AU603" t="s">
        <v>78</v>
      </c>
      <c r="AV603" t="s">
        <v>78</v>
      </c>
      <c r="AW603" t="s">
        <v>74</v>
      </c>
      <c r="AX603" t="s">
        <v>78</v>
      </c>
      <c r="AY603">
        <v>4</v>
      </c>
      <c r="AZ603">
        <v>1</v>
      </c>
      <c r="BA603">
        <v>1</v>
      </c>
      <c r="BB603">
        <v>0</v>
      </c>
      <c r="BC603">
        <v>0</v>
      </c>
      <c r="BD603">
        <v>0.428571429</v>
      </c>
      <c r="BE603">
        <v>0.66666666699999999</v>
      </c>
      <c r="BF603">
        <v>0</v>
      </c>
      <c r="BG603">
        <v>0</v>
      </c>
      <c r="BH603">
        <v>0</v>
      </c>
      <c r="BI603">
        <v>0.4</v>
      </c>
      <c r="BJ603">
        <v>0</v>
      </c>
      <c r="BK603">
        <v>0</v>
      </c>
      <c r="BL603">
        <v>0.5</v>
      </c>
      <c r="BM603">
        <v>0.5</v>
      </c>
      <c r="BN603">
        <v>0</v>
      </c>
      <c r="BO603">
        <v>0</v>
      </c>
      <c r="BP603">
        <v>23</v>
      </c>
      <c r="BQ603">
        <v>5.9</v>
      </c>
      <c r="BR603">
        <v>8</v>
      </c>
      <c r="BS603">
        <v>5.8</v>
      </c>
      <c r="BT603">
        <v>6.7</v>
      </c>
      <c r="BU603">
        <v>5.3</v>
      </c>
      <c r="BV603">
        <v>6.5</v>
      </c>
      <c r="BW603">
        <v>5.5</v>
      </c>
      <c r="BX603">
        <v>4</v>
      </c>
      <c r="BY603">
        <v>4.7</v>
      </c>
      <c r="BZ603">
        <v>2.4</v>
      </c>
      <c r="CA603">
        <v>0.8</v>
      </c>
      <c r="CB603">
        <v>0.8</v>
      </c>
      <c r="CC603">
        <v>8.1</v>
      </c>
      <c r="CD603">
        <v>6.6</v>
      </c>
      <c r="CE603">
        <v>8</v>
      </c>
      <c r="CG603">
        <f>IF(CJ603&lt;$CH$1,CJ603,)</f>
        <v>4746.3617549999999</v>
      </c>
      <c r="CH603">
        <v>1</v>
      </c>
      <c r="CI603">
        <v>603</v>
      </c>
      <c r="CJ603">
        <v>4746.3617549999999</v>
      </c>
      <c r="CK603">
        <f t="shared" si="28"/>
        <v>0</v>
      </c>
      <c r="CL603">
        <f t="shared" si="29"/>
        <v>2599.9098321745946</v>
      </c>
    </row>
    <row r="604" spans="1:90" x14ac:dyDescent="0.25">
      <c r="A604" s="5" t="s">
        <v>638</v>
      </c>
      <c r="B604" s="2" t="s">
        <v>703</v>
      </c>
      <c r="C604" s="10">
        <v>42005</v>
      </c>
      <c r="E604" s="14" t="e">
        <f t="shared" si="27"/>
        <v>#NUM!</v>
      </c>
      <c r="H604">
        <v>140</v>
      </c>
      <c r="I604">
        <v>66.8</v>
      </c>
      <c r="J604">
        <v>129.9</v>
      </c>
      <c r="K604">
        <v>12.3</v>
      </c>
      <c r="L604">
        <v>145</v>
      </c>
      <c r="M604">
        <v>64</v>
      </c>
      <c r="N604" t="s">
        <v>76</v>
      </c>
      <c r="O604">
        <v>245</v>
      </c>
      <c r="P604">
        <v>540</v>
      </c>
      <c r="Q604">
        <v>960</v>
      </c>
      <c r="R604" s="1" t="s">
        <v>78</v>
      </c>
      <c r="S604" s="1" t="s">
        <v>78</v>
      </c>
      <c r="T604" t="s">
        <v>74</v>
      </c>
      <c r="U604">
        <v>4</v>
      </c>
      <c r="V604">
        <v>21.568000000000001</v>
      </c>
      <c r="W604">
        <v>1.4</v>
      </c>
      <c r="X604">
        <v>1</v>
      </c>
      <c r="Y604">
        <v>8</v>
      </c>
      <c r="Z604" t="s">
        <v>104</v>
      </c>
      <c r="AA604">
        <v>2390</v>
      </c>
      <c r="AB604">
        <v>60</v>
      </c>
      <c r="AC604">
        <v>16.63</v>
      </c>
      <c r="AD604">
        <v>8.6999999999999993</v>
      </c>
      <c r="AE604">
        <v>6.52</v>
      </c>
      <c r="AF604" t="s">
        <v>74</v>
      </c>
      <c r="AG604">
        <v>5</v>
      </c>
      <c r="AH604">
        <v>2.2000000000000002</v>
      </c>
      <c r="AI604">
        <v>0.3</v>
      </c>
      <c r="AJ604" t="s">
        <v>74</v>
      </c>
      <c r="AK604" t="s">
        <v>77</v>
      </c>
      <c r="AL604" t="s">
        <v>78</v>
      </c>
      <c r="AM604" t="s">
        <v>78</v>
      </c>
      <c r="AN604" t="s">
        <v>78</v>
      </c>
      <c r="AO604" t="s">
        <v>74</v>
      </c>
      <c r="AP604" t="s">
        <v>74</v>
      </c>
      <c r="AQ604" t="s">
        <v>74</v>
      </c>
      <c r="AR604" t="s">
        <v>77</v>
      </c>
      <c r="AS604" t="s">
        <v>78</v>
      </c>
      <c r="AT604" t="s">
        <v>78</v>
      </c>
      <c r="AU604" t="s">
        <v>78</v>
      </c>
      <c r="AV604" t="s">
        <v>78</v>
      </c>
      <c r="AW604" t="s">
        <v>74</v>
      </c>
      <c r="AX604" t="s">
        <v>78</v>
      </c>
      <c r="AY604">
        <v>4</v>
      </c>
      <c r="AZ604">
        <v>1</v>
      </c>
      <c r="BA604">
        <v>0</v>
      </c>
      <c r="BB604">
        <v>0.2</v>
      </c>
      <c r="BC604">
        <v>0</v>
      </c>
      <c r="BD604">
        <v>0.428571429</v>
      </c>
      <c r="BE604">
        <v>1</v>
      </c>
      <c r="BF604">
        <v>0.25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0.5</v>
      </c>
      <c r="BM604">
        <v>0</v>
      </c>
      <c r="BN604">
        <v>0.16666666699999999</v>
      </c>
      <c r="BO604">
        <v>0</v>
      </c>
      <c r="BP604">
        <v>39</v>
      </c>
      <c r="BQ604">
        <v>5.7</v>
      </c>
      <c r="BR604">
        <v>7.8</v>
      </c>
      <c r="BS604">
        <v>6.7</v>
      </c>
      <c r="BT604">
        <v>7.5</v>
      </c>
      <c r="BU604">
        <v>5.8</v>
      </c>
      <c r="BV604">
        <v>6.3</v>
      </c>
      <c r="BW604">
        <v>5.3</v>
      </c>
      <c r="BX604">
        <v>3.5</v>
      </c>
      <c r="BY604">
        <v>5.5</v>
      </c>
      <c r="BZ604">
        <v>3.1</v>
      </c>
      <c r="CA604">
        <v>2.9</v>
      </c>
      <c r="CB604">
        <v>1</v>
      </c>
      <c r="CC604">
        <v>7.2</v>
      </c>
      <c r="CD604">
        <v>7.3</v>
      </c>
      <c r="CE604">
        <v>7.6</v>
      </c>
      <c r="CG604">
        <f>IF(CJ604&lt;$CH$1,CJ604,)</f>
        <v>0</v>
      </c>
      <c r="CH604">
        <v>1</v>
      </c>
      <c r="CI604">
        <v>604</v>
      </c>
      <c r="CJ604">
        <v>14999.99994</v>
      </c>
      <c r="CK604">
        <f t="shared" si="28"/>
        <v>0</v>
      </c>
      <c r="CL604">
        <f t="shared" si="29"/>
        <v>0</v>
      </c>
    </row>
    <row r="605" spans="1:90" x14ac:dyDescent="0.25">
      <c r="A605" s="5" t="s">
        <v>638</v>
      </c>
      <c r="B605" s="2" t="s">
        <v>702</v>
      </c>
      <c r="C605" s="10">
        <v>41974</v>
      </c>
      <c r="D605" s="10">
        <v>42036</v>
      </c>
      <c r="E605" s="14">
        <f t="shared" si="27"/>
        <v>2</v>
      </c>
      <c r="G605" s="3" t="s">
        <v>701</v>
      </c>
      <c r="H605">
        <v>140</v>
      </c>
      <c r="I605">
        <v>66.8</v>
      </c>
      <c r="J605">
        <v>129.9</v>
      </c>
      <c r="K605">
        <v>12.3</v>
      </c>
      <c r="L605">
        <v>145</v>
      </c>
      <c r="M605">
        <v>64</v>
      </c>
      <c r="N605" t="s">
        <v>76</v>
      </c>
      <c r="O605">
        <v>245</v>
      </c>
      <c r="P605">
        <v>540</v>
      </c>
      <c r="Q605">
        <v>960</v>
      </c>
      <c r="R605" s="1" t="s">
        <v>78</v>
      </c>
      <c r="S605" s="1" t="s">
        <v>78</v>
      </c>
      <c r="T605" t="s">
        <v>74</v>
      </c>
      <c r="U605">
        <v>4</v>
      </c>
      <c r="V605">
        <v>20.132000000000001</v>
      </c>
      <c r="W605">
        <v>1.4</v>
      </c>
      <c r="X605">
        <v>1</v>
      </c>
      <c r="Y605">
        <v>8</v>
      </c>
      <c r="Z605" t="s">
        <v>104</v>
      </c>
      <c r="AA605">
        <v>2390</v>
      </c>
      <c r="AB605">
        <v>82</v>
      </c>
      <c r="AC605">
        <v>22.6</v>
      </c>
      <c r="AD605">
        <v>12.7</v>
      </c>
      <c r="AE605">
        <v>13.07</v>
      </c>
      <c r="AF605" t="s">
        <v>74</v>
      </c>
      <c r="AG605">
        <v>4.9000000000000004</v>
      </c>
      <c r="AH605">
        <v>2.2000000000000002</v>
      </c>
      <c r="AI605">
        <v>0.3</v>
      </c>
      <c r="AJ605" t="s">
        <v>74</v>
      </c>
      <c r="AK605" t="s">
        <v>77</v>
      </c>
      <c r="AL605" t="s">
        <v>78</v>
      </c>
      <c r="AM605" t="s">
        <v>78</v>
      </c>
      <c r="AN605" t="s">
        <v>78</v>
      </c>
      <c r="AO605" t="s">
        <v>74</v>
      </c>
      <c r="AP605" t="s">
        <v>74</v>
      </c>
      <c r="AQ605" t="s">
        <v>74</v>
      </c>
      <c r="AR605" t="s">
        <v>77</v>
      </c>
      <c r="AS605" t="s">
        <v>78</v>
      </c>
      <c r="AT605" t="s">
        <v>78</v>
      </c>
      <c r="AU605" t="s">
        <v>78</v>
      </c>
      <c r="AV605" t="s">
        <v>78</v>
      </c>
      <c r="AW605" t="s">
        <v>74</v>
      </c>
      <c r="AX605" t="s">
        <v>78</v>
      </c>
      <c r="AY605">
        <v>4</v>
      </c>
      <c r="AZ605">
        <v>1</v>
      </c>
      <c r="BA605">
        <v>0</v>
      </c>
      <c r="BB605">
        <v>0</v>
      </c>
      <c r="BC605">
        <v>0</v>
      </c>
      <c r="BD605">
        <v>0.428571429</v>
      </c>
      <c r="BE605">
        <v>0.66666666699999999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0.5</v>
      </c>
      <c r="BM605">
        <v>0</v>
      </c>
      <c r="BN605">
        <v>0</v>
      </c>
      <c r="BO605">
        <v>0</v>
      </c>
      <c r="BP605">
        <v>11</v>
      </c>
      <c r="BQ605">
        <v>5.4</v>
      </c>
      <c r="BR605">
        <v>6.5</v>
      </c>
      <c r="BS605">
        <v>5.5</v>
      </c>
      <c r="BT605">
        <v>7.1</v>
      </c>
      <c r="BU605">
        <v>5.8</v>
      </c>
      <c r="BV605">
        <v>5.6</v>
      </c>
      <c r="BW605">
        <v>5.6</v>
      </c>
      <c r="BX605">
        <v>3.4</v>
      </c>
      <c r="BY605">
        <v>5.2</v>
      </c>
      <c r="BZ605">
        <v>2.2000000000000002</v>
      </c>
      <c r="CA605">
        <v>3.1</v>
      </c>
      <c r="CB605">
        <v>0</v>
      </c>
      <c r="CC605">
        <v>6.6</v>
      </c>
      <c r="CD605">
        <v>4.3</v>
      </c>
      <c r="CE605">
        <v>7.6</v>
      </c>
      <c r="CG605">
        <f>IF(CJ605&lt;$CH$1,CJ605,)</f>
        <v>1000.000061</v>
      </c>
      <c r="CH605">
        <v>1</v>
      </c>
      <c r="CI605">
        <v>605</v>
      </c>
      <c r="CJ605">
        <v>1000.000061</v>
      </c>
      <c r="CK605">
        <f t="shared" si="28"/>
        <v>0</v>
      </c>
      <c r="CL605">
        <f t="shared" si="29"/>
        <v>547.76903341390891</v>
      </c>
    </row>
    <row r="606" spans="1:90" x14ac:dyDescent="0.25">
      <c r="A606" s="5" t="s">
        <v>638</v>
      </c>
      <c r="B606" s="2" t="s">
        <v>704</v>
      </c>
      <c r="C606" s="10">
        <v>41913</v>
      </c>
      <c r="E606" s="14" t="e">
        <f t="shared" si="27"/>
        <v>#NUM!</v>
      </c>
      <c r="H606">
        <v>350</v>
      </c>
      <c r="I606">
        <v>83</v>
      </c>
      <c r="J606">
        <v>159.30000000000001</v>
      </c>
      <c r="K606">
        <v>10.1</v>
      </c>
      <c r="L606">
        <v>184</v>
      </c>
      <c r="M606">
        <v>75</v>
      </c>
      <c r="N606" t="s">
        <v>114</v>
      </c>
      <c r="O606">
        <v>490</v>
      </c>
      <c r="P606">
        <v>1440</v>
      </c>
      <c r="Q606">
        <v>2560</v>
      </c>
      <c r="R606" s="1" t="s">
        <v>78</v>
      </c>
      <c r="S606" s="1" t="s">
        <v>78</v>
      </c>
      <c r="T606" t="s">
        <v>74</v>
      </c>
      <c r="U606">
        <v>4</v>
      </c>
      <c r="V606">
        <v>96.5</v>
      </c>
      <c r="W606">
        <v>2.7</v>
      </c>
      <c r="X606">
        <v>3</v>
      </c>
      <c r="Y606">
        <v>32</v>
      </c>
      <c r="Z606" t="s">
        <v>77</v>
      </c>
      <c r="AA606">
        <v>3220</v>
      </c>
      <c r="AB606">
        <v>70</v>
      </c>
      <c r="AC606">
        <v>25.05</v>
      </c>
      <c r="AD606">
        <v>7.9</v>
      </c>
      <c r="AE606">
        <v>10.02</v>
      </c>
      <c r="AF606" t="s">
        <v>74</v>
      </c>
      <c r="AG606">
        <v>13</v>
      </c>
      <c r="AH606">
        <v>2</v>
      </c>
      <c r="AI606">
        <v>2</v>
      </c>
      <c r="AJ606" t="s">
        <v>74</v>
      </c>
      <c r="AK606" t="s">
        <v>77</v>
      </c>
      <c r="AL606" t="s">
        <v>78</v>
      </c>
      <c r="AM606" t="s">
        <v>78</v>
      </c>
      <c r="AN606" t="s">
        <v>78</v>
      </c>
      <c r="AO606" t="s">
        <v>78</v>
      </c>
      <c r="AP606" t="s">
        <v>78</v>
      </c>
      <c r="AQ606" t="s">
        <v>78</v>
      </c>
      <c r="AR606" t="s">
        <v>78</v>
      </c>
      <c r="AS606" t="s">
        <v>78</v>
      </c>
      <c r="AT606" t="s">
        <v>77</v>
      </c>
      <c r="AU606" t="s">
        <v>78</v>
      </c>
      <c r="AV606" t="s">
        <v>78</v>
      </c>
      <c r="AW606" t="s">
        <v>74</v>
      </c>
      <c r="AX606" t="s">
        <v>78</v>
      </c>
      <c r="AY606">
        <v>4.0999999999999996</v>
      </c>
      <c r="AZ606">
        <v>1</v>
      </c>
      <c r="BA606">
        <v>1</v>
      </c>
      <c r="BB606">
        <v>0.6</v>
      </c>
      <c r="BC606">
        <v>0</v>
      </c>
      <c r="BD606">
        <v>0.428571429</v>
      </c>
      <c r="BE606">
        <v>1</v>
      </c>
      <c r="BF606">
        <v>0.3125</v>
      </c>
      <c r="BG606">
        <v>0</v>
      </c>
      <c r="BH606">
        <v>0</v>
      </c>
      <c r="BI606">
        <v>0.4</v>
      </c>
      <c r="BJ606">
        <v>0.36363636399999999</v>
      </c>
      <c r="BK606">
        <v>0</v>
      </c>
      <c r="BL606">
        <v>0.5</v>
      </c>
      <c r="BM606">
        <v>0.5</v>
      </c>
      <c r="BN606">
        <v>0.66666666699999999</v>
      </c>
      <c r="BO606">
        <v>0</v>
      </c>
      <c r="BP606">
        <v>54</v>
      </c>
      <c r="BQ606">
        <v>8.6999999999999993</v>
      </c>
      <c r="BR606">
        <v>7.8</v>
      </c>
      <c r="BS606">
        <v>8.8000000000000007</v>
      </c>
      <c r="BT606">
        <v>7.3</v>
      </c>
      <c r="BU606">
        <v>8</v>
      </c>
      <c r="BV606">
        <v>9.4</v>
      </c>
      <c r="BW606">
        <v>9</v>
      </c>
      <c r="BX606">
        <v>8.5</v>
      </c>
      <c r="BY606">
        <v>8.6</v>
      </c>
      <c r="BZ606">
        <v>6.9</v>
      </c>
      <c r="CA606">
        <v>6.6</v>
      </c>
      <c r="CB606">
        <v>8.5</v>
      </c>
      <c r="CC606">
        <v>9.3000000000000007</v>
      </c>
      <c r="CD606">
        <v>9.1999999999999993</v>
      </c>
      <c r="CE606">
        <v>9.3000000000000007</v>
      </c>
      <c r="CG606">
        <f>IF(CJ606&lt;$CH$1,CJ606,)</f>
        <v>1520.874153</v>
      </c>
      <c r="CH606">
        <v>1</v>
      </c>
      <c r="CI606">
        <v>606</v>
      </c>
      <c r="CJ606">
        <v>1520.874153</v>
      </c>
      <c r="CK606">
        <f t="shared" si="28"/>
        <v>0</v>
      </c>
      <c r="CL606">
        <f t="shared" si="29"/>
        <v>833.08771391465689</v>
      </c>
    </row>
    <row r="607" spans="1:90" x14ac:dyDescent="0.25">
      <c r="A607" s="5" t="s">
        <v>638</v>
      </c>
      <c r="B607" s="2" t="s">
        <v>697</v>
      </c>
      <c r="C607" s="10">
        <v>41883</v>
      </c>
      <c r="D607" s="10">
        <v>42186</v>
      </c>
      <c r="E607" s="14">
        <f t="shared" si="27"/>
        <v>10</v>
      </c>
      <c r="F607" s="3" t="s">
        <v>705</v>
      </c>
      <c r="G607" s="3" t="s">
        <v>696</v>
      </c>
      <c r="H607">
        <v>180</v>
      </c>
      <c r="I607">
        <v>70.7</v>
      </c>
      <c r="J607">
        <v>141.5</v>
      </c>
      <c r="K607">
        <v>11</v>
      </c>
      <c r="L607">
        <v>149</v>
      </c>
      <c r="M607">
        <v>69</v>
      </c>
      <c r="N607" t="s">
        <v>76</v>
      </c>
      <c r="O607">
        <v>294</v>
      </c>
      <c r="P607">
        <v>720</v>
      </c>
      <c r="Q607">
        <v>1280</v>
      </c>
      <c r="R607" s="1" t="s">
        <v>78</v>
      </c>
      <c r="S607" s="1" t="s">
        <v>78</v>
      </c>
      <c r="T607" t="s">
        <v>74</v>
      </c>
      <c r="U607">
        <v>4</v>
      </c>
      <c r="V607">
        <v>22.344999999999999</v>
      </c>
      <c r="W607">
        <v>1.2</v>
      </c>
      <c r="X607">
        <v>1</v>
      </c>
      <c r="Y607">
        <v>16</v>
      </c>
      <c r="Z607" t="s">
        <v>104</v>
      </c>
      <c r="AA607">
        <v>2390</v>
      </c>
      <c r="AB607">
        <v>50</v>
      </c>
      <c r="AC607">
        <v>11.82</v>
      </c>
      <c r="AD607">
        <v>6.62</v>
      </c>
      <c r="AE607">
        <v>6.08</v>
      </c>
      <c r="AF607" t="s">
        <v>74</v>
      </c>
      <c r="AG607">
        <v>8</v>
      </c>
      <c r="AH607">
        <v>2</v>
      </c>
      <c r="AI607">
        <v>2</v>
      </c>
      <c r="AJ607" t="s">
        <v>74</v>
      </c>
      <c r="AK607" t="s">
        <v>77</v>
      </c>
      <c r="AL607" t="s">
        <v>78</v>
      </c>
      <c r="AM607" t="s">
        <v>78</v>
      </c>
      <c r="AN607" t="s">
        <v>78</v>
      </c>
      <c r="AO607" t="s">
        <v>78</v>
      </c>
      <c r="AP607" t="s">
        <v>78</v>
      </c>
      <c r="AQ607" t="s">
        <v>74</v>
      </c>
      <c r="AR607" t="s">
        <v>77</v>
      </c>
      <c r="AS607" t="s">
        <v>78</v>
      </c>
      <c r="AT607" t="s">
        <v>78</v>
      </c>
      <c r="AU607" t="s">
        <v>78</v>
      </c>
      <c r="AV607" t="s">
        <v>78</v>
      </c>
      <c r="AW607" t="s">
        <v>74</v>
      </c>
      <c r="AX607" t="s">
        <v>78</v>
      </c>
      <c r="AY607">
        <v>4</v>
      </c>
      <c r="AZ607">
        <v>1</v>
      </c>
      <c r="BA607">
        <v>1</v>
      </c>
      <c r="BB607">
        <v>0.8</v>
      </c>
      <c r="BC607">
        <v>0</v>
      </c>
      <c r="BD607">
        <v>0.428571429</v>
      </c>
      <c r="BE607">
        <v>0.66666666699999999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0.5</v>
      </c>
      <c r="BM607">
        <v>0</v>
      </c>
      <c r="BN607">
        <v>0</v>
      </c>
      <c r="BO607">
        <v>0</v>
      </c>
      <c r="BP607">
        <v>289</v>
      </c>
      <c r="BQ607">
        <v>7.4</v>
      </c>
      <c r="BR607">
        <v>7.8</v>
      </c>
      <c r="BS607">
        <v>7.5</v>
      </c>
      <c r="BT607">
        <v>8.1999999999999993</v>
      </c>
      <c r="BU607">
        <v>6.7</v>
      </c>
      <c r="BV607">
        <v>7.9</v>
      </c>
      <c r="BW607">
        <v>7.1</v>
      </c>
      <c r="BX607">
        <v>5.4</v>
      </c>
      <c r="BY607">
        <v>7.2</v>
      </c>
      <c r="BZ607">
        <v>5.2</v>
      </c>
      <c r="CA607">
        <v>5.8</v>
      </c>
      <c r="CB607">
        <v>6.8</v>
      </c>
      <c r="CC607">
        <v>8.1</v>
      </c>
      <c r="CD607">
        <v>7.9</v>
      </c>
      <c r="CE607">
        <v>8.1999999999999993</v>
      </c>
      <c r="CG607">
        <f>IF(CJ607&lt;$CH$1,CJ607,)</f>
        <v>0</v>
      </c>
      <c r="CH607">
        <v>1</v>
      </c>
      <c r="CI607">
        <v>607</v>
      </c>
      <c r="CJ607">
        <v>14999.99958</v>
      </c>
      <c r="CK607">
        <f t="shared" si="28"/>
        <v>0</v>
      </c>
      <c r="CL607">
        <f t="shared" si="29"/>
        <v>0</v>
      </c>
    </row>
    <row r="608" spans="1:90" x14ac:dyDescent="0.25">
      <c r="A608" s="5" t="s">
        <v>638</v>
      </c>
      <c r="B608" s="2" t="s">
        <v>706</v>
      </c>
      <c r="C608" s="10">
        <v>41883</v>
      </c>
      <c r="E608" s="14" t="e">
        <f t="shared" si="27"/>
        <v>#NUM!</v>
      </c>
      <c r="H608">
        <v>500</v>
      </c>
      <c r="I608">
        <v>72.400000000000006</v>
      </c>
      <c r="J608">
        <v>140.80000000000001</v>
      </c>
      <c r="K608">
        <v>10</v>
      </c>
      <c r="L608">
        <v>144</v>
      </c>
      <c r="M608">
        <v>73</v>
      </c>
      <c r="N608" t="s">
        <v>114</v>
      </c>
      <c r="O608">
        <v>424</v>
      </c>
      <c r="P608">
        <v>1080</v>
      </c>
      <c r="Q608">
        <v>1920</v>
      </c>
      <c r="R608" s="1" t="s">
        <v>78</v>
      </c>
      <c r="S608" s="1" t="s">
        <v>78</v>
      </c>
      <c r="T608" t="s">
        <v>74</v>
      </c>
      <c r="U608">
        <v>4</v>
      </c>
      <c r="V608">
        <v>44.957999999999998</v>
      </c>
      <c r="W608">
        <v>2.5</v>
      </c>
      <c r="X608">
        <v>2</v>
      </c>
      <c r="Y608">
        <v>32</v>
      </c>
      <c r="Z608" t="s">
        <v>77</v>
      </c>
      <c r="AA608">
        <v>2300</v>
      </c>
      <c r="AB608">
        <v>48</v>
      </c>
      <c r="AC608">
        <v>14.75</v>
      </c>
      <c r="AD608">
        <v>7.18</v>
      </c>
      <c r="AE608">
        <v>7.52</v>
      </c>
      <c r="AF608" t="s">
        <v>74</v>
      </c>
      <c r="AG608">
        <v>13</v>
      </c>
      <c r="AH608">
        <v>2.2000000000000002</v>
      </c>
      <c r="AI608">
        <v>2</v>
      </c>
      <c r="AJ608" t="s">
        <v>74</v>
      </c>
      <c r="AK608" t="s">
        <v>77</v>
      </c>
      <c r="AL608" t="s">
        <v>78</v>
      </c>
      <c r="AM608" t="s">
        <v>78</v>
      </c>
      <c r="AN608" t="s">
        <v>78</v>
      </c>
      <c r="AO608" t="s">
        <v>78</v>
      </c>
      <c r="AP608" t="s">
        <v>78</v>
      </c>
      <c r="AQ608" t="s">
        <v>74</v>
      </c>
      <c r="AR608" t="s">
        <v>78</v>
      </c>
      <c r="AS608" t="s">
        <v>78</v>
      </c>
      <c r="AT608" t="s">
        <v>77</v>
      </c>
      <c r="AU608" t="s">
        <v>78</v>
      </c>
      <c r="AV608" t="s">
        <v>78</v>
      </c>
      <c r="AW608" t="s">
        <v>74</v>
      </c>
      <c r="AX608" t="s">
        <v>78</v>
      </c>
      <c r="AY608">
        <v>4</v>
      </c>
      <c r="AZ608">
        <v>1</v>
      </c>
      <c r="BA608">
        <v>1</v>
      </c>
      <c r="BB608">
        <v>0.8</v>
      </c>
      <c r="BC608">
        <v>0</v>
      </c>
      <c r="BD608">
        <v>0.71428571399999996</v>
      </c>
      <c r="BE608">
        <v>1</v>
      </c>
      <c r="BF608">
        <v>0.3125</v>
      </c>
      <c r="BG608">
        <v>0</v>
      </c>
      <c r="BH608">
        <v>0</v>
      </c>
      <c r="BI608">
        <v>0.4</v>
      </c>
      <c r="BJ608">
        <v>0.18181818199999999</v>
      </c>
      <c r="BK608">
        <v>0</v>
      </c>
      <c r="BL608">
        <v>0.5</v>
      </c>
      <c r="BM608">
        <v>0.5</v>
      </c>
      <c r="BN608">
        <v>0.5</v>
      </c>
      <c r="BO608">
        <v>0</v>
      </c>
      <c r="BP608">
        <v>78</v>
      </c>
      <c r="BQ608">
        <v>8.5</v>
      </c>
      <c r="BR608">
        <v>7.5</v>
      </c>
      <c r="BS608">
        <v>9.1</v>
      </c>
      <c r="BT608">
        <v>9.1</v>
      </c>
      <c r="BU608">
        <v>8</v>
      </c>
      <c r="BV608">
        <v>8.5</v>
      </c>
      <c r="BW608">
        <v>9</v>
      </c>
      <c r="BX608">
        <v>8.6</v>
      </c>
      <c r="BY608">
        <v>8.1999999999999993</v>
      </c>
      <c r="BZ608">
        <v>5.6</v>
      </c>
      <c r="CA608">
        <v>6.7</v>
      </c>
      <c r="CB608">
        <v>8.1999999999999993</v>
      </c>
      <c r="CC608">
        <v>9.1</v>
      </c>
      <c r="CD608">
        <v>8.9</v>
      </c>
      <c r="CE608">
        <v>8.9</v>
      </c>
      <c r="CG608">
        <f>IF(CJ608&lt;$CH$1,CJ608,)</f>
        <v>0</v>
      </c>
      <c r="CH608">
        <v>1</v>
      </c>
      <c r="CI608">
        <v>608</v>
      </c>
      <c r="CJ608">
        <v>14999.99958</v>
      </c>
      <c r="CK608">
        <f t="shared" si="28"/>
        <v>0</v>
      </c>
      <c r="CL608">
        <f t="shared" si="29"/>
        <v>0</v>
      </c>
    </row>
    <row r="609" spans="1:90" x14ac:dyDescent="0.25">
      <c r="A609" s="5" t="s">
        <v>638</v>
      </c>
      <c r="B609" s="2" t="s">
        <v>707</v>
      </c>
      <c r="C609" s="10">
        <v>41760</v>
      </c>
      <c r="E609" s="14" t="e">
        <f t="shared" si="27"/>
        <v>#NUM!</v>
      </c>
      <c r="H609">
        <v>200</v>
      </c>
      <c r="I609">
        <v>65.900000000000006</v>
      </c>
      <c r="J609">
        <v>129.9</v>
      </c>
      <c r="K609">
        <v>11.6</v>
      </c>
      <c r="L609">
        <v>143</v>
      </c>
      <c r="M609">
        <v>65</v>
      </c>
      <c r="N609" t="s">
        <v>76</v>
      </c>
      <c r="O609">
        <v>326</v>
      </c>
      <c r="P609">
        <v>720</v>
      </c>
      <c r="Q609">
        <v>1280</v>
      </c>
      <c r="R609" s="1" t="s">
        <v>78</v>
      </c>
      <c r="S609" s="1" t="s">
        <v>78</v>
      </c>
      <c r="T609" t="s">
        <v>74</v>
      </c>
      <c r="U609">
        <v>4</v>
      </c>
      <c r="V609">
        <v>16.829999999999998</v>
      </c>
      <c r="W609">
        <v>1.2</v>
      </c>
      <c r="X609">
        <v>1</v>
      </c>
      <c r="Y609">
        <v>8</v>
      </c>
      <c r="Z609" t="s">
        <v>104</v>
      </c>
      <c r="AA609">
        <v>2070</v>
      </c>
      <c r="AB609">
        <v>64</v>
      </c>
      <c r="AC609">
        <v>14.28</v>
      </c>
      <c r="AD609">
        <v>10.87</v>
      </c>
      <c r="AE609">
        <v>7.45</v>
      </c>
      <c r="AF609" t="s">
        <v>74</v>
      </c>
      <c r="AG609">
        <v>5</v>
      </c>
      <c r="AH609" t="s">
        <v>74</v>
      </c>
      <c r="AI609">
        <v>1.3</v>
      </c>
      <c r="AJ609" t="s">
        <v>74</v>
      </c>
      <c r="AK609" t="s">
        <v>77</v>
      </c>
      <c r="AL609" t="s">
        <v>78</v>
      </c>
      <c r="AM609" t="s">
        <v>78</v>
      </c>
      <c r="AN609" t="s">
        <v>78</v>
      </c>
      <c r="AO609" t="s">
        <v>78</v>
      </c>
      <c r="AP609" t="s">
        <v>78</v>
      </c>
      <c r="AQ609" t="s">
        <v>74</v>
      </c>
      <c r="AR609" t="s">
        <v>77</v>
      </c>
      <c r="AS609" t="s">
        <v>78</v>
      </c>
      <c r="AT609" t="s">
        <v>78</v>
      </c>
      <c r="AU609" t="s">
        <v>78</v>
      </c>
      <c r="AV609" t="s">
        <v>78</v>
      </c>
      <c r="AW609" t="s">
        <v>74</v>
      </c>
      <c r="AX609" t="s">
        <v>78</v>
      </c>
      <c r="AY609">
        <v>4</v>
      </c>
      <c r="AZ609">
        <v>1</v>
      </c>
      <c r="BA609">
        <v>0.5</v>
      </c>
      <c r="BB609">
        <v>0</v>
      </c>
      <c r="BC609">
        <v>0</v>
      </c>
      <c r="BD609">
        <v>0.428571429</v>
      </c>
      <c r="BE609">
        <v>1</v>
      </c>
      <c r="BF609">
        <v>0.1875</v>
      </c>
      <c r="BG609">
        <v>0</v>
      </c>
      <c r="BH609">
        <v>0</v>
      </c>
      <c r="BI609">
        <v>0.2</v>
      </c>
      <c r="BJ609">
        <v>0</v>
      </c>
      <c r="BK609">
        <v>0</v>
      </c>
      <c r="BL609">
        <v>0.5</v>
      </c>
      <c r="BM609">
        <v>0.25</v>
      </c>
      <c r="BN609">
        <v>0.33333333300000001</v>
      </c>
      <c r="BO609">
        <v>0</v>
      </c>
      <c r="BP609">
        <v>25</v>
      </c>
      <c r="BQ609">
        <v>7.4</v>
      </c>
      <c r="BR609">
        <v>8.4</v>
      </c>
      <c r="BS609">
        <v>7.4</v>
      </c>
      <c r="BT609">
        <v>8.4</v>
      </c>
      <c r="BU609">
        <v>6.6</v>
      </c>
      <c r="BV609">
        <v>6.6</v>
      </c>
      <c r="BW609">
        <v>6.7</v>
      </c>
      <c r="BX609">
        <v>5.4</v>
      </c>
      <c r="BY609">
        <v>5.7</v>
      </c>
      <c r="BZ609">
        <v>3.8</v>
      </c>
      <c r="CA609">
        <v>4.8</v>
      </c>
      <c r="CB609">
        <v>6.8</v>
      </c>
      <c r="CC609">
        <v>7.6</v>
      </c>
      <c r="CD609">
        <v>7.5</v>
      </c>
      <c r="CE609">
        <v>7.7</v>
      </c>
      <c r="CG609">
        <f>IF(CJ609&lt;$CH$1,CJ609,)</f>
        <v>1000.00135</v>
      </c>
      <c r="CH609">
        <v>1</v>
      </c>
      <c r="CI609">
        <v>609</v>
      </c>
      <c r="CJ609">
        <v>1000.00135</v>
      </c>
      <c r="CK609">
        <f t="shared" si="28"/>
        <v>0</v>
      </c>
      <c r="CL609">
        <f t="shared" si="29"/>
        <v>547.76973948814998</v>
      </c>
    </row>
    <row r="610" spans="1:90" x14ac:dyDescent="0.25">
      <c r="A610" s="5" t="s">
        <v>638</v>
      </c>
      <c r="B610" s="2" t="s">
        <v>705</v>
      </c>
      <c r="C610" s="10">
        <v>41579</v>
      </c>
      <c r="D610" s="10">
        <v>41883</v>
      </c>
      <c r="E610" s="14">
        <f t="shared" si="27"/>
        <v>10</v>
      </c>
      <c r="G610" s="3" t="s">
        <v>697</v>
      </c>
      <c r="H610">
        <v>170</v>
      </c>
      <c r="I610">
        <v>65.900000000000006</v>
      </c>
      <c r="J610">
        <v>129.9</v>
      </c>
      <c r="K610">
        <v>11.6</v>
      </c>
      <c r="L610">
        <v>143</v>
      </c>
      <c r="M610">
        <v>65</v>
      </c>
      <c r="N610" t="s">
        <v>76</v>
      </c>
      <c r="O610">
        <v>326</v>
      </c>
      <c r="P610">
        <v>720</v>
      </c>
      <c r="Q610">
        <v>1280</v>
      </c>
      <c r="R610" s="1" t="s">
        <v>78</v>
      </c>
      <c r="S610" s="1" t="s">
        <v>78</v>
      </c>
      <c r="T610" t="s">
        <v>74</v>
      </c>
      <c r="U610">
        <v>4</v>
      </c>
      <c r="V610">
        <v>17.222999999999999</v>
      </c>
      <c r="W610">
        <v>1.2</v>
      </c>
      <c r="X610">
        <v>1</v>
      </c>
      <c r="Y610">
        <v>8</v>
      </c>
      <c r="Z610" t="s">
        <v>77</v>
      </c>
      <c r="AA610">
        <v>2070</v>
      </c>
      <c r="AB610">
        <v>54</v>
      </c>
      <c r="AC610">
        <v>13.68</v>
      </c>
      <c r="AD610">
        <v>9.07</v>
      </c>
      <c r="AE610">
        <v>6.62</v>
      </c>
      <c r="AF610">
        <v>84</v>
      </c>
      <c r="AG610">
        <v>5</v>
      </c>
      <c r="AH610" t="s">
        <v>74</v>
      </c>
      <c r="AI610">
        <v>1.3</v>
      </c>
      <c r="AJ610" t="s">
        <v>74</v>
      </c>
      <c r="AK610" t="s">
        <v>77</v>
      </c>
      <c r="AL610" t="s">
        <v>78</v>
      </c>
      <c r="AM610" t="s">
        <v>78</v>
      </c>
      <c r="AN610" t="s">
        <v>78</v>
      </c>
      <c r="AO610" t="s">
        <v>78</v>
      </c>
      <c r="AP610" t="s">
        <v>74</v>
      </c>
      <c r="AQ610" t="s">
        <v>74</v>
      </c>
      <c r="AR610" t="s">
        <v>77</v>
      </c>
      <c r="AS610" t="s">
        <v>78</v>
      </c>
      <c r="AT610" t="s">
        <v>78</v>
      </c>
      <c r="AU610" t="s">
        <v>78</v>
      </c>
      <c r="AV610" t="s">
        <v>78</v>
      </c>
      <c r="AW610" t="s">
        <v>74</v>
      </c>
      <c r="AX610" t="s">
        <v>78</v>
      </c>
      <c r="AY610">
        <v>4</v>
      </c>
      <c r="AZ610">
        <v>1</v>
      </c>
      <c r="BA610">
        <v>1</v>
      </c>
      <c r="BB610">
        <v>0</v>
      </c>
      <c r="BC610">
        <v>0</v>
      </c>
      <c r="BD610">
        <v>0.71428571399999996</v>
      </c>
      <c r="BE610">
        <v>0.66666666699999999</v>
      </c>
      <c r="BF610">
        <v>0.1875</v>
      </c>
      <c r="BG610">
        <v>0</v>
      </c>
      <c r="BH610">
        <v>0</v>
      </c>
      <c r="BI610">
        <v>0.4</v>
      </c>
      <c r="BJ610">
        <v>0</v>
      </c>
      <c r="BK610">
        <v>0</v>
      </c>
      <c r="BL610">
        <v>0.5</v>
      </c>
      <c r="BM610">
        <v>0.5</v>
      </c>
      <c r="BN610">
        <v>0.16666666699999999</v>
      </c>
      <c r="BO610">
        <v>0</v>
      </c>
      <c r="BP610">
        <v>108</v>
      </c>
      <c r="BQ610">
        <v>7.8</v>
      </c>
      <c r="BR610">
        <v>8.6999999999999993</v>
      </c>
      <c r="BS610">
        <v>7.5</v>
      </c>
      <c r="BT610">
        <v>8.8000000000000007</v>
      </c>
      <c r="BU610">
        <v>6.9</v>
      </c>
      <c r="BV610">
        <v>7.4</v>
      </c>
      <c r="BW610">
        <v>7.4</v>
      </c>
      <c r="BX610">
        <v>5.5</v>
      </c>
      <c r="BY610">
        <v>6.7</v>
      </c>
      <c r="BZ610">
        <v>4.2</v>
      </c>
      <c r="CA610">
        <v>5</v>
      </c>
      <c r="CB610">
        <v>6.9</v>
      </c>
      <c r="CC610">
        <v>8.4</v>
      </c>
      <c r="CD610">
        <v>8</v>
      </c>
      <c r="CE610">
        <v>8.4</v>
      </c>
      <c r="CG610">
        <f>IF(CJ610&lt;$CH$1,CJ610,)</f>
        <v>1464.60742</v>
      </c>
      <c r="CH610">
        <v>1</v>
      </c>
      <c r="CI610">
        <v>610</v>
      </c>
      <c r="CJ610">
        <v>1464.60742</v>
      </c>
      <c r="CK610">
        <f t="shared" si="28"/>
        <v>0</v>
      </c>
      <c r="CL610">
        <f t="shared" si="29"/>
        <v>802.26654184597999</v>
      </c>
    </row>
    <row r="611" spans="1:90" x14ac:dyDescent="0.25">
      <c r="A611" s="5" t="s">
        <v>638</v>
      </c>
      <c r="B611" s="2" t="s">
        <v>708</v>
      </c>
      <c r="C611" s="10">
        <v>41487</v>
      </c>
      <c r="E611" s="14" t="e">
        <f t="shared" si="27"/>
        <v>#NUM!</v>
      </c>
      <c r="H611">
        <v>430</v>
      </c>
      <c r="I611">
        <v>65.3</v>
      </c>
      <c r="J611">
        <v>129.4</v>
      </c>
      <c r="K611">
        <v>10</v>
      </c>
      <c r="L611">
        <v>130</v>
      </c>
      <c r="M611">
        <v>72</v>
      </c>
      <c r="N611" t="s">
        <v>114</v>
      </c>
      <c r="O611">
        <v>312</v>
      </c>
      <c r="P611">
        <v>720</v>
      </c>
      <c r="Q611">
        <v>1280</v>
      </c>
      <c r="R611" s="1" t="s">
        <v>78</v>
      </c>
      <c r="S611" s="1" t="s">
        <v>78</v>
      </c>
      <c r="T611" t="s">
        <v>74</v>
      </c>
      <c r="U611">
        <v>2</v>
      </c>
      <c r="V611">
        <v>18.483000000000001</v>
      </c>
      <c r="W611">
        <v>1.7</v>
      </c>
      <c r="X611">
        <v>2</v>
      </c>
      <c r="Y611">
        <v>16</v>
      </c>
      <c r="Z611" t="s">
        <v>77</v>
      </c>
      <c r="AA611">
        <v>2200</v>
      </c>
      <c r="AB611">
        <v>39</v>
      </c>
      <c r="AC611">
        <v>14.1</v>
      </c>
      <c r="AD611">
        <v>8.2799999999999994</v>
      </c>
      <c r="AE611">
        <v>10.02</v>
      </c>
      <c r="AF611" t="s">
        <v>74</v>
      </c>
      <c r="AG611">
        <v>10.5</v>
      </c>
      <c r="AH611">
        <v>2.4</v>
      </c>
      <c r="AI611">
        <v>2</v>
      </c>
      <c r="AJ611" t="s">
        <v>74</v>
      </c>
      <c r="AK611" t="s">
        <v>77</v>
      </c>
      <c r="AL611" t="s">
        <v>78</v>
      </c>
      <c r="AM611" t="s">
        <v>78</v>
      </c>
      <c r="AN611" t="s">
        <v>78</v>
      </c>
      <c r="AO611" t="s">
        <v>78</v>
      </c>
      <c r="AP611" t="s">
        <v>78</v>
      </c>
      <c r="AQ611" t="s">
        <v>78</v>
      </c>
      <c r="AR611" t="s">
        <v>78</v>
      </c>
      <c r="AS611" t="s">
        <v>78</v>
      </c>
      <c r="AT611" t="s">
        <v>77</v>
      </c>
      <c r="AU611" t="s">
        <v>78</v>
      </c>
      <c r="AV611" t="s">
        <v>78</v>
      </c>
      <c r="AW611" t="s">
        <v>74</v>
      </c>
      <c r="AX611" t="s">
        <v>78</v>
      </c>
      <c r="AY611">
        <v>4</v>
      </c>
      <c r="AZ611">
        <v>1</v>
      </c>
      <c r="BA611">
        <v>1</v>
      </c>
      <c r="BB611">
        <v>0.2</v>
      </c>
      <c r="BC611">
        <v>0</v>
      </c>
      <c r="BD611">
        <v>0.71428571399999996</v>
      </c>
      <c r="BE611">
        <v>1</v>
      </c>
      <c r="BF611">
        <v>0.25</v>
      </c>
      <c r="BG611">
        <v>0</v>
      </c>
      <c r="BH611">
        <v>0.5</v>
      </c>
      <c r="BI611">
        <v>0.4</v>
      </c>
      <c r="BJ611">
        <v>9.0909090999999997E-2</v>
      </c>
      <c r="BK611">
        <v>0</v>
      </c>
      <c r="BL611">
        <v>0.75</v>
      </c>
      <c r="BM611">
        <v>0.5</v>
      </c>
      <c r="BN611">
        <v>0.33333333300000001</v>
      </c>
      <c r="BO611">
        <v>0</v>
      </c>
      <c r="BP611">
        <v>14</v>
      </c>
      <c r="BQ611">
        <v>8.5</v>
      </c>
      <c r="BR611">
        <v>8.1999999999999993</v>
      </c>
      <c r="BS611">
        <v>8.6999999999999993</v>
      </c>
      <c r="BT611">
        <v>8.9</v>
      </c>
      <c r="BU611">
        <v>7.8</v>
      </c>
      <c r="BV611">
        <v>7.6</v>
      </c>
      <c r="BW611">
        <v>8.1</v>
      </c>
      <c r="BX611">
        <v>7.8</v>
      </c>
      <c r="BY611">
        <v>7.4</v>
      </c>
      <c r="BZ611">
        <v>6.3</v>
      </c>
      <c r="CA611">
        <v>7.3</v>
      </c>
      <c r="CB611">
        <v>7.2</v>
      </c>
      <c r="CC611">
        <v>8.1999999999999993</v>
      </c>
      <c r="CD611">
        <v>8.1</v>
      </c>
      <c r="CE611">
        <v>8.1999999999999993</v>
      </c>
      <c r="CG611">
        <f>IF(CJ611&lt;$CH$1,CJ611,)</f>
        <v>2084.4798289999999</v>
      </c>
      <c r="CH611">
        <v>1</v>
      </c>
      <c r="CI611">
        <v>611</v>
      </c>
      <c r="CJ611">
        <v>2084.4798289999999</v>
      </c>
      <c r="CK611">
        <f t="shared" si="28"/>
        <v>0</v>
      </c>
      <c r="CL611">
        <f t="shared" si="29"/>
        <v>1141.8134314515007</v>
      </c>
    </row>
    <row r="612" spans="1:90" x14ac:dyDescent="0.25">
      <c r="A612" s="5" t="s">
        <v>709</v>
      </c>
      <c r="B612" s="2" t="s">
        <v>710</v>
      </c>
      <c r="C612" s="10" t="s">
        <v>322</v>
      </c>
      <c r="E612" s="14" t="e">
        <f t="shared" si="27"/>
        <v>#VALUE!</v>
      </c>
      <c r="F612" s="3" t="s">
        <v>711</v>
      </c>
      <c r="I612">
        <v>75.7</v>
      </c>
      <c r="J612">
        <v>164.1</v>
      </c>
      <c r="K612">
        <v>9</v>
      </c>
      <c r="L612">
        <v>206</v>
      </c>
      <c r="M612">
        <v>83</v>
      </c>
      <c r="N612" t="s">
        <v>84</v>
      </c>
      <c r="O612">
        <v>401</v>
      </c>
      <c r="P612">
        <v>1080</v>
      </c>
      <c r="Q612">
        <v>2400</v>
      </c>
      <c r="R612" s="1" t="s">
        <v>78</v>
      </c>
      <c r="S612" s="1" t="s">
        <v>77</v>
      </c>
      <c r="T612" t="s">
        <v>74</v>
      </c>
      <c r="U612">
        <v>8</v>
      </c>
      <c r="V612">
        <v>415.27699999999999</v>
      </c>
      <c r="W612">
        <v>2.6</v>
      </c>
      <c r="X612">
        <v>6</v>
      </c>
      <c r="Y612">
        <v>64</v>
      </c>
      <c r="Z612" t="s">
        <v>104</v>
      </c>
      <c r="AA612">
        <v>4420</v>
      </c>
      <c r="AF612" t="s">
        <v>74</v>
      </c>
      <c r="AG612">
        <v>48</v>
      </c>
      <c r="AH612" t="s">
        <v>74</v>
      </c>
      <c r="AI612">
        <v>16</v>
      </c>
      <c r="AJ612" t="s">
        <v>74</v>
      </c>
      <c r="AK612" t="s">
        <v>78</v>
      </c>
      <c r="AL612" t="s">
        <v>78</v>
      </c>
      <c r="AM612" t="s">
        <v>78</v>
      </c>
      <c r="AN612" t="s">
        <v>78</v>
      </c>
      <c r="AO612" t="s">
        <v>74</v>
      </c>
      <c r="AP612" t="s">
        <v>78</v>
      </c>
      <c r="AQ612" t="s">
        <v>74</v>
      </c>
      <c r="AR612" t="s">
        <v>77</v>
      </c>
      <c r="AS612" t="s">
        <v>77</v>
      </c>
      <c r="AT612" t="s">
        <v>77</v>
      </c>
      <c r="AU612" t="s">
        <v>78</v>
      </c>
      <c r="AV612" t="s">
        <v>78</v>
      </c>
      <c r="AW612" t="s">
        <v>78</v>
      </c>
      <c r="AX612" t="s">
        <v>78</v>
      </c>
      <c r="AY612">
        <v>5</v>
      </c>
      <c r="AZ612">
        <v>1</v>
      </c>
      <c r="BA612">
        <v>1</v>
      </c>
      <c r="BB612">
        <v>0.4</v>
      </c>
      <c r="BC612">
        <v>1</v>
      </c>
      <c r="BD612">
        <v>0.571428571</v>
      </c>
      <c r="BE612">
        <v>0.66666666699999999</v>
      </c>
      <c r="BF612">
        <v>0.125</v>
      </c>
      <c r="BG612">
        <v>0.25</v>
      </c>
      <c r="BH612">
        <v>0.5</v>
      </c>
      <c r="BI612">
        <v>0.4</v>
      </c>
      <c r="BJ612">
        <v>0.36363636399999999</v>
      </c>
      <c r="BK612">
        <v>0</v>
      </c>
      <c r="BL612">
        <v>0.75</v>
      </c>
      <c r="BM612">
        <v>0.5</v>
      </c>
      <c r="BN612">
        <v>1</v>
      </c>
      <c r="BO612">
        <v>1</v>
      </c>
      <c r="BP612">
        <v>0</v>
      </c>
      <c r="BQ612" t="s">
        <v>74</v>
      </c>
      <c r="BR612" t="s">
        <v>74</v>
      </c>
      <c r="BS612" t="s">
        <v>74</v>
      </c>
      <c r="BT612" t="s">
        <v>74</v>
      </c>
      <c r="BU612" t="s">
        <v>74</v>
      </c>
      <c r="BV612" t="s">
        <v>74</v>
      </c>
      <c r="BW612" t="s">
        <v>74</v>
      </c>
      <c r="BX612" t="s">
        <v>74</v>
      </c>
      <c r="BY612" t="s">
        <v>74</v>
      </c>
      <c r="BZ612" t="s">
        <v>74</v>
      </c>
      <c r="CA612" t="s">
        <v>74</v>
      </c>
      <c r="CB612" t="s">
        <v>74</v>
      </c>
      <c r="CC612" t="s">
        <v>74</v>
      </c>
      <c r="CD612" t="s">
        <v>74</v>
      </c>
      <c r="CE612" t="s">
        <v>74</v>
      </c>
      <c r="CF612">
        <v>223.11026290000001</v>
      </c>
      <c r="CG612">
        <f>IF(CJ612&lt;$CH$1,CJ612,)</f>
        <v>0</v>
      </c>
      <c r="CH612">
        <v>1</v>
      </c>
      <c r="CI612">
        <v>612</v>
      </c>
      <c r="CJ612">
        <v>12468.688829999999</v>
      </c>
      <c r="CK612">
        <f t="shared" si="28"/>
        <v>446.22052580000002</v>
      </c>
      <c r="CL612">
        <f t="shared" si="29"/>
        <v>0</v>
      </c>
    </row>
    <row r="613" spans="1:90" x14ac:dyDescent="0.25">
      <c r="A613" s="5" t="s">
        <v>709</v>
      </c>
      <c r="B613" s="2" t="s">
        <v>712</v>
      </c>
      <c r="C613" s="10">
        <v>43983</v>
      </c>
      <c r="E613" s="14" t="e">
        <f t="shared" si="27"/>
        <v>#NUM!</v>
      </c>
      <c r="F613" s="3" t="s">
        <v>713</v>
      </c>
      <c r="H613">
        <v>160</v>
      </c>
      <c r="I613">
        <v>77</v>
      </c>
      <c r="J613">
        <v>163.30000000000001</v>
      </c>
      <c r="K613">
        <v>9.1</v>
      </c>
      <c r="L613">
        <v>198</v>
      </c>
      <c r="M613">
        <v>83</v>
      </c>
      <c r="N613" t="s">
        <v>76</v>
      </c>
      <c r="O613">
        <v>395</v>
      </c>
      <c r="P613">
        <v>1080</v>
      </c>
      <c r="Q613">
        <v>2340</v>
      </c>
      <c r="R613" s="1" t="s">
        <v>78</v>
      </c>
      <c r="S613" s="1" t="s">
        <v>78</v>
      </c>
      <c r="T613" t="s">
        <v>74</v>
      </c>
      <c r="U613">
        <v>8</v>
      </c>
      <c r="V613">
        <v>203.078</v>
      </c>
      <c r="W613">
        <v>2</v>
      </c>
      <c r="X613">
        <v>3</v>
      </c>
      <c r="Y613">
        <v>32</v>
      </c>
      <c r="Z613" t="s">
        <v>107</v>
      </c>
      <c r="AA613">
        <v>5020</v>
      </c>
      <c r="AF613" t="s">
        <v>74</v>
      </c>
      <c r="AG613">
        <v>13</v>
      </c>
      <c r="AH613">
        <v>2.2000000000000002</v>
      </c>
      <c r="AI613">
        <v>8</v>
      </c>
      <c r="AJ613">
        <v>2</v>
      </c>
      <c r="AK613" t="s">
        <v>77</v>
      </c>
      <c r="AL613" t="s">
        <v>78</v>
      </c>
      <c r="AM613" t="s">
        <v>78</v>
      </c>
      <c r="AN613" t="s">
        <v>78</v>
      </c>
      <c r="AO613" t="s">
        <v>78</v>
      </c>
      <c r="AP613" t="s">
        <v>74</v>
      </c>
      <c r="AQ613" t="s">
        <v>74</v>
      </c>
      <c r="AR613" t="s">
        <v>78</v>
      </c>
      <c r="AS613" t="s">
        <v>78</v>
      </c>
      <c r="AT613" t="s">
        <v>78</v>
      </c>
      <c r="AU613" t="s">
        <v>78</v>
      </c>
      <c r="AV613" t="s">
        <v>78</v>
      </c>
      <c r="AW613" t="s">
        <v>78</v>
      </c>
      <c r="AX613" t="s">
        <v>78</v>
      </c>
      <c r="AY613">
        <v>5</v>
      </c>
      <c r="AZ613">
        <v>1</v>
      </c>
      <c r="BA613">
        <v>1</v>
      </c>
      <c r="BB613">
        <v>1</v>
      </c>
      <c r="BC613">
        <v>0</v>
      </c>
      <c r="BD613">
        <v>0.428571429</v>
      </c>
      <c r="BE613">
        <v>1</v>
      </c>
      <c r="BF613">
        <v>0.3125</v>
      </c>
      <c r="BG613">
        <v>0</v>
      </c>
      <c r="BH613">
        <v>0</v>
      </c>
      <c r="BI613">
        <v>0.4</v>
      </c>
      <c r="BJ613">
        <v>0.45454545499999999</v>
      </c>
      <c r="BK613">
        <v>0</v>
      </c>
      <c r="BL613">
        <v>0.5</v>
      </c>
      <c r="BM613">
        <v>0.5</v>
      </c>
      <c r="BN613">
        <v>0.83333333300000001</v>
      </c>
      <c r="BO613">
        <v>0</v>
      </c>
      <c r="BP613">
        <v>0</v>
      </c>
      <c r="BQ613" t="s">
        <v>74</v>
      </c>
      <c r="BR613" t="s">
        <v>74</v>
      </c>
      <c r="BS613" t="s">
        <v>74</v>
      </c>
      <c r="BT613" t="s">
        <v>74</v>
      </c>
      <c r="BU613" t="s">
        <v>74</v>
      </c>
      <c r="BV613" t="s">
        <v>74</v>
      </c>
      <c r="BW613" t="s">
        <v>74</v>
      </c>
      <c r="BX613" t="s">
        <v>74</v>
      </c>
      <c r="BY613" t="s">
        <v>74</v>
      </c>
      <c r="BZ613" t="s">
        <v>74</v>
      </c>
      <c r="CA613" t="s">
        <v>74</v>
      </c>
      <c r="CB613" t="s">
        <v>74</v>
      </c>
      <c r="CC613" t="s">
        <v>74</v>
      </c>
      <c r="CD613" t="s">
        <v>74</v>
      </c>
      <c r="CE613" t="s">
        <v>74</v>
      </c>
      <c r="CF613">
        <v>1034.999957</v>
      </c>
      <c r="CG613">
        <f>IF(CJ613&lt;$CH$1,CJ613,)</f>
        <v>1199.885499</v>
      </c>
      <c r="CH613">
        <v>1</v>
      </c>
      <c r="CI613">
        <v>613</v>
      </c>
      <c r="CJ613">
        <v>1199.885499</v>
      </c>
      <c r="CK613">
        <f t="shared" si="28"/>
        <v>2069.999914</v>
      </c>
      <c r="CL613">
        <f t="shared" si="29"/>
        <v>657.26007990173093</v>
      </c>
    </row>
    <row r="614" spans="1:90" x14ac:dyDescent="0.25">
      <c r="A614" s="5" t="s">
        <v>709</v>
      </c>
      <c r="B614" s="2" t="s">
        <v>714</v>
      </c>
      <c r="C614" s="10" t="s">
        <v>109</v>
      </c>
      <c r="E614" s="14" t="e">
        <f t="shared" si="27"/>
        <v>#VALUE!</v>
      </c>
      <c r="F614" s="3" t="s">
        <v>715</v>
      </c>
      <c r="H614">
        <v>650</v>
      </c>
      <c r="I614">
        <v>76.599999999999994</v>
      </c>
      <c r="J614">
        <v>165.3</v>
      </c>
      <c r="K614">
        <v>8.8000000000000007</v>
      </c>
      <c r="L614">
        <v>208</v>
      </c>
      <c r="M614">
        <v>84</v>
      </c>
      <c r="N614" t="s">
        <v>76</v>
      </c>
      <c r="O614">
        <v>395</v>
      </c>
      <c r="P614">
        <v>1080</v>
      </c>
      <c r="Q614">
        <v>2400</v>
      </c>
      <c r="R614" s="1" t="s">
        <v>78</v>
      </c>
      <c r="S614" s="1" t="s">
        <v>78</v>
      </c>
      <c r="T614" t="s">
        <v>74</v>
      </c>
      <c r="U614">
        <v>8</v>
      </c>
      <c r="V614">
        <v>325.37</v>
      </c>
      <c r="W614">
        <v>2.4</v>
      </c>
      <c r="X614">
        <v>6</v>
      </c>
      <c r="Y614">
        <v>64</v>
      </c>
      <c r="Z614" t="s">
        <v>107</v>
      </c>
      <c r="AA614">
        <v>4500</v>
      </c>
      <c r="AF614" t="s">
        <v>74</v>
      </c>
      <c r="AG614">
        <v>64</v>
      </c>
      <c r="AH614">
        <v>1.89</v>
      </c>
      <c r="AI614">
        <v>20</v>
      </c>
      <c r="AJ614" t="s">
        <v>74</v>
      </c>
      <c r="AK614" t="s">
        <v>78</v>
      </c>
      <c r="AL614" t="s">
        <v>78</v>
      </c>
      <c r="AM614" t="s">
        <v>78</v>
      </c>
      <c r="AN614" t="s">
        <v>78</v>
      </c>
      <c r="AO614" t="s">
        <v>78</v>
      </c>
      <c r="AP614" t="s">
        <v>78</v>
      </c>
      <c r="AQ614" t="s">
        <v>74</v>
      </c>
      <c r="AR614" t="s">
        <v>78</v>
      </c>
      <c r="AS614" t="s">
        <v>78</v>
      </c>
      <c r="AT614" t="s">
        <v>78</v>
      </c>
      <c r="AU614" t="s">
        <v>78</v>
      </c>
      <c r="AV614" t="s">
        <v>78</v>
      </c>
      <c r="AW614" t="s">
        <v>78</v>
      </c>
      <c r="AX614" t="s">
        <v>78</v>
      </c>
      <c r="AY614">
        <v>5.0999999999999996</v>
      </c>
      <c r="AZ614">
        <v>1</v>
      </c>
      <c r="BA614">
        <v>1</v>
      </c>
      <c r="BB614">
        <v>0.6</v>
      </c>
      <c r="BC614">
        <v>1</v>
      </c>
      <c r="BD614">
        <v>0.428571429</v>
      </c>
      <c r="BE614">
        <v>0.66666666699999999</v>
      </c>
      <c r="BF614">
        <v>0.125</v>
      </c>
      <c r="BG614">
        <v>0.25</v>
      </c>
      <c r="BH614">
        <v>0</v>
      </c>
      <c r="BI614">
        <v>0.4</v>
      </c>
      <c r="BJ614">
        <v>0.36363636399999999</v>
      </c>
      <c r="BK614">
        <v>0</v>
      </c>
      <c r="BL614">
        <v>0.5</v>
      </c>
      <c r="BM614">
        <v>0.5</v>
      </c>
      <c r="BN614">
        <v>0.83333333300000001</v>
      </c>
      <c r="BO614">
        <v>0.66666666699999999</v>
      </c>
      <c r="BP614">
        <v>0</v>
      </c>
      <c r="BQ614" t="s">
        <v>74</v>
      </c>
      <c r="BR614" t="s">
        <v>74</v>
      </c>
      <c r="BS614" t="s">
        <v>74</v>
      </c>
      <c r="BT614" t="s">
        <v>74</v>
      </c>
      <c r="BU614" t="s">
        <v>74</v>
      </c>
      <c r="BV614" t="s">
        <v>74</v>
      </c>
      <c r="BW614" t="s">
        <v>74</v>
      </c>
      <c r="BX614" t="s">
        <v>74</v>
      </c>
      <c r="BY614" t="s">
        <v>74</v>
      </c>
      <c r="BZ614" t="s">
        <v>74</v>
      </c>
      <c r="CA614" t="s">
        <v>74</v>
      </c>
      <c r="CB614" t="s">
        <v>74</v>
      </c>
      <c r="CC614" t="s">
        <v>74</v>
      </c>
      <c r="CD614" t="s">
        <v>74</v>
      </c>
      <c r="CE614" t="s">
        <v>74</v>
      </c>
      <c r="CF614">
        <v>428.0573847</v>
      </c>
      <c r="CG614">
        <f>IF(CJ614&lt;$CH$1,CJ614,)</f>
        <v>0</v>
      </c>
      <c r="CH614">
        <v>1</v>
      </c>
      <c r="CI614">
        <v>614</v>
      </c>
      <c r="CJ614">
        <v>9679.0270760000003</v>
      </c>
      <c r="CK614">
        <f t="shared" si="28"/>
        <v>856.1147694</v>
      </c>
      <c r="CL614">
        <f t="shared" si="29"/>
        <v>0</v>
      </c>
    </row>
    <row r="615" spans="1:90" x14ac:dyDescent="0.25">
      <c r="A615" s="5" t="s">
        <v>709</v>
      </c>
      <c r="B615" s="2" t="s">
        <v>716</v>
      </c>
      <c r="C615" s="10">
        <v>43952</v>
      </c>
      <c r="E615" s="14" t="e">
        <f t="shared" si="27"/>
        <v>#NUM!</v>
      </c>
      <c r="F615" s="3" t="s">
        <v>717</v>
      </c>
      <c r="H615">
        <v>200</v>
      </c>
      <c r="I615">
        <v>77.2</v>
      </c>
      <c r="J615">
        <v>162.30000000000001</v>
      </c>
      <c r="K615">
        <v>8.9</v>
      </c>
      <c r="L615">
        <v>199</v>
      </c>
      <c r="M615">
        <v>83</v>
      </c>
      <c r="N615" t="s">
        <v>76</v>
      </c>
      <c r="O615">
        <v>395</v>
      </c>
      <c r="P615">
        <v>1080</v>
      </c>
      <c r="Q615">
        <v>2340</v>
      </c>
      <c r="R615" s="1" t="s">
        <v>78</v>
      </c>
      <c r="S615" s="1" t="s">
        <v>78</v>
      </c>
      <c r="T615" t="s">
        <v>380</v>
      </c>
      <c r="U615">
        <v>8</v>
      </c>
      <c r="V615">
        <v>205.946</v>
      </c>
      <c r="W615">
        <v>2.1</v>
      </c>
      <c r="X615">
        <v>4</v>
      </c>
      <c r="Y615">
        <v>128</v>
      </c>
      <c r="Z615" t="s">
        <v>104</v>
      </c>
      <c r="AA615">
        <v>5020</v>
      </c>
      <c r="AF615" t="s">
        <v>74</v>
      </c>
      <c r="AG615">
        <v>48</v>
      </c>
      <c r="AH615">
        <v>1.79</v>
      </c>
      <c r="AI615">
        <v>13</v>
      </c>
      <c r="AJ615">
        <v>2.25</v>
      </c>
      <c r="AK615" t="s">
        <v>78</v>
      </c>
      <c r="AL615" t="s">
        <v>78</v>
      </c>
      <c r="AM615" t="s">
        <v>78</v>
      </c>
      <c r="AN615" t="s">
        <v>78</v>
      </c>
      <c r="AO615" t="s">
        <v>78</v>
      </c>
      <c r="AP615" t="s">
        <v>78</v>
      </c>
      <c r="AQ615" t="s">
        <v>74</v>
      </c>
      <c r="AR615" t="s">
        <v>77</v>
      </c>
      <c r="AS615" t="s">
        <v>78</v>
      </c>
      <c r="AT615" t="s">
        <v>78</v>
      </c>
      <c r="AU615" t="s">
        <v>78</v>
      </c>
      <c r="AV615" t="s">
        <v>78</v>
      </c>
      <c r="AW615" t="s">
        <v>78</v>
      </c>
      <c r="AX615" t="s">
        <v>78</v>
      </c>
      <c r="AY615">
        <v>5</v>
      </c>
      <c r="AZ615">
        <v>1</v>
      </c>
      <c r="BA615">
        <v>1</v>
      </c>
      <c r="BB615">
        <v>0.6</v>
      </c>
      <c r="BC615">
        <v>0</v>
      </c>
      <c r="BD615">
        <v>0.571428571</v>
      </c>
      <c r="BE615">
        <v>1</v>
      </c>
      <c r="BF615">
        <v>0.125</v>
      </c>
      <c r="BG615">
        <v>0</v>
      </c>
      <c r="BH615">
        <v>0.5</v>
      </c>
      <c r="BI615">
        <v>0.4</v>
      </c>
      <c r="BJ615">
        <v>0.36363636399999999</v>
      </c>
      <c r="BK615">
        <v>0</v>
      </c>
      <c r="BL615">
        <v>0.75</v>
      </c>
      <c r="BM615">
        <v>1</v>
      </c>
      <c r="BN615">
        <v>1</v>
      </c>
      <c r="BO615">
        <v>0</v>
      </c>
      <c r="BP615">
        <v>0</v>
      </c>
      <c r="BQ615" t="s">
        <v>74</v>
      </c>
      <c r="BR615" t="s">
        <v>74</v>
      </c>
      <c r="BS615" t="s">
        <v>74</v>
      </c>
      <c r="BT615" t="s">
        <v>74</v>
      </c>
      <c r="BU615" t="s">
        <v>74</v>
      </c>
      <c r="BV615" t="s">
        <v>74</v>
      </c>
      <c r="BW615" t="s">
        <v>74</v>
      </c>
      <c r="BX615" t="s">
        <v>74</v>
      </c>
      <c r="BY615" t="s">
        <v>74</v>
      </c>
      <c r="BZ615" t="s">
        <v>74</v>
      </c>
      <c r="CA615" t="s">
        <v>74</v>
      </c>
      <c r="CB615" t="s">
        <v>74</v>
      </c>
      <c r="CC615" t="s">
        <v>74</v>
      </c>
      <c r="CD615" t="s">
        <v>74</v>
      </c>
      <c r="CE615" t="s">
        <v>74</v>
      </c>
      <c r="CF615">
        <v>662.58311370000001</v>
      </c>
      <c r="CG615">
        <f>IF(CJ615&lt;$CH$1,CJ615,)</f>
        <v>0</v>
      </c>
      <c r="CH615">
        <v>1</v>
      </c>
      <c r="CI615">
        <v>615</v>
      </c>
      <c r="CJ615">
        <v>14999.99958</v>
      </c>
      <c r="CK615">
        <f t="shared" si="28"/>
        <v>1325.1662274</v>
      </c>
      <c r="CL615">
        <f t="shared" si="29"/>
        <v>0</v>
      </c>
    </row>
    <row r="616" spans="1:90" x14ac:dyDescent="0.25">
      <c r="A616" s="5" t="s">
        <v>709</v>
      </c>
      <c r="B616" s="2" t="s">
        <v>718</v>
      </c>
      <c r="C616" s="10">
        <v>43952</v>
      </c>
      <c r="E616" s="14" t="e">
        <f t="shared" si="27"/>
        <v>#NUM!</v>
      </c>
      <c r="F616" s="3" t="s">
        <v>719</v>
      </c>
      <c r="H616">
        <v>280</v>
      </c>
      <c r="I616">
        <v>75.7</v>
      </c>
      <c r="J616">
        <v>164.1</v>
      </c>
      <c r="K616">
        <v>9</v>
      </c>
      <c r="L616">
        <v>205</v>
      </c>
      <c r="M616">
        <v>83</v>
      </c>
      <c r="N616" t="s">
        <v>114</v>
      </c>
      <c r="O616">
        <v>401</v>
      </c>
      <c r="P616">
        <v>1080</v>
      </c>
      <c r="Q616">
        <v>2400</v>
      </c>
      <c r="R616" s="1" t="s">
        <v>78</v>
      </c>
      <c r="S616" s="1" t="s">
        <v>78</v>
      </c>
      <c r="T616" t="s">
        <v>380</v>
      </c>
      <c r="U616">
        <v>8</v>
      </c>
      <c r="V616">
        <v>415.67200000000003</v>
      </c>
      <c r="W616">
        <v>2.6</v>
      </c>
      <c r="X616">
        <v>6</v>
      </c>
      <c r="Y616">
        <v>64</v>
      </c>
      <c r="Z616" t="s">
        <v>104</v>
      </c>
      <c r="AA616">
        <v>4520</v>
      </c>
      <c r="AF616" t="s">
        <v>74</v>
      </c>
      <c r="AG616">
        <v>48</v>
      </c>
      <c r="AH616">
        <v>1.79</v>
      </c>
      <c r="AI616">
        <v>16</v>
      </c>
      <c r="AJ616" t="s">
        <v>74</v>
      </c>
      <c r="AK616" t="s">
        <v>78</v>
      </c>
      <c r="AL616" t="s">
        <v>78</v>
      </c>
      <c r="AM616" t="s">
        <v>78</v>
      </c>
      <c r="AN616" t="s">
        <v>78</v>
      </c>
      <c r="AO616" t="s">
        <v>74</v>
      </c>
      <c r="AP616" t="s">
        <v>78</v>
      </c>
      <c r="AQ616" t="s">
        <v>74</v>
      </c>
      <c r="AR616" t="s">
        <v>77</v>
      </c>
      <c r="AS616" t="s">
        <v>78</v>
      </c>
      <c r="AT616" t="s">
        <v>77</v>
      </c>
      <c r="AU616" t="s">
        <v>78</v>
      </c>
      <c r="AV616" t="s">
        <v>78</v>
      </c>
      <c r="AW616" t="s">
        <v>78</v>
      </c>
      <c r="AX616" t="s">
        <v>78</v>
      </c>
      <c r="AY616">
        <v>5.0999999999999996</v>
      </c>
      <c r="AZ616">
        <v>1</v>
      </c>
      <c r="BA616">
        <v>1</v>
      </c>
      <c r="BB616">
        <v>0.6</v>
      </c>
      <c r="BC616">
        <v>1</v>
      </c>
      <c r="BD616">
        <v>0.571428571</v>
      </c>
      <c r="BE616">
        <v>1</v>
      </c>
      <c r="BF616">
        <v>0.25</v>
      </c>
      <c r="BG616">
        <v>0.25</v>
      </c>
      <c r="BH616">
        <v>0.5</v>
      </c>
      <c r="BI616">
        <v>0.4</v>
      </c>
      <c r="BJ616">
        <v>0.36363636399999999</v>
      </c>
      <c r="BK616">
        <v>0</v>
      </c>
      <c r="BL616">
        <v>0.75</v>
      </c>
      <c r="BM616">
        <v>0.5</v>
      </c>
      <c r="BN616">
        <v>1</v>
      </c>
      <c r="BO616">
        <v>1</v>
      </c>
      <c r="BP616">
        <v>0</v>
      </c>
      <c r="BQ616" t="s">
        <v>74</v>
      </c>
      <c r="BR616" t="s">
        <v>74</v>
      </c>
      <c r="BS616" t="s">
        <v>74</v>
      </c>
      <c r="BT616" t="s">
        <v>74</v>
      </c>
      <c r="BU616" t="s">
        <v>74</v>
      </c>
      <c r="BV616" t="s">
        <v>74</v>
      </c>
      <c r="BW616" t="s">
        <v>74</v>
      </c>
      <c r="BX616" t="s">
        <v>74</v>
      </c>
      <c r="BY616" t="s">
        <v>74</v>
      </c>
      <c r="BZ616" t="s">
        <v>74</v>
      </c>
      <c r="CA616" t="s">
        <v>74</v>
      </c>
      <c r="CB616" t="s">
        <v>74</v>
      </c>
      <c r="CC616" t="s">
        <v>74</v>
      </c>
      <c r="CD616" t="s">
        <v>74</v>
      </c>
      <c r="CE616" t="s">
        <v>74</v>
      </c>
      <c r="CG616">
        <f>IF(CJ616&lt;$CH$1,CJ616,)</f>
        <v>1218.8485909999999</v>
      </c>
      <c r="CH616">
        <v>1</v>
      </c>
      <c r="CI616">
        <v>616</v>
      </c>
      <c r="CJ616">
        <v>1218.8485909999999</v>
      </c>
      <c r="CK616">
        <f t="shared" si="28"/>
        <v>0</v>
      </c>
      <c r="CL616">
        <f t="shared" si="29"/>
        <v>667.64747384347891</v>
      </c>
    </row>
    <row r="617" spans="1:90" x14ac:dyDescent="0.25">
      <c r="A617" s="5" t="s">
        <v>709</v>
      </c>
      <c r="B617" s="2" t="s">
        <v>720</v>
      </c>
      <c r="C617" s="10">
        <v>43952</v>
      </c>
      <c r="E617" s="14" t="e">
        <f t="shared" si="27"/>
        <v>#NUM!</v>
      </c>
      <c r="F617" s="3" t="s">
        <v>721</v>
      </c>
      <c r="H617">
        <v>348</v>
      </c>
      <c r="I617">
        <v>75.7</v>
      </c>
      <c r="J617">
        <v>164.1</v>
      </c>
      <c r="K617">
        <v>9</v>
      </c>
      <c r="L617">
        <v>208</v>
      </c>
      <c r="M617">
        <v>83</v>
      </c>
      <c r="N617" t="s">
        <v>114</v>
      </c>
      <c r="O617">
        <v>401</v>
      </c>
      <c r="P617">
        <v>1080</v>
      </c>
      <c r="Q617">
        <v>2400</v>
      </c>
      <c r="R617" s="1" t="s">
        <v>78</v>
      </c>
      <c r="S617" s="1" t="s">
        <v>78</v>
      </c>
      <c r="T617" t="s">
        <v>380</v>
      </c>
      <c r="U617">
        <v>8</v>
      </c>
      <c r="V617">
        <v>415.67200000000003</v>
      </c>
      <c r="W617">
        <v>2.6</v>
      </c>
      <c r="X617">
        <v>8</v>
      </c>
      <c r="Y617">
        <v>128</v>
      </c>
      <c r="Z617" t="s">
        <v>104</v>
      </c>
      <c r="AA617">
        <v>4520</v>
      </c>
      <c r="AF617" t="s">
        <v>74</v>
      </c>
      <c r="AG617">
        <v>48</v>
      </c>
      <c r="AH617">
        <v>1.79</v>
      </c>
      <c r="AI617">
        <v>20</v>
      </c>
      <c r="AJ617" t="s">
        <v>74</v>
      </c>
      <c r="AK617" t="s">
        <v>78</v>
      </c>
      <c r="AL617" t="s">
        <v>78</v>
      </c>
      <c r="AM617" t="s">
        <v>78</v>
      </c>
      <c r="AN617" t="s">
        <v>78</v>
      </c>
      <c r="AO617" t="s">
        <v>74</v>
      </c>
      <c r="AP617" t="s">
        <v>78</v>
      </c>
      <c r="AQ617" t="s">
        <v>74</v>
      </c>
      <c r="AR617" t="s">
        <v>78</v>
      </c>
      <c r="AS617" t="s">
        <v>78</v>
      </c>
      <c r="AT617" t="s">
        <v>77</v>
      </c>
      <c r="AU617" t="s">
        <v>78</v>
      </c>
      <c r="AV617" t="s">
        <v>78</v>
      </c>
      <c r="AW617" t="s">
        <v>78</v>
      </c>
      <c r="AX617" t="s">
        <v>78</v>
      </c>
      <c r="AY617">
        <v>5.0999999999999996</v>
      </c>
      <c r="AZ617">
        <v>1</v>
      </c>
      <c r="BA617">
        <v>1</v>
      </c>
      <c r="BB617">
        <v>0.6</v>
      </c>
      <c r="BC617">
        <v>1</v>
      </c>
      <c r="BD617">
        <v>0.571428571</v>
      </c>
      <c r="BE617">
        <v>1</v>
      </c>
      <c r="BF617">
        <v>0.25</v>
      </c>
      <c r="BG617">
        <v>0.25</v>
      </c>
      <c r="BH617">
        <v>0.5</v>
      </c>
      <c r="BI617">
        <v>0.4</v>
      </c>
      <c r="BJ617">
        <v>0.36363636399999999</v>
      </c>
      <c r="BK617">
        <v>0</v>
      </c>
      <c r="BL617">
        <v>0.75</v>
      </c>
      <c r="BM617">
        <v>0.5</v>
      </c>
      <c r="BN617">
        <v>1</v>
      </c>
      <c r="BO617">
        <v>1</v>
      </c>
      <c r="BP617">
        <v>0</v>
      </c>
      <c r="BQ617" t="s">
        <v>74</v>
      </c>
      <c r="BR617" t="s">
        <v>74</v>
      </c>
      <c r="BS617" t="s">
        <v>74</v>
      </c>
      <c r="BT617" t="s">
        <v>74</v>
      </c>
      <c r="BU617" t="s">
        <v>74</v>
      </c>
      <c r="BV617" t="s">
        <v>74</v>
      </c>
      <c r="BW617" t="s">
        <v>74</v>
      </c>
      <c r="BX617" t="s">
        <v>74</v>
      </c>
      <c r="BY617" t="s">
        <v>74</v>
      </c>
      <c r="BZ617" t="s">
        <v>74</v>
      </c>
      <c r="CA617" t="s">
        <v>74</v>
      </c>
      <c r="CB617" t="s">
        <v>74</v>
      </c>
      <c r="CC617" t="s">
        <v>74</v>
      </c>
      <c r="CD617" t="s">
        <v>74</v>
      </c>
      <c r="CE617" t="s">
        <v>74</v>
      </c>
      <c r="CF617">
        <v>662.58311370000001</v>
      </c>
      <c r="CG617">
        <f>IF(CJ617&lt;$CH$1,CJ617,)</f>
        <v>1418.218181</v>
      </c>
      <c r="CH617">
        <v>1</v>
      </c>
      <c r="CI617">
        <v>617</v>
      </c>
      <c r="CJ617">
        <v>1418.218181</v>
      </c>
      <c r="CK617">
        <f t="shared" si="28"/>
        <v>1325.1662274</v>
      </c>
      <c r="CL617">
        <f t="shared" si="29"/>
        <v>776.85595478818891</v>
      </c>
    </row>
    <row r="618" spans="1:90" x14ac:dyDescent="0.25">
      <c r="A618" s="5" t="s">
        <v>709</v>
      </c>
      <c r="B618" s="2" t="s">
        <v>722</v>
      </c>
      <c r="C618" s="10">
        <v>43952</v>
      </c>
      <c r="E618" s="14" t="e">
        <f t="shared" si="27"/>
        <v>#NUM!</v>
      </c>
      <c r="F618" s="3" t="s">
        <v>723</v>
      </c>
      <c r="H618">
        <v>250</v>
      </c>
      <c r="I618">
        <v>76.599999999999994</v>
      </c>
      <c r="J618">
        <v>165.3</v>
      </c>
      <c r="K618">
        <v>8.8000000000000007</v>
      </c>
      <c r="L618">
        <v>208</v>
      </c>
      <c r="M618">
        <v>84</v>
      </c>
      <c r="N618" t="s">
        <v>76</v>
      </c>
      <c r="O618">
        <v>395</v>
      </c>
      <c r="P618">
        <v>1080</v>
      </c>
      <c r="Q618">
        <v>2400</v>
      </c>
      <c r="R618" s="1" t="s">
        <v>78</v>
      </c>
      <c r="S618" s="1" t="s">
        <v>78</v>
      </c>
      <c r="T618" t="s">
        <v>74</v>
      </c>
      <c r="U618">
        <v>8</v>
      </c>
      <c r="V618">
        <v>325.37</v>
      </c>
      <c r="W618">
        <v>2.4</v>
      </c>
      <c r="X618">
        <v>6</v>
      </c>
      <c r="Y618">
        <v>128</v>
      </c>
      <c r="Z618" t="s">
        <v>107</v>
      </c>
      <c r="AA618">
        <v>4500</v>
      </c>
      <c r="AF618" t="s">
        <v>74</v>
      </c>
      <c r="AG618">
        <v>48</v>
      </c>
      <c r="AH618">
        <v>1.79</v>
      </c>
      <c r="AI618">
        <v>20</v>
      </c>
      <c r="AJ618" t="s">
        <v>74</v>
      </c>
      <c r="AK618" t="s">
        <v>78</v>
      </c>
      <c r="AL618" t="s">
        <v>78</v>
      </c>
      <c r="AM618" t="s">
        <v>78</v>
      </c>
      <c r="AN618" t="s">
        <v>78</v>
      </c>
      <c r="AO618" t="s">
        <v>78</v>
      </c>
      <c r="AP618" t="s">
        <v>78</v>
      </c>
      <c r="AQ618" t="s">
        <v>74</v>
      </c>
      <c r="AR618" t="s">
        <v>78</v>
      </c>
      <c r="AS618" t="s">
        <v>78</v>
      </c>
      <c r="AT618" t="s">
        <v>78</v>
      </c>
      <c r="AU618" t="s">
        <v>78</v>
      </c>
      <c r="AV618" t="s">
        <v>78</v>
      </c>
      <c r="AW618" t="s">
        <v>78</v>
      </c>
      <c r="AX618" t="s">
        <v>78</v>
      </c>
      <c r="AY618">
        <v>5.0999999999999996</v>
      </c>
      <c r="AZ618">
        <v>1</v>
      </c>
      <c r="BA618">
        <v>1</v>
      </c>
      <c r="BB618">
        <v>0.6</v>
      </c>
      <c r="BC618">
        <v>1</v>
      </c>
      <c r="BD618">
        <v>0.571428571</v>
      </c>
      <c r="BE618">
        <v>0.66666666699999999</v>
      </c>
      <c r="BF618">
        <v>0.125</v>
      </c>
      <c r="BG618">
        <v>0.25</v>
      </c>
      <c r="BH618">
        <v>0.5</v>
      </c>
      <c r="BI618">
        <v>0.4</v>
      </c>
      <c r="BJ618">
        <v>0.36363636399999999</v>
      </c>
      <c r="BK618">
        <v>0</v>
      </c>
      <c r="BL618">
        <v>0.75</v>
      </c>
      <c r="BM618">
        <v>0.5</v>
      </c>
      <c r="BN618">
        <v>1</v>
      </c>
      <c r="BO618">
        <v>0.66666666699999999</v>
      </c>
      <c r="BP618">
        <v>0</v>
      </c>
      <c r="BQ618" t="s">
        <v>74</v>
      </c>
      <c r="BR618" t="s">
        <v>74</v>
      </c>
      <c r="BS618" t="s">
        <v>74</v>
      </c>
      <c r="BT618" t="s">
        <v>74</v>
      </c>
      <c r="BU618" t="s">
        <v>74</v>
      </c>
      <c r="BV618" t="s">
        <v>74</v>
      </c>
      <c r="BW618" t="s">
        <v>74</v>
      </c>
      <c r="BX618" t="s">
        <v>74</v>
      </c>
      <c r="BY618" t="s">
        <v>74</v>
      </c>
      <c r="BZ618" t="s">
        <v>74</v>
      </c>
      <c r="CA618" t="s">
        <v>74</v>
      </c>
      <c r="CB618" t="s">
        <v>74</v>
      </c>
      <c r="CC618" t="s">
        <v>74</v>
      </c>
      <c r="CD618" t="s">
        <v>74</v>
      </c>
      <c r="CE618" t="s">
        <v>74</v>
      </c>
      <c r="CF618">
        <v>662.58311370000001</v>
      </c>
      <c r="CG618">
        <f>IF(CJ618&lt;$CH$1,CJ618,)</f>
        <v>0</v>
      </c>
      <c r="CH618">
        <v>1</v>
      </c>
      <c r="CI618">
        <v>618</v>
      </c>
      <c r="CJ618">
        <v>14999.99958</v>
      </c>
      <c r="CK618">
        <f t="shared" si="28"/>
        <v>1325.1662274</v>
      </c>
      <c r="CL618">
        <f t="shared" si="29"/>
        <v>0</v>
      </c>
    </row>
    <row r="619" spans="1:90" x14ac:dyDescent="0.25">
      <c r="A619" s="5" t="s">
        <v>724</v>
      </c>
      <c r="B619" s="2" t="s">
        <v>725</v>
      </c>
      <c r="C619" s="10">
        <v>43952</v>
      </c>
      <c r="E619" s="14" t="e">
        <f t="shared" si="27"/>
        <v>#NUM!</v>
      </c>
      <c r="F619" s="3" t="s">
        <v>715</v>
      </c>
      <c r="H619">
        <v>550</v>
      </c>
      <c r="I619">
        <v>75.400000000000006</v>
      </c>
      <c r="J619">
        <v>163.30000000000001</v>
      </c>
      <c r="K619">
        <v>8.9</v>
      </c>
      <c r="L619">
        <v>219</v>
      </c>
      <c r="M619">
        <v>87</v>
      </c>
      <c r="N619" t="s">
        <v>114</v>
      </c>
      <c r="O619">
        <v>395</v>
      </c>
      <c r="P619">
        <v>1080</v>
      </c>
      <c r="Q619">
        <v>2400</v>
      </c>
      <c r="R619" s="1" t="s">
        <v>77</v>
      </c>
      <c r="S619" s="1" t="s">
        <v>78</v>
      </c>
      <c r="T619" t="s">
        <v>380</v>
      </c>
      <c r="U619">
        <v>8</v>
      </c>
      <c r="V619">
        <v>568.976</v>
      </c>
      <c r="W619">
        <v>2.84</v>
      </c>
      <c r="X619">
        <v>6</v>
      </c>
      <c r="Y619">
        <v>128</v>
      </c>
      <c r="Z619" t="s">
        <v>77</v>
      </c>
      <c r="AA619">
        <v>4700</v>
      </c>
      <c r="AB619">
        <v>120</v>
      </c>
      <c r="AC619">
        <v>36.43</v>
      </c>
      <c r="AD619">
        <v>16.75</v>
      </c>
      <c r="AE619">
        <v>25.27</v>
      </c>
      <c r="AF619" t="s">
        <v>74</v>
      </c>
      <c r="AG619">
        <v>64</v>
      </c>
      <c r="AH619">
        <v>1.89</v>
      </c>
      <c r="AI619">
        <v>20</v>
      </c>
      <c r="AJ619" t="s">
        <v>74</v>
      </c>
      <c r="AK619" t="s">
        <v>78</v>
      </c>
      <c r="AL619" t="s">
        <v>78</v>
      </c>
      <c r="AM619" t="s">
        <v>78</v>
      </c>
      <c r="AN619" t="s">
        <v>78</v>
      </c>
      <c r="AO619" t="s">
        <v>78</v>
      </c>
      <c r="AP619" t="s">
        <v>78</v>
      </c>
      <c r="AQ619" t="s">
        <v>78</v>
      </c>
      <c r="AR619" t="s">
        <v>78</v>
      </c>
      <c r="AS619" t="s">
        <v>78</v>
      </c>
      <c r="AT619" t="s">
        <v>77</v>
      </c>
      <c r="AU619" t="s">
        <v>78</v>
      </c>
      <c r="AV619" t="s">
        <v>78</v>
      </c>
      <c r="AW619" t="s">
        <v>78</v>
      </c>
      <c r="AX619" t="s">
        <v>78</v>
      </c>
      <c r="AY619">
        <v>5.0999999999999996</v>
      </c>
      <c r="AZ619">
        <v>1</v>
      </c>
      <c r="BA619">
        <v>1</v>
      </c>
      <c r="BB619">
        <v>1</v>
      </c>
      <c r="BC619">
        <v>1</v>
      </c>
      <c r="BD619">
        <v>0.571428571</v>
      </c>
      <c r="BE619">
        <v>1</v>
      </c>
      <c r="BF619">
        <v>0.3125</v>
      </c>
      <c r="BG619">
        <v>0</v>
      </c>
      <c r="BH619">
        <v>0.5</v>
      </c>
      <c r="BI619">
        <v>0.4</v>
      </c>
      <c r="BJ619">
        <v>0.45454545499999999</v>
      </c>
      <c r="BK619">
        <v>0.5</v>
      </c>
      <c r="BL619">
        <v>0.75</v>
      </c>
      <c r="BM619">
        <v>0.5</v>
      </c>
      <c r="BN619">
        <v>0.83333333300000001</v>
      </c>
      <c r="BO619">
        <v>0.33333333300000001</v>
      </c>
      <c r="BP619">
        <v>5</v>
      </c>
      <c r="BQ619">
        <v>9.5</v>
      </c>
      <c r="BR619">
        <v>9</v>
      </c>
      <c r="BS619">
        <v>9.8000000000000007</v>
      </c>
      <c r="BT619">
        <v>9</v>
      </c>
      <c r="BU619">
        <v>9.5</v>
      </c>
      <c r="BV619">
        <v>9.5</v>
      </c>
      <c r="BW619">
        <v>10</v>
      </c>
      <c r="BX619">
        <v>9.1999999999999993</v>
      </c>
      <c r="BY619">
        <v>9.4</v>
      </c>
      <c r="BZ619">
        <v>9</v>
      </c>
      <c r="CA619">
        <v>9.1999999999999993</v>
      </c>
      <c r="CB619">
        <v>9.6</v>
      </c>
      <c r="CC619">
        <v>9.6999999999999993</v>
      </c>
      <c r="CD619">
        <v>9.5</v>
      </c>
      <c r="CE619">
        <v>9.6999999999999993</v>
      </c>
      <c r="CF619">
        <v>662.58311370000001</v>
      </c>
      <c r="CG619">
        <f>IF(CJ619&lt;$CH$1,CJ619,)</f>
        <v>1626.611562</v>
      </c>
      <c r="CH619">
        <v>1</v>
      </c>
      <c r="CI619">
        <v>619</v>
      </c>
      <c r="CJ619">
        <v>1626.611562</v>
      </c>
      <c r="CK619">
        <f t="shared" si="28"/>
        <v>1325.1662274</v>
      </c>
      <c r="CL619">
        <f t="shared" si="29"/>
        <v>891.00738870517796</v>
      </c>
    </row>
    <row r="620" spans="1:90" x14ac:dyDescent="0.25">
      <c r="A620" s="5" t="s">
        <v>709</v>
      </c>
      <c r="B620" s="2" t="s">
        <v>726</v>
      </c>
      <c r="C620" s="10">
        <v>43952</v>
      </c>
      <c r="E620" s="14" t="e">
        <f t="shared" si="27"/>
        <v>#NUM!</v>
      </c>
      <c r="F620" s="3" t="s">
        <v>727</v>
      </c>
      <c r="H620">
        <v>260</v>
      </c>
      <c r="I620">
        <v>76.599999999999994</v>
      </c>
      <c r="J620">
        <v>165.3</v>
      </c>
      <c r="K620">
        <v>8.8000000000000007</v>
      </c>
      <c r="L620">
        <v>208</v>
      </c>
      <c r="M620">
        <v>84</v>
      </c>
      <c r="N620" t="s">
        <v>76</v>
      </c>
      <c r="O620">
        <v>395</v>
      </c>
      <c r="P620">
        <v>1080</v>
      </c>
      <c r="Q620">
        <v>2400</v>
      </c>
      <c r="R620" s="1" t="s">
        <v>78</v>
      </c>
      <c r="S620" s="1" t="s">
        <v>78</v>
      </c>
      <c r="T620" t="s">
        <v>74</v>
      </c>
      <c r="U620">
        <v>8</v>
      </c>
      <c r="V620">
        <v>360</v>
      </c>
      <c r="W620">
        <v>2.8</v>
      </c>
      <c r="X620">
        <v>6</v>
      </c>
      <c r="Y620">
        <v>128</v>
      </c>
      <c r="Z620" t="s">
        <v>107</v>
      </c>
      <c r="AA620">
        <v>4500</v>
      </c>
      <c r="AF620" t="s">
        <v>74</v>
      </c>
      <c r="AG620">
        <v>64</v>
      </c>
      <c r="AH620">
        <v>1.89</v>
      </c>
      <c r="AI620">
        <v>20</v>
      </c>
      <c r="AJ620" t="s">
        <v>74</v>
      </c>
      <c r="AK620" t="s">
        <v>78</v>
      </c>
      <c r="AL620" t="s">
        <v>78</v>
      </c>
      <c r="AM620" t="s">
        <v>78</v>
      </c>
      <c r="AN620" t="s">
        <v>78</v>
      </c>
      <c r="AO620" t="s">
        <v>78</v>
      </c>
      <c r="AP620" t="s">
        <v>78</v>
      </c>
      <c r="AQ620" t="s">
        <v>74</v>
      </c>
      <c r="AR620" t="s">
        <v>78</v>
      </c>
      <c r="AS620" t="s">
        <v>78</v>
      </c>
      <c r="AT620" t="s">
        <v>78</v>
      </c>
      <c r="AU620" t="s">
        <v>78</v>
      </c>
      <c r="AV620" t="s">
        <v>78</v>
      </c>
      <c r="AW620" t="s">
        <v>78</v>
      </c>
      <c r="AX620" t="s">
        <v>78</v>
      </c>
      <c r="AY620">
        <v>5.0999999999999996</v>
      </c>
      <c r="AZ620">
        <v>1</v>
      </c>
      <c r="BA620">
        <v>1</v>
      </c>
      <c r="BB620">
        <v>0.6</v>
      </c>
      <c r="BC620">
        <v>1</v>
      </c>
      <c r="BD620">
        <v>0.571428571</v>
      </c>
      <c r="BE620">
        <v>0.66666666699999999</v>
      </c>
      <c r="BF620">
        <v>0.125</v>
      </c>
      <c r="BG620">
        <v>0.25</v>
      </c>
      <c r="BH620">
        <v>0.5</v>
      </c>
      <c r="BI620">
        <v>0.4</v>
      </c>
      <c r="BJ620">
        <v>0.36363636399999999</v>
      </c>
      <c r="BK620">
        <v>0</v>
      </c>
      <c r="BL620">
        <v>0.75</v>
      </c>
      <c r="BM620">
        <v>0.5</v>
      </c>
      <c r="BN620">
        <v>1</v>
      </c>
      <c r="BO620">
        <v>0.66666666699999999</v>
      </c>
      <c r="BP620">
        <v>0</v>
      </c>
      <c r="BQ620" t="s">
        <v>74</v>
      </c>
      <c r="BR620" t="s">
        <v>74</v>
      </c>
      <c r="BS620" t="s">
        <v>74</v>
      </c>
      <c r="BT620" t="s">
        <v>74</v>
      </c>
      <c r="BU620" t="s">
        <v>74</v>
      </c>
      <c r="BV620" t="s">
        <v>74</v>
      </c>
      <c r="BW620" t="s">
        <v>74</v>
      </c>
      <c r="BX620" t="s">
        <v>74</v>
      </c>
      <c r="BY620" t="s">
        <v>74</v>
      </c>
      <c r="BZ620" t="s">
        <v>74</v>
      </c>
      <c r="CA620" t="s">
        <v>74</v>
      </c>
      <c r="CB620" t="s">
        <v>74</v>
      </c>
      <c r="CC620" t="s">
        <v>74</v>
      </c>
      <c r="CD620" t="s">
        <v>74</v>
      </c>
      <c r="CE620" t="s">
        <v>74</v>
      </c>
      <c r="CF620">
        <v>662.58311370000001</v>
      </c>
      <c r="CG620">
        <f>IF(CJ620&lt;$CH$1,CJ620,)</f>
        <v>0</v>
      </c>
      <c r="CH620">
        <v>1</v>
      </c>
      <c r="CI620">
        <v>620</v>
      </c>
      <c r="CJ620">
        <v>14999.99958</v>
      </c>
      <c r="CK620">
        <f t="shared" si="28"/>
        <v>1325.1662274</v>
      </c>
      <c r="CL620">
        <f t="shared" si="29"/>
        <v>0</v>
      </c>
    </row>
    <row r="621" spans="1:90" x14ac:dyDescent="0.25">
      <c r="A621" s="5" t="s">
        <v>709</v>
      </c>
      <c r="B621" s="2" t="s">
        <v>711</v>
      </c>
      <c r="C621" s="10">
        <v>43922</v>
      </c>
      <c r="E621" s="14" t="e">
        <f t="shared" si="27"/>
        <v>#NUM!</v>
      </c>
      <c r="F621" s="3" t="s">
        <v>717</v>
      </c>
      <c r="H621">
        <v>200</v>
      </c>
      <c r="I621">
        <v>77.2</v>
      </c>
      <c r="J621">
        <v>162.30000000000001</v>
      </c>
      <c r="K621">
        <v>8.9</v>
      </c>
      <c r="L621">
        <v>199</v>
      </c>
      <c r="M621">
        <v>83</v>
      </c>
      <c r="N621" t="s">
        <v>76</v>
      </c>
      <c r="O621">
        <v>395</v>
      </c>
      <c r="P621">
        <v>1080</v>
      </c>
      <c r="Q621">
        <v>2340</v>
      </c>
      <c r="R621" s="1" t="s">
        <v>78</v>
      </c>
      <c r="S621" s="1" t="s">
        <v>78</v>
      </c>
      <c r="T621" t="s">
        <v>380</v>
      </c>
      <c r="U621">
        <v>8</v>
      </c>
      <c r="V621">
        <v>205.946</v>
      </c>
      <c r="W621">
        <v>2.1</v>
      </c>
      <c r="X621">
        <v>3</v>
      </c>
      <c r="Y621">
        <v>64</v>
      </c>
      <c r="Z621" t="s">
        <v>104</v>
      </c>
      <c r="AA621">
        <v>5020</v>
      </c>
      <c r="AF621" t="s">
        <v>74</v>
      </c>
      <c r="AG621">
        <v>48</v>
      </c>
      <c r="AH621">
        <v>1.79</v>
      </c>
      <c r="AI621">
        <v>13</v>
      </c>
      <c r="AJ621">
        <v>2.25</v>
      </c>
      <c r="AK621" t="s">
        <v>78</v>
      </c>
      <c r="AL621" t="s">
        <v>78</v>
      </c>
      <c r="AM621" t="s">
        <v>78</v>
      </c>
      <c r="AN621" t="s">
        <v>78</v>
      </c>
      <c r="AO621" t="s">
        <v>78</v>
      </c>
      <c r="AP621" t="s">
        <v>78</v>
      </c>
      <c r="AQ621" t="s">
        <v>74</v>
      </c>
      <c r="AR621" t="s">
        <v>78</v>
      </c>
      <c r="AS621" t="s">
        <v>78</v>
      </c>
      <c r="AT621" t="s">
        <v>78</v>
      </c>
      <c r="AU621" t="s">
        <v>78</v>
      </c>
      <c r="AV621" t="s">
        <v>78</v>
      </c>
      <c r="AW621" t="s">
        <v>78</v>
      </c>
      <c r="AX621" t="s">
        <v>78</v>
      </c>
      <c r="AY621">
        <v>5</v>
      </c>
      <c r="AZ621">
        <v>1</v>
      </c>
      <c r="BA621">
        <v>1</v>
      </c>
      <c r="BB621">
        <v>1</v>
      </c>
      <c r="BC621">
        <v>0</v>
      </c>
      <c r="BD621">
        <v>0.428571429</v>
      </c>
      <c r="BE621">
        <v>1</v>
      </c>
      <c r="BF621">
        <v>0.3125</v>
      </c>
      <c r="BG621">
        <v>0</v>
      </c>
      <c r="BH621">
        <v>0</v>
      </c>
      <c r="BI621">
        <v>0.4</v>
      </c>
      <c r="BJ621">
        <v>0.45454545499999999</v>
      </c>
      <c r="BK621">
        <v>0</v>
      </c>
      <c r="BL621">
        <v>0.5</v>
      </c>
      <c r="BM621">
        <v>0.5</v>
      </c>
      <c r="BN621">
        <v>0.83333333300000001</v>
      </c>
      <c r="BO621">
        <v>0</v>
      </c>
      <c r="BP621">
        <v>0</v>
      </c>
      <c r="BQ621" t="s">
        <v>74</v>
      </c>
      <c r="BR621" t="s">
        <v>74</v>
      </c>
      <c r="BS621" t="s">
        <v>74</v>
      </c>
      <c r="BT621" t="s">
        <v>74</v>
      </c>
      <c r="BU621" t="s">
        <v>74</v>
      </c>
      <c r="BV621" t="s">
        <v>74</v>
      </c>
      <c r="BW621" t="s">
        <v>74</v>
      </c>
      <c r="BX621" t="s">
        <v>74</v>
      </c>
      <c r="BY621" t="s">
        <v>74</v>
      </c>
      <c r="BZ621" t="s">
        <v>74</v>
      </c>
      <c r="CA621" t="s">
        <v>74</v>
      </c>
      <c r="CB621" t="s">
        <v>74</v>
      </c>
      <c r="CC621" t="s">
        <v>74</v>
      </c>
      <c r="CD621" t="s">
        <v>74</v>
      </c>
      <c r="CE621" t="s">
        <v>74</v>
      </c>
      <c r="CF621">
        <v>60.000123709999997</v>
      </c>
      <c r="CG621">
        <f>IF(CJ621&lt;$CH$1,CJ621,)</f>
        <v>1475.882871</v>
      </c>
      <c r="CH621">
        <v>1</v>
      </c>
      <c r="CI621">
        <v>621</v>
      </c>
      <c r="CJ621">
        <v>1475.882871</v>
      </c>
      <c r="CK621">
        <f t="shared" si="28"/>
        <v>120.00024741999999</v>
      </c>
      <c r="CL621">
        <f t="shared" si="29"/>
        <v>808.44288436479894</v>
      </c>
    </row>
    <row r="622" spans="1:90" x14ac:dyDescent="0.25">
      <c r="A622" s="5" t="s">
        <v>709</v>
      </c>
      <c r="B622" s="2" t="s">
        <v>728</v>
      </c>
      <c r="C622" s="10">
        <v>43922</v>
      </c>
      <c r="E622" s="14" t="e">
        <f t="shared" si="27"/>
        <v>#NUM!</v>
      </c>
      <c r="F622" s="3" t="s">
        <v>729</v>
      </c>
      <c r="H622">
        <v>350</v>
      </c>
      <c r="I622">
        <v>74.2</v>
      </c>
      <c r="J622">
        <v>157.80000000000001</v>
      </c>
      <c r="K622">
        <v>9.6999999999999993</v>
      </c>
      <c r="L622">
        <v>204</v>
      </c>
      <c r="M622">
        <v>87</v>
      </c>
      <c r="N622" t="s">
        <v>114</v>
      </c>
      <c r="O622">
        <v>398</v>
      </c>
      <c r="P622">
        <v>1080</v>
      </c>
      <c r="Q622">
        <v>2340</v>
      </c>
      <c r="R622" s="1" t="s">
        <v>78</v>
      </c>
      <c r="S622" s="1" t="s">
        <v>78</v>
      </c>
      <c r="T622" t="s">
        <v>74</v>
      </c>
      <c r="U622">
        <v>8</v>
      </c>
      <c r="V622">
        <v>264.49299999999999</v>
      </c>
      <c r="W622">
        <v>2.2000000000000002</v>
      </c>
      <c r="X622">
        <v>6</v>
      </c>
      <c r="Y622">
        <v>64</v>
      </c>
      <c r="Z622" t="s">
        <v>77</v>
      </c>
      <c r="AA622">
        <v>5260</v>
      </c>
      <c r="AF622" t="s">
        <v>74</v>
      </c>
      <c r="AG622">
        <v>64</v>
      </c>
      <c r="AH622">
        <v>1.89</v>
      </c>
      <c r="AI622">
        <v>16</v>
      </c>
      <c r="AJ622">
        <v>2.48</v>
      </c>
      <c r="AK622" t="s">
        <v>78</v>
      </c>
      <c r="AL622" t="s">
        <v>78</v>
      </c>
      <c r="AM622" t="s">
        <v>78</v>
      </c>
      <c r="AN622" t="s">
        <v>78</v>
      </c>
      <c r="AO622" t="s">
        <v>78</v>
      </c>
      <c r="AP622" t="s">
        <v>78</v>
      </c>
      <c r="AQ622" t="s">
        <v>74</v>
      </c>
      <c r="AR622" t="s">
        <v>78</v>
      </c>
      <c r="AS622" t="s">
        <v>78</v>
      </c>
      <c r="AT622" t="s">
        <v>78</v>
      </c>
      <c r="AU622" t="s">
        <v>78</v>
      </c>
      <c r="AV622" t="s">
        <v>74</v>
      </c>
      <c r="AW622" t="s">
        <v>78</v>
      </c>
      <c r="AX622" t="s">
        <v>78</v>
      </c>
      <c r="AY622">
        <v>5</v>
      </c>
      <c r="AZ622">
        <v>1</v>
      </c>
      <c r="BA622">
        <v>1</v>
      </c>
      <c r="BB622">
        <v>1</v>
      </c>
      <c r="BC622">
        <v>0</v>
      </c>
      <c r="BD622">
        <v>0.428571429</v>
      </c>
      <c r="BE622">
        <v>1</v>
      </c>
      <c r="BF622">
        <v>0.375</v>
      </c>
      <c r="BG622">
        <v>0</v>
      </c>
      <c r="BH622">
        <v>0</v>
      </c>
      <c r="BI622">
        <v>0.6</v>
      </c>
      <c r="BJ622">
        <v>0.63636363600000001</v>
      </c>
      <c r="BK622">
        <v>0</v>
      </c>
      <c r="BL622">
        <v>0.5</v>
      </c>
      <c r="BM622">
        <v>0.5</v>
      </c>
      <c r="BN622">
        <v>0.83333333300000001</v>
      </c>
      <c r="BO622">
        <v>0</v>
      </c>
      <c r="BP622">
        <v>6</v>
      </c>
      <c r="BQ622">
        <v>9.1999999999999993</v>
      </c>
      <c r="BR622">
        <v>7.8</v>
      </c>
      <c r="BS622">
        <v>9.8000000000000007</v>
      </c>
      <c r="BT622">
        <v>9.3000000000000007</v>
      </c>
      <c r="BU622">
        <v>9.8000000000000007</v>
      </c>
      <c r="BV622">
        <v>7.5</v>
      </c>
      <c r="BW622">
        <v>9.6999999999999993</v>
      </c>
      <c r="BX622">
        <v>9.6</v>
      </c>
      <c r="BY622">
        <v>9.6999999999999993</v>
      </c>
      <c r="BZ622">
        <v>8.6</v>
      </c>
      <c r="CA622">
        <v>7.8</v>
      </c>
      <c r="CB622">
        <v>9.1999999999999993</v>
      </c>
      <c r="CC622">
        <v>9.6999999999999993</v>
      </c>
      <c r="CD622">
        <v>9.6999999999999993</v>
      </c>
      <c r="CE622">
        <v>9.5</v>
      </c>
      <c r="CF622">
        <v>60.000123709999997</v>
      </c>
      <c r="CG622">
        <f>IF(CJ622&lt;$CH$1,CJ622,)</f>
        <v>1475.883705</v>
      </c>
      <c r="CH622">
        <v>1</v>
      </c>
      <c r="CI622">
        <v>622</v>
      </c>
      <c r="CJ622">
        <v>1475.883705</v>
      </c>
      <c r="CK622">
        <f t="shared" si="28"/>
        <v>120.00024741999999</v>
      </c>
      <c r="CL622">
        <f t="shared" si="29"/>
        <v>808.44334120414487</v>
      </c>
    </row>
    <row r="623" spans="1:90" x14ac:dyDescent="0.25">
      <c r="A623" s="5" t="s">
        <v>709</v>
      </c>
      <c r="B623" s="2" t="s">
        <v>730</v>
      </c>
      <c r="C623" s="10">
        <v>43922</v>
      </c>
      <c r="E623" s="14" t="e">
        <f t="shared" si="27"/>
        <v>#NUM!</v>
      </c>
      <c r="F623" s="3" t="s">
        <v>731</v>
      </c>
      <c r="H623">
        <v>296</v>
      </c>
      <c r="I623">
        <v>74.8</v>
      </c>
      <c r="J623">
        <v>164</v>
      </c>
      <c r="K623">
        <v>7.9</v>
      </c>
      <c r="L623">
        <v>192</v>
      </c>
      <c r="M623">
        <v>84</v>
      </c>
      <c r="N623" t="s">
        <v>114</v>
      </c>
      <c r="O623">
        <v>401</v>
      </c>
      <c r="P623">
        <v>1080</v>
      </c>
      <c r="Q623">
        <v>2400</v>
      </c>
      <c r="R623" s="1" t="s">
        <v>78</v>
      </c>
      <c r="S623" s="1" t="s">
        <v>78</v>
      </c>
      <c r="T623" t="s">
        <v>74</v>
      </c>
      <c r="U623">
        <v>8</v>
      </c>
      <c r="V623">
        <v>330.58699999999999</v>
      </c>
      <c r="W623">
        <v>2.4</v>
      </c>
      <c r="X623">
        <v>6</v>
      </c>
      <c r="Y623">
        <v>64</v>
      </c>
      <c r="Z623" t="s">
        <v>77</v>
      </c>
      <c r="AA623">
        <v>4160</v>
      </c>
      <c r="AF623" t="s">
        <v>74</v>
      </c>
      <c r="AG623">
        <v>48</v>
      </c>
      <c r="AH623">
        <v>1.79</v>
      </c>
      <c r="AI623">
        <v>16</v>
      </c>
      <c r="AJ623">
        <v>2.5</v>
      </c>
      <c r="AK623" t="s">
        <v>78</v>
      </c>
      <c r="AL623" t="s">
        <v>78</v>
      </c>
      <c r="AM623" t="s">
        <v>78</v>
      </c>
      <c r="AN623" t="s">
        <v>78</v>
      </c>
      <c r="AO623" t="s">
        <v>78</v>
      </c>
      <c r="AP623" t="s">
        <v>78</v>
      </c>
      <c r="AQ623" t="s">
        <v>74</v>
      </c>
      <c r="AR623" t="s">
        <v>78</v>
      </c>
      <c r="AS623" t="s">
        <v>78</v>
      </c>
      <c r="AT623" t="s">
        <v>77</v>
      </c>
      <c r="AU623" t="s">
        <v>78</v>
      </c>
      <c r="AV623" t="s">
        <v>78</v>
      </c>
      <c r="AW623" t="s">
        <v>78</v>
      </c>
      <c r="AX623" t="s">
        <v>74</v>
      </c>
      <c r="AY623">
        <v>5.0999999999999996</v>
      </c>
      <c r="AZ623">
        <v>1</v>
      </c>
      <c r="BA623">
        <v>1</v>
      </c>
      <c r="BB623">
        <v>0.6</v>
      </c>
      <c r="BC623">
        <v>1</v>
      </c>
      <c r="BD623">
        <v>0.571428571</v>
      </c>
      <c r="BE623">
        <v>0.66666666699999999</v>
      </c>
      <c r="BF623">
        <v>0.1875</v>
      </c>
      <c r="BG623">
        <v>0.25</v>
      </c>
      <c r="BH623">
        <v>0.5</v>
      </c>
      <c r="BI623">
        <v>0.4</v>
      </c>
      <c r="BJ623">
        <v>0.36363636399999999</v>
      </c>
      <c r="BK623">
        <v>0</v>
      </c>
      <c r="BL623">
        <v>0.75</v>
      </c>
      <c r="BM623">
        <v>0.5</v>
      </c>
      <c r="BN623">
        <v>1</v>
      </c>
      <c r="BO623">
        <v>1</v>
      </c>
      <c r="BP623">
        <v>0</v>
      </c>
      <c r="BQ623" t="s">
        <v>74</v>
      </c>
      <c r="BR623" t="s">
        <v>74</v>
      </c>
      <c r="BS623" t="s">
        <v>74</v>
      </c>
      <c r="BT623" t="s">
        <v>74</v>
      </c>
      <c r="BU623" t="s">
        <v>74</v>
      </c>
      <c r="BV623" t="s">
        <v>74</v>
      </c>
      <c r="BW623" t="s">
        <v>74</v>
      </c>
      <c r="BX623" t="s">
        <v>74</v>
      </c>
      <c r="BY623" t="s">
        <v>74</v>
      </c>
      <c r="BZ623" t="s">
        <v>74</v>
      </c>
      <c r="CA623" t="s">
        <v>74</v>
      </c>
      <c r="CB623" t="s">
        <v>74</v>
      </c>
      <c r="CC623" t="s">
        <v>74</v>
      </c>
      <c r="CD623" t="s">
        <v>74</v>
      </c>
      <c r="CE623" t="s">
        <v>74</v>
      </c>
      <c r="CF623">
        <v>60.000123709999997</v>
      </c>
      <c r="CG623">
        <f>IF(CJ623&lt;$CH$1,CJ623,)</f>
        <v>0</v>
      </c>
      <c r="CH623">
        <v>1</v>
      </c>
      <c r="CI623">
        <v>623</v>
      </c>
      <c r="CJ623">
        <v>14999.99958</v>
      </c>
      <c r="CK623">
        <f t="shared" si="28"/>
        <v>120.00024741999999</v>
      </c>
      <c r="CL623">
        <f t="shared" si="29"/>
        <v>0</v>
      </c>
    </row>
    <row r="624" spans="1:90" x14ac:dyDescent="0.25">
      <c r="A624" s="5" t="s">
        <v>709</v>
      </c>
      <c r="B624" s="2" t="s">
        <v>732</v>
      </c>
      <c r="C624" s="10">
        <v>43891</v>
      </c>
      <c r="E624" s="14" t="e">
        <f t="shared" si="27"/>
        <v>#NUM!</v>
      </c>
      <c r="F624" s="3" t="s">
        <v>731</v>
      </c>
      <c r="H624">
        <v>400</v>
      </c>
      <c r="I624">
        <v>74.8</v>
      </c>
      <c r="J624">
        <v>163.69999999999999</v>
      </c>
      <c r="K624">
        <v>7.9</v>
      </c>
      <c r="L624">
        <v>192</v>
      </c>
      <c r="M624">
        <v>85</v>
      </c>
      <c r="N624" t="s">
        <v>114</v>
      </c>
      <c r="O624">
        <v>401</v>
      </c>
      <c r="P624">
        <v>1080</v>
      </c>
      <c r="Q624">
        <v>2400</v>
      </c>
      <c r="R624" s="1" t="s">
        <v>78</v>
      </c>
      <c r="S624" s="1" t="s">
        <v>78</v>
      </c>
      <c r="T624" t="s">
        <v>74</v>
      </c>
      <c r="U624">
        <v>8</v>
      </c>
      <c r="V624">
        <v>330.58699999999999</v>
      </c>
      <c r="W624">
        <v>2.4</v>
      </c>
      <c r="X624">
        <v>6</v>
      </c>
      <c r="Y624">
        <v>64</v>
      </c>
      <c r="Z624" t="s">
        <v>77</v>
      </c>
      <c r="AA624">
        <v>4160</v>
      </c>
      <c r="AB624">
        <v>101</v>
      </c>
      <c r="AC624">
        <v>26.32</v>
      </c>
      <c r="AD624">
        <v>13.73</v>
      </c>
      <c r="AE624">
        <v>17.73</v>
      </c>
      <c r="AF624" t="s">
        <v>74</v>
      </c>
      <c r="AG624">
        <v>48</v>
      </c>
      <c r="AH624">
        <v>1.79</v>
      </c>
      <c r="AI624">
        <v>16</v>
      </c>
      <c r="AJ624">
        <v>2.5</v>
      </c>
      <c r="AK624" t="s">
        <v>78</v>
      </c>
      <c r="AL624" t="s">
        <v>78</v>
      </c>
      <c r="AM624" t="s">
        <v>78</v>
      </c>
      <c r="AN624" t="s">
        <v>78</v>
      </c>
      <c r="AO624" t="s">
        <v>78</v>
      </c>
      <c r="AP624" t="s">
        <v>78</v>
      </c>
      <c r="AQ624" t="s">
        <v>74</v>
      </c>
      <c r="AR624" t="s">
        <v>78</v>
      </c>
      <c r="AS624" t="s">
        <v>78</v>
      </c>
      <c r="AT624" t="s">
        <v>77</v>
      </c>
      <c r="AU624" t="s">
        <v>78</v>
      </c>
      <c r="AV624" t="s">
        <v>78</v>
      </c>
      <c r="AW624" t="s">
        <v>78</v>
      </c>
      <c r="AX624" t="s">
        <v>74</v>
      </c>
      <c r="AY624">
        <v>5</v>
      </c>
      <c r="AZ624">
        <v>1</v>
      </c>
      <c r="BA624">
        <v>1</v>
      </c>
      <c r="BB624">
        <v>1</v>
      </c>
      <c r="BC624">
        <v>1</v>
      </c>
      <c r="BD624">
        <v>0.28571428599999998</v>
      </c>
      <c r="BE624">
        <v>1</v>
      </c>
      <c r="BF624">
        <v>0.3125</v>
      </c>
      <c r="BG624">
        <v>0</v>
      </c>
      <c r="BH624">
        <v>0</v>
      </c>
      <c r="BI624">
        <v>0.4</v>
      </c>
      <c r="BJ624">
        <v>0.45454545499999999</v>
      </c>
      <c r="BK624">
        <v>0.5</v>
      </c>
      <c r="BL624">
        <v>0.5</v>
      </c>
      <c r="BM624">
        <v>0.5</v>
      </c>
      <c r="BN624">
        <v>0.83333333300000001</v>
      </c>
      <c r="BO624">
        <v>0.33333333300000001</v>
      </c>
      <c r="BP624">
        <v>1</v>
      </c>
      <c r="BQ624" t="s">
        <v>74</v>
      </c>
      <c r="BR624" t="s">
        <v>74</v>
      </c>
      <c r="BS624" t="s">
        <v>74</v>
      </c>
      <c r="BT624" t="s">
        <v>74</v>
      </c>
      <c r="BU624" t="s">
        <v>74</v>
      </c>
      <c r="BV624" t="s">
        <v>74</v>
      </c>
      <c r="BW624" t="s">
        <v>74</v>
      </c>
      <c r="BX624" t="s">
        <v>74</v>
      </c>
      <c r="BY624" t="s">
        <v>74</v>
      </c>
      <c r="BZ624" t="s">
        <v>74</v>
      </c>
      <c r="CA624" t="s">
        <v>74</v>
      </c>
      <c r="CB624" t="s">
        <v>74</v>
      </c>
      <c r="CC624" t="s">
        <v>74</v>
      </c>
      <c r="CD624" t="s">
        <v>74</v>
      </c>
      <c r="CE624" t="s">
        <v>74</v>
      </c>
      <c r="CF624">
        <v>521.05095989999995</v>
      </c>
      <c r="CG624">
        <f>IF(CJ624&lt;$CH$1,CJ624,)</f>
        <v>1253.4192800000001</v>
      </c>
      <c r="CH624">
        <v>1</v>
      </c>
      <c r="CI624">
        <v>624</v>
      </c>
      <c r="CJ624">
        <v>1253.4192800000001</v>
      </c>
      <c r="CK624">
        <f t="shared" si="28"/>
        <v>1042.1019197999999</v>
      </c>
      <c r="CL624">
        <f t="shared" si="29"/>
        <v>686.58422558632003</v>
      </c>
    </row>
    <row r="625" spans="1:90" x14ac:dyDescent="0.25">
      <c r="A625" s="5" t="s">
        <v>709</v>
      </c>
      <c r="B625" s="2" t="s">
        <v>733</v>
      </c>
      <c r="C625" s="10">
        <v>43891</v>
      </c>
      <c r="E625" s="14" t="e">
        <f t="shared" si="27"/>
        <v>#NUM!</v>
      </c>
      <c r="F625" s="3" t="s">
        <v>734</v>
      </c>
      <c r="H625">
        <v>394</v>
      </c>
      <c r="I625">
        <v>75.400000000000006</v>
      </c>
      <c r="J625">
        <v>163.30000000000001</v>
      </c>
      <c r="K625">
        <v>9</v>
      </c>
      <c r="L625">
        <v>218</v>
      </c>
      <c r="M625">
        <v>87</v>
      </c>
      <c r="N625" t="s">
        <v>114</v>
      </c>
      <c r="O625">
        <v>395</v>
      </c>
      <c r="P625">
        <v>1080</v>
      </c>
      <c r="Q625">
        <v>2400</v>
      </c>
      <c r="R625" s="1" t="s">
        <v>77</v>
      </c>
      <c r="S625" s="1" t="s">
        <v>78</v>
      </c>
      <c r="T625" t="s">
        <v>380</v>
      </c>
      <c r="U625">
        <v>8</v>
      </c>
      <c r="V625">
        <v>588.60799999999995</v>
      </c>
      <c r="W625">
        <v>2.84</v>
      </c>
      <c r="X625">
        <v>6</v>
      </c>
      <c r="Y625">
        <v>128</v>
      </c>
      <c r="Z625" t="s">
        <v>77</v>
      </c>
      <c r="AA625">
        <v>4700</v>
      </c>
      <c r="AF625" t="s">
        <v>74</v>
      </c>
      <c r="AG625">
        <v>64</v>
      </c>
      <c r="AH625">
        <v>1.89</v>
      </c>
      <c r="AI625">
        <v>20</v>
      </c>
      <c r="AJ625" t="s">
        <v>74</v>
      </c>
      <c r="AK625" t="s">
        <v>78</v>
      </c>
      <c r="AL625" t="s">
        <v>78</v>
      </c>
      <c r="AM625" t="s">
        <v>78</v>
      </c>
      <c r="AN625" t="s">
        <v>78</v>
      </c>
      <c r="AO625" t="s">
        <v>78</v>
      </c>
      <c r="AP625" t="s">
        <v>78</v>
      </c>
      <c r="AQ625" t="s">
        <v>74</v>
      </c>
      <c r="AR625" t="s">
        <v>78</v>
      </c>
      <c r="AS625" t="s">
        <v>78</v>
      </c>
      <c r="AT625" t="s">
        <v>77</v>
      </c>
      <c r="AU625" t="s">
        <v>78</v>
      </c>
      <c r="AV625" t="s">
        <v>78</v>
      </c>
      <c r="AW625" t="s">
        <v>78</v>
      </c>
      <c r="AX625" t="s">
        <v>78</v>
      </c>
      <c r="AY625">
        <v>5.0999999999999996</v>
      </c>
      <c r="AZ625">
        <v>1</v>
      </c>
      <c r="BA625">
        <v>1</v>
      </c>
      <c r="BB625">
        <v>0.6</v>
      </c>
      <c r="BC625">
        <v>1</v>
      </c>
      <c r="BD625">
        <v>0.571428571</v>
      </c>
      <c r="BE625">
        <v>0.66666666699999999</v>
      </c>
      <c r="BF625">
        <v>0.125</v>
      </c>
      <c r="BG625">
        <v>0.25</v>
      </c>
      <c r="BH625">
        <v>0.5</v>
      </c>
      <c r="BI625">
        <v>0.4</v>
      </c>
      <c r="BJ625">
        <v>0.36363636399999999</v>
      </c>
      <c r="BK625">
        <v>0</v>
      </c>
      <c r="BL625">
        <v>0.75</v>
      </c>
      <c r="BM625">
        <v>0.5</v>
      </c>
      <c r="BN625">
        <v>1</v>
      </c>
      <c r="BO625">
        <v>1</v>
      </c>
      <c r="BP625">
        <v>4</v>
      </c>
      <c r="BQ625" t="s">
        <v>74</v>
      </c>
      <c r="BR625" t="s">
        <v>74</v>
      </c>
      <c r="BS625" t="s">
        <v>74</v>
      </c>
      <c r="BT625" t="s">
        <v>74</v>
      </c>
      <c r="BU625" t="s">
        <v>74</v>
      </c>
      <c r="BV625" t="s">
        <v>74</v>
      </c>
      <c r="BW625" t="s">
        <v>74</v>
      </c>
      <c r="BX625" t="s">
        <v>74</v>
      </c>
      <c r="BY625" t="s">
        <v>74</v>
      </c>
      <c r="BZ625" t="s">
        <v>74</v>
      </c>
      <c r="CA625" t="s">
        <v>74</v>
      </c>
      <c r="CB625" t="s">
        <v>74</v>
      </c>
      <c r="CC625" t="s">
        <v>74</v>
      </c>
      <c r="CD625" t="s">
        <v>74</v>
      </c>
      <c r="CE625" t="s">
        <v>74</v>
      </c>
      <c r="CF625">
        <v>521.05095989999995</v>
      </c>
      <c r="CG625">
        <f>IF(CJ625&lt;$CH$1,CJ625,)</f>
        <v>2307.2506229999999</v>
      </c>
      <c r="CH625">
        <v>1</v>
      </c>
      <c r="CI625">
        <v>625</v>
      </c>
      <c r="CJ625">
        <v>2307.2506229999999</v>
      </c>
      <c r="CK625">
        <f t="shared" si="28"/>
        <v>1042.1019197999999</v>
      </c>
      <c r="CL625">
        <f t="shared" si="29"/>
        <v>1263.8403665100868</v>
      </c>
    </row>
    <row r="626" spans="1:90" x14ac:dyDescent="0.25">
      <c r="A626" s="5" t="s">
        <v>709</v>
      </c>
      <c r="B626" s="2" t="s">
        <v>735</v>
      </c>
      <c r="C626" s="10">
        <v>43891</v>
      </c>
      <c r="E626" s="14" t="e">
        <f t="shared" si="27"/>
        <v>#NUM!</v>
      </c>
      <c r="F626" s="3" t="s">
        <v>736</v>
      </c>
      <c r="H626">
        <v>250</v>
      </c>
      <c r="I626">
        <v>76.7</v>
      </c>
      <c r="J626">
        <v>165.7</v>
      </c>
      <c r="K626">
        <v>8.8000000000000007</v>
      </c>
      <c r="L626">
        <v>209</v>
      </c>
      <c r="M626">
        <v>84</v>
      </c>
      <c r="N626" t="s">
        <v>76</v>
      </c>
      <c r="O626">
        <v>395</v>
      </c>
      <c r="P626">
        <v>1080</v>
      </c>
      <c r="Q626">
        <v>2400</v>
      </c>
      <c r="R626" s="1" t="s">
        <v>78</v>
      </c>
      <c r="S626" s="1" t="s">
        <v>78</v>
      </c>
      <c r="T626" t="s">
        <v>74</v>
      </c>
      <c r="U626">
        <v>8</v>
      </c>
      <c r="V626">
        <v>274.596</v>
      </c>
      <c r="W626">
        <v>2.2999999999999998</v>
      </c>
      <c r="X626">
        <v>4</v>
      </c>
      <c r="Y626">
        <v>64</v>
      </c>
      <c r="Z626" t="s">
        <v>104</v>
      </c>
      <c r="AA626">
        <v>5020</v>
      </c>
      <c r="AB626">
        <v>127</v>
      </c>
      <c r="AC626">
        <v>41.5</v>
      </c>
      <c r="AD626">
        <v>19.2</v>
      </c>
      <c r="AE626">
        <v>16.5</v>
      </c>
      <c r="AF626" t="s">
        <v>74</v>
      </c>
      <c r="AG626">
        <v>48</v>
      </c>
      <c r="AH626">
        <v>1.79</v>
      </c>
      <c r="AI626">
        <v>16</v>
      </c>
      <c r="AJ626" t="s">
        <v>74</v>
      </c>
      <c r="AK626" t="s">
        <v>78</v>
      </c>
      <c r="AL626" t="s">
        <v>78</v>
      </c>
      <c r="AM626" t="s">
        <v>78</v>
      </c>
      <c r="AN626" t="s">
        <v>78</v>
      </c>
      <c r="AO626" t="s">
        <v>78</v>
      </c>
      <c r="AP626" t="s">
        <v>78</v>
      </c>
      <c r="AQ626" t="s">
        <v>74</v>
      </c>
      <c r="AR626" t="s">
        <v>77</v>
      </c>
      <c r="AS626" t="s">
        <v>78</v>
      </c>
      <c r="AT626" t="s">
        <v>78</v>
      </c>
      <c r="AU626" t="s">
        <v>78</v>
      </c>
      <c r="AV626" t="s">
        <v>78</v>
      </c>
      <c r="AW626" t="s">
        <v>78</v>
      </c>
      <c r="AX626" t="s">
        <v>78</v>
      </c>
      <c r="AY626">
        <v>5</v>
      </c>
      <c r="AZ626">
        <v>1</v>
      </c>
      <c r="BA626">
        <v>1</v>
      </c>
      <c r="BB626">
        <v>1</v>
      </c>
      <c r="BC626">
        <v>0</v>
      </c>
      <c r="BD626">
        <v>0.428571429</v>
      </c>
      <c r="BE626">
        <v>1</v>
      </c>
      <c r="BF626">
        <v>0.25</v>
      </c>
      <c r="BG626">
        <v>0</v>
      </c>
      <c r="BH626">
        <v>0</v>
      </c>
      <c r="BI626">
        <v>0.4</v>
      </c>
      <c r="BJ626">
        <v>0.36363636399999999</v>
      </c>
      <c r="BK626">
        <v>0</v>
      </c>
      <c r="BL626">
        <v>0.5</v>
      </c>
      <c r="BM626">
        <v>0.5</v>
      </c>
      <c r="BN626">
        <v>0.66666666699999999</v>
      </c>
      <c r="BO626">
        <v>0</v>
      </c>
      <c r="BP626">
        <v>40</v>
      </c>
      <c r="BQ626">
        <v>9</v>
      </c>
      <c r="BR626">
        <v>7.7</v>
      </c>
      <c r="BS626">
        <v>9.1999999999999993</v>
      </c>
      <c r="BT626">
        <v>8.5</v>
      </c>
      <c r="BU626">
        <v>8.5</v>
      </c>
      <c r="BV626">
        <v>8.3000000000000007</v>
      </c>
      <c r="BW626">
        <v>9.1999999999999993</v>
      </c>
      <c r="BX626">
        <v>9.1</v>
      </c>
      <c r="BY626">
        <v>9</v>
      </c>
      <c r="BZ626">
        <v>7.5</v>
      </c>
      <c r="CA626">
        <v>8.8000000000000007</v>
      </c>
      <c r="CB626">
        <v>8.5</v>
      </c>
      <c r="CC626">
        <v>9.3000000000000007</v>
      </c>
      <c r="CD626">
        <v>9.1</v>
      </c>
      <c r="CE626">
        <v>9.1</v>
      </c>
      <c r="CF626">
        <v>521.05095989999995</v>
      </c>
      <c r="CG626">
        <f>IF(CJ626&lt;$CH$1,CJ626,)</f>
        <v>1085.760006</v>
      </c>
      <c r="CH626">
        <v>1</v>
      </c>
      <c r="CI626">
        <v>626</v>
      </c>
      <c r="CJ626">
        <v>1085.760006</v>
      </c>
      <c r="CK626">
        <f t="shared" si="28"/>
        <v>1042.1019197999999</v>
      </c>
      <c r="CL626">
        <f t="shared" si="29"/>
        <v>594.74567272661398</v>
      </c>
    </row>
    <row r="627" spans="1:90" x14ac:dyDescent="0.25">
      <c r="A627" s="5" t="s">
        <v>709</v>
      </c>
      <c r="B627" s="2" t="s">
        <v>721</v>
      </c>
      <c r="C627" s="10">
        <v>43891</v>
      </c>
      <c r="D627" s="10">
        <v>43952</v>
      </c>
      <c r="E627" s="14">
        <f t="shared" si="27"/>
        <v>2</v>
      </c>
      <c r="F627" s="3" t="s">
        <v>736</v>
      </c>
      <c r="G627" s="3" t="s">
        <v>720</v>
      </c>
      <c r="H627">
        <v>350</v>
      </c>
      <c r="I627">
        <v>76.7</v>
      </c>
      <c r="J627">
        <v>165.5</v>
      </c>
      <c r="K627">
        <v>8.8000000000000007</v>
      </c>
      <c r="L627">
        <v>209</v>
      </c>
      <c r="M627">
        <v>84</v>
      </c>
      <c r="N627" t="s">
        <v>76</v>
      </c>
      <c r="O627">
        <v>395</v>
      </c>
      <c r="P627">
        <v>1080</v>
      </c>
      <c r="Q627">
        <v>2400</v>
      </c>
      <c r="R627" s="1" t="s">
        <v>78</v>
      </c>
      <c r="S627" s="1" t="s">
        <v>78</v>
      </c>
      <c r="T627" t="s">
        <v>74</v>
      </c>
      <c r="U627">
        <v>8</v>
      </c>
      <c r="V627">
        <v>274.596</v>
      </c>
      <c r="W627">
        <v>2.2999999999999998</v>
      </c>
      <c r="X627">
        <v>6</v>
      </c>
      <c r="Y627">
        <v>64</v>
      </c>
      <c r="Z627" t="s">
        <v>104</v>
      </c>
      <c r="AA627">
        <v>5020</v>
      </c>
      <c r="AF627" t="s">
        <v>74</v>
      </c>
      <c r="AG627">
        <v>64</v>
      </c>
      <c r="AH627">
        <v>1.89</v>
      </c>
      <c r="AI627">
        <v>32</v>
      </c>
      <c r="AJ627" t="s">
        <v>74</v>
      </c>
      <c r="AK627" t="s">
        <v>78</v>
      </c>
      <c r="AL627" t="s">
        <v>78</v>
      </c>
      <c r="AM627" t="s">
        <v>78</v>
      </c>
      <c r="AN627" t="s">
        <v>78</v>
      </c>
      <c r="AO627" t="s">
        <v>78</v>
      </c>
      <c r="AP627" t="s">
        <v>78</v>
      </c>
      <c r="AQ627" t="s">
        <v>74</v>
      </c>
      <c r="AR627" t="s">
        <v>77</v>
      </c>
      <c r="AS627" t="s">
        <v>78</v>
      </c>
      <c r="AT627" t="s">
        <v>78</v>
      </c>
      <c r="AU627" t="s">
        <v>78</v>
      </c>
      <c r="AV627" t="s">
        <v>78</v>
      </c>
      <c r="AW627" t="s">
        <v>78</v>
      </c>
      <c r="AX627" t="s">
        <v>78</v>
      </c>
      <c r="AY627">
        <v>5</v>
      </c>
      <c r="AZ627">
        <v>1</v>
      </c>
      <c r="BA627">
        <v>1</v>
      </c>
      <c r="BB627">
        <v>0.4</v>
      </c>
      <c r="BC627">
        <v>0</v>
      </c>
      <c r="BD627">
        <v>0.428571429</v>
      </c>
      <c r="BE627">
        <v>0.66666666699999999</v>
      </c>
      <c r="BF627">
        <v>0.125</v>
      </c>
      <c r="BG627">
        <v>0</v>
      </c>
      <c r="BH627">
        <v>0</v>
      </c>
      <c r="BI627">
        <v>0.4</v>
      </c>
      <c r="BJ627">
        <v>0.36363636399999999</v>
      </c>
      <c r="BK627">
        <v>0</v>
      </c>
      <c r="BL627">
        <v>0.5</v>
      </c>
      <c r="BM627">
        <v>0.5</v>
      </c>
      <c r="BN627">
        <v>0.83333333300000001</v>
      </c>
      <c r="BO627">
        <v>0</v>
      </c>
      <c r="BP627">
        <v>1</v>
      </c>
      <c r="BQ627" t="s">
        <v>74</v>
      </c>
      <c r="BR627" t="s">
        <v>74</v>
      </c>
      <c r="BS627" t="s">
        <v>74</v>
      </c>
      <c r="BT627" t="s">
        <v>74</v>
      </c>
      <c r="BU627" t="s">
        <v>74</v>
      </c>
      <c r="BV627" t="s">
        <v>74</v>
      </c>
      <c r="BW627" t="s">
        <v>74</v>
      </c>
      <c r="BX627" t="s">
        <v>74</v>
      </c>
      <c r="BY627" t="s">
        <v>74</v>
      </c>
      <c r="BZ627" t="s">
        <v>74</v>
      </c>
      <c r="CA627" t="s">
        <v>74</v>
      </c>
      <c r="CB627" t="s">
        <v>74</v>
      </c>
      <c r="CC627" t="s">
        <v>74</v>
      </c>
      <c r="CD627" t="s">
        <v>74</v>
      </c>
      <c r="CE627" t="s">
        <v>74</v>
      </c>
      <c r="CF627">
        <v>521.05095989999995</v>
      </c>
      <c r="CG627">
        <f>IF(CJ627&lt;$CH$1,CJ627,)</f>
        <v>1075.355509</v>
      </c>
      <c r="CH627">
        <v>1</v>
      </c>
      <c r="CI627">
        <v>627</v>
      </c>
      <c r="CJ627">
        <v>1075.355509</v>
      </c>
      <c r="CK627">
        <f t="shared" si="28"/>
        <v>1042.1019197999999</v>
      </c>
      <c r="CL627">
        <f t="shared" si="29"/>
        <v>589.04641180942099</v>
      </c>
    </row>
    <row r="628" spans="1:90" x14ac:dyDescent="0.25">
      <c r="A628" s="5" t="s">
        <v>709</v>
      </c>
      <c r="B628" s="2" t="s">
        <v>719</v>
      </c>
      <c r="C628" s="10">
        <v>43891</v>
      </c>
      <c r="D628" s="10">
        <v>43952</v>
      </c>
      <c r="E628" s="14">
        <f t="shared" si="27"/>
        <v>2</v>
      </c>
      <c r="F628" s="3" t="s">
        <v>736</v>
      </c>
      <c r="G628" s="3" t="s">
        <v>718</v>
      </c>
      <c r="H628">
        <v>300</v>
      </c>
      <c r="I628">
        <v>76.7</v>
      </c>
      <c r="J628">
        <v>165.7</v>
      </c>
      <c r="K628">
        <v>8.8000000000000007</v>
      </c>
      <c r="L628">
        <v>209</v>
      </c>
      <c r="M628">
        <v>84</v>
      </c>
      <c r="N628" t="s">
        <v>76</v>
      </c>
      <c r="O628">
        <v>395</v>
      </c>
      <c r="P628">
        <v>1080</v>
      </c>
      <c r="Q628">
        <v>2400</v>
      </c>
      <c r="R628" s="1" t="s">
        <v>78</v>
      </c>
      <c r="S628" s="1" t="s">
        <v>78</v>
      </c>
      <c r="T628" t="s">
        <v>74</v>
      </c>
      <c r="U628">
        <v>8</v>
      </c>
      <c r="V628">
        <v>274.596</v>
      </c>
      <c r="W628">
        <v>2.2999999999999998</v>
      </c>
      <c r="X628">
        <v>6</v>
      </c>
      <c r="Y628">
        <v>64</v>
      </c>
      <c r="Z628" t="s">
        <v>104</v>
      </c>
      <c r="AA628">
        <v>5020</v>
      </c>
      <c r="AB628">
        <v>127</v>
      </c>
      <c r="AC628">
        <v>41.5</v>
      </c>
      <c r="AD628">
        <v>19.2</v>
      </c>
      <c r="AE628">
        <v>16.5</v>
      </c>
      <c r="AF628" t="s">
        <v>74</v>
      </c>
      <c r="AG628">
        <v>64</v>
      </c>
      <c r="AH628">
        <v>1.89</v>
      </c>
      <c r="AI628">
        <v>16</v>
      </c>
      <c r="AJ628">
        <v>2.48</v>
      </c>
      <c r="AK628" t="s">
        <v>78</v>
      </c>
      <c r="AL628" t="s">
        <v>78</v>
      </c>
      <c r="AM628" t="s">
        <v>78</v>
      </c>
      <c r="AN628" t="s">
        <v>78</v>
      </c>
      <c r="AO628" t="s">
        <v>78</v>
      </c>
      <c r="AP628" t="s">
        <v>78</v>
      </c>
      <c r="AQ628" t="s">
        <v>74</v>
      </c>
      <c r="AR628" t="s">
        <v>78</v>
      </c>
      <c r="AS628" t="s">
        <v>78</v>
      </c>
      <c r="AT628" t="s">
        <v>77</v>
      </c>
      <c r="AU628" t="s">
        <v>78</v>
      </c>
      <c r="AV628" t="s">
        <v>78</v>
      </c>
      <c r="AW628" t="s">
        <v>78</v>
      </c>
      <c r="AX628" t="s">
        <v>78</v>
      </c>
      <c r="AY628">
        <v>5</v>
      </c>
      <c r="AZ628">
        <v>1</v>
      </c>
      <c r="BA628">
        <v>1</v>
      </c>
      <c r="BB628">
        <v>1</v>
      </c>
      <c r="BC628">
        <v>0</v>
      </c>
      <c r="BD628">
        <v>0.428571429</v>
      </c>
      <c r="BE628">
        <v>0.66666666699999999</v>
      </c>
      <c r="BF628">
        <v>0.125</v>
      </c>
      <c r="BG628">
        <v>0</v>
      </c>
      <c r="BH628">
        <v>0</v>
      </c>
      <c r="BI628">
        <v>0.4</v>
      </c>
      <c r="BJ628">
        <v>0.36363636399999999</v>
      </c>
      <c r="BK628">
        <v>0</v>
      </c>
      <c r="BL628">
        <v>0.5</v>
      </c>
      <c r="BM628">
        <v>0.5</v>
      </c>
      <c r="BN628">
        <v>0.83333333300000001</v>
      </c>
      <c r="BO628">
        <v>0</v>
      </c>
      <c r="BP628">
        <v>4</v>
      </c>
      <c r="BQ628" t="s">
        <v>74</v>
      </c>
      <c r="BR628" t="s">
        <v>74</v>
      </c>
      <c r="BS628" t="s">
        <v>74</v>
      </c>
      <c r="BT628" t="s">
        <v>74</v>
      </c>
      <c r="BU628" t="s">
        <v>74</v>
      </c>
      <c r="BV628" t="s">
        <v>74</v>
      </c>
      <c r="BW628" t="s">
        <v>74</v>
      </c>
      <c r="BX628" t="s">
        <v>74</v>
      </c>
      <c r="BY628" t="s">
        <v>74</v>
      </c>
      <c r="BZ628" t="s">
        <v>74</v>
      </c>
      <c r="CA628" t="s">
        <v>74</v>
      </c>
      <c r="CB628" t="s">
        <v>74</v>
      </c>
      <c r="CC628" t="s">
        <v>74</v>
      </c>
      <c r="CD628" t="s">
        <v>74</v>
      </c>
      <c r="CE628" t="s">
        <v>74</v>
      </c>
      <c r="CF628">
        <v>521.05095989999995</v>
      </c>
      <c r="CG628">
        <f>IF(CJ628&lt;$CH$1,CJ628,)</f>
        <v>1519.9981310000001</v>
      </c>
      <c r="CH628">
        <v>1</v>
      </c>
      <c r="CI628">
        <v>628</v>
      </c>
      <c r="CJ628">
        <v>1519.9981310000001</v>
      </c>
      <c r="CK628">
        <f t="shared" si="28"/>
        <v>1042.1019197999999</v>
      </c>
      <c r="CL628">
        <f t="shared" si="29"/>
        <v>832.60785621973901</v>
      </c>
    </row>
    <row r="629" spans="1:90" x14ac:dyDescent="0.25">
      <c r="A629" s="5" t="s">
        <v>709</v>
      </c>
      <c r="B629" s="2" t="s">
        <v>737</v>
      </c>
      <c r="C629" s="10">
        <v>43862</v>
      </c>
      <c r="E629" s="14" t="e">
        <f t="shared" si="27"/>
        <v>#NUM!</v>
      </c>
      <c r="F629" s="3" t="s">
        <v>738</v>
      </c>
      <c r="H629">
        <v>800</v>
      </c>
      <c r="I629">
        <v>74.8</v>
      </c>
      <c r="J629">
        <v>162.6</v>
      </c>
      <c r="K629">
        <v>9</v>
      </c>
      <c r="L629">
        <v>208</v>
      </c>
      <c r="M629">
        <v>89</v>
      </c>
      <c r="N629" t="s">
        <v>111</v>
      </c>
      <c r="O629">
        <v>386</v>
      </c>
      <c r="P629">
        <v>1080</v>
      </c>
      <c r="Q629">
        <v>2340</v>
      </c>
      <c r="R629" s="1" t="s">
        <v>78</v>
      </c>
      <c r="S629" s="1" t="s">
        <v>78</v>
      </c>
      <c r="T629" t="s">
        <v>74</v>
      </c>
      <c r="U629">
        <v>8</v>
      </c>
      <c r="V629">
        <v>579.11400000000003</v>
      </c>
      <c r="W629">
        <v>2.84</v>
      </c>
      <c r="X629">
        <v>8</v>
      </c>
      <c r="Y629">
        <v>128</v>
      </c>
      <c r="Z629" t="s">
        <v>77</v>
      </c>
      <c r="AA629">
        <v>4780</v>
      </c>
      <c r="AB629">
        <v>109</v>
      </c>
      <c r="AC629">
        <v>26.88</v>
      </c>
      <c r="AD629">
        <v>14.73</v>
      </c>
      <c r="AE629">
        <v>18.95</v>
      </c>
      <c r="AF629" t="s">
        <v>74</v>
      </c>
      <c r="AG629">
        <v>108</v>
      </c>
      <c r="AH629">
        <v>1.69</v>
      </c>
      <c r="AI629">
        <v>20</v>
      </c>
      <c r="AJ629">
        <v>2.2999999999999998</v>
      </c>
      <c r="AK629" t="s">
        <v>78</v>
      </c>
      <c r="AL629" t="s">
        <v>78</v>
      </c>
      <c r="AM629" t="s">
        <v>78</v>
      </c>
      <c r="AN629" t="s">
        <v>78</v>
      </c>
      <c r="AO629" t="s">
        <v>78</v>
      </c>
      <c r="AP629" t="s">
        <v>78</v>
      </c>
      <c r="AQ629" t="s">
        <v>78</v>
      </c>
      <c r="AR629" t="s">
        <v>78</v>
      </c>
      <c r="AS629" t="s">
        <v>77</v>
      </c>
      <c r="AT629" t="s">
        <v>77</v>
      </c>
      <c r="AU629" t="s">
        <v>78</v>
      </c>
      <c r="AV629" t="s">
        <v>78</v>
      </c>
      <c r="AW629" t="s">
        <v>78</v>
      </c>
      <c r="AX629" t="s">
        <v>78</v>
      </c>
      <c r="AY629">
        <v>5.0999999999999996</v>
      </c>
      <c r="AZ629">
        <v>1</v>
      </c>
      <c r="BA629">
        <v>1</v>
      </c>
      <c r="BB629">
        <v>1</v>
      </c>
      <c r="BC629">
        <v>1</v>
      </c>
      <c r="BD629">
        <v>0.428571429</v>
      </c>
      <c r="BE629">
        <v>1</v>
      </c>
      <c r="BF629">
        <v>0.375</v>
      </c>
      <c r="BG629">
        <v>0.25</v>
      </c>
      <c r="BH629">
        <v>0</v>
      </c>
      <c r="BI629">
        <v>0.4</v>
      </c>
      <c r="BJ629">
        <v>0.36363636399999999</v>
      </c>
      <c r="BK629">
        <v>0</v>
      </c>
      <c r="BL629">
        <v>0.5</v>
      </c>
      <c r="BM629">
        <v>0.5</v>
      </c>
      <c r="BN629">
        <v>1</v>
      </c>
      <c r="BO629">
        <v>1</v>
      </c>
      <c r="BP629">
        <v>9</v>
      </c>
      <c r="BQ629">
        <v>9</v>
      </c>
      <c r="BR629">
        <v>6.9</v>
      </c>
      <c r="BS629">
        <v>9.1999999999999993</v>
      </c>
      <c r="BT629">
        <v>9</v>
      </c>
      <c r="BU629">
        <v>8.9</v>
      </c>
      <c r="BV629">
        <v>9</v>
      </c>
      <c r="BW629">
        <v>9.9</v>
      </c>
      <c r="BX629">
        <v>9.4</v>
      </c>
      <c r="BY629">
        <v>9.4</v>
      </c>
      <c r="BZ629">
        <v>8.4</v>
      </c>
      <c r="CA629">
        <v>7.7</v>
      </c>
      <c r="CB629">
        <v>8.8000000000000007</v>
      </c>
      <c r="CC629">
        <v>9.1</v>
      </c>
      <c r="CD629">
        <v>9.9</v>
      </c>
      <c r="CE629">
        <v>9.8000000000000007</v>
      </c>
      <c r="CF629">
        <v>1034.999924</v>
      </c>
      <c r="CG629">
        <f>IF(CJ629&lt;$CH$1,CJ629,)</f>
        <v>1723.856763</v>
      </c>
      <c r="CH629">
        <v>1</v>
      </c>
      <c r="CI629">
        <v>629</v>
      </c>
      <c r="CJ629">
        <v>1723.856763</v>
      </c>
      <c r="CK629">
        <f t="shared" si="28"/>
        <v>2069.9998479999999</v>
      </c>
      <c r="CL629">
        <f t="shared" si="29"/>
        <v>944.27529521174688</v>
      </c>
    </row>
    <row r="630" spans="1:90" x14ac:dyDescent="0.25">
      <c r="A630" s="5" t="s">
        <v>709</v>
      </c>
      <c r="B630" s="2" t="s">
        <v>739</v>
      </c>
      <c r="C630" s="10">
        <v>43862</v>
      </c>
      <c r="E630" s="14" t="e">
        <f t="shared" si="27"/>
        <v>#NUM!</v>
      </c>
      <c r="F630" s="3" t="s">
        <v>740</v>
      </c>
      <c r="H630">
        <v>1000</v>
      </c>
      <c r="I630">
        <v>74.8</v>
      </c>
      <c r="J630">
        <v>162.6</v>
      </c>
      <c r="K630">
        <v>9</v>
      </c>
      <c r="L630">
        <v>208</v>
      </c>
      <c r="M630">
        <v>89</v>
      </c>
      <c r="N630" t="s">
        <v>111</v>
      </c>
      <c r="O630">
        <v>386</v>
      </c>
      <c r="P630">
        <v>1080</v>
      </c>
      <c r="Q630">
        <v>2340</v>
      </c>
      <c r="R630" s="1" t="s">
        <v>78</v>
      </c>
      <c r="S630" s="1" t="s">
        <v>78</v>
      </c>
      <c r="T630" t="s">
        <v>74</v>
      </c>
      <c r="U630">
        <v>8</v>
      </c>
      <c r="V630">
        <v>596.33399999999995</v>
      </c>
      <c r="W630">
        <v>2.84</v>
      </c>
      <c r="X630">
        <v>8</v>
      </c>
      <c r="Y630">
        <v>256</v>
      </c>
      <c r="Z630" t="s">
        <v>77</v>
      </c>
      <c r="AA630">
        <v>4500</v>
      </c>
      <c r="AF630">
        <v>124</v>
      </c>
      <c r="AG630">
        <v>108</v>
      </c>
      <c r="AH630">
        <v>1.69</v>
      </c>
      <c r="AI630">
        <v>20</v>
      </c>
      <c r="AJ630">
        <v>2.2999999999999998</v>
      </c>
      <c r="AK630" t="s">
        <v>78</v>
      </c>
      <c r="AL630" t="s">
        <v>78</v>
      </c>
      <c r="AM630" t="s">
        <v>78</v>
      </c>
      <c r="AN630" t="s">
        <v>78</v>
      </c>
      <c r="AO630" t="s">
        <v>78</v>
      </c>
      <c r="AP630" t="s">
        <v>78</v>
      </c>
      <c r="AQ630" t="s">
        <v>78</v>
      </c>
      <c r="AR630" t="s">
        <v>78</v>
      </c>
      <c r="AS630" t="s">
        <v>77</v>
      </c>
      <c r="AT630" t="s">
        <v>77</v>
      </c>
      <c r="AU630" t="s">
        <v>78</v>
      </c>
      <c r="AV630" t="s">
        <v>78</v>
      </c>
      <c r="AW630" t="s">
        <v>78</v>
      </c>
      <c r="AX630" t="s">
        <v>78</v>
      </c>
      <c r="AY630">
        <v>5.0999999999999996</v>
      </c>
      <c r="AZ630">
        <v>1</v>
      </c>
      <c r="BA630">
        <v>1</v>
      </c>
      <c r="BB630">
        <v>1</v>
      </c>
      <c r="BC630">
        <v>1</v>
      </c>
      <c r="BD630">
        <v>0.428571429</v>
      </c>
      <c r="BE630">
        <v>1</v>
      </c>
      <c r="BF630">
        <v>0.375</v>
      </c>
      <c r="BG630">
        <v>0.25</v>
      </c>
      <c r="BH630">
        <v>0</v>
      </c>
      <c r="BI630">
        <v>0.4</v>
      </c>
      <c r="BJ630">
        <v>0.36363636399999999</v>
      </c>
      <c r="BK630">
        <v>0</v>
      </c>
      <c r="BL630">
        <v>0.5</v>
      </c>
      <c r="BM630">
        <v>0.5</v>
      </c>
      <c r="BN630">
        <v>1</v>
      </c>
      <c r="BO630">
        <v>1</v>
      </c>
      <c r="BP630">
        <v>6</v>
      </c>
      <c r="BQ630">
        <v>9.4</v>
      </c>
      <c r="BR630">
        <v>8.1999999999999993</v>
      </c>
      <c r="BS630">
        <v>9.5</v>
      </c>
      <c r="BT630">
        <v>9.1999999999999993</v>
      </c>
      <c r="BU630">
        <v>9.3000000000000007</v>
      </c>
      <c r="BV630">
        <v>9</v>
      </c>
      <c r="BW630">
        <v>9.5</v>
      </c>
      <c r="BX630">
        <v>8</v>
      </c>
      <c r="BY630">
        <v>10</v>
      </c>
      <c r="BZ630">
        <v>8.5</v>
      </c>
      <c r="CA630">
        <v>6.2</v>
      </c>
      <c r="CB630">
        <v>9.5</v>
      </c>
      <c r="CC630">
        <v>9.6999999999999993</v>
      </c>
      <c r="CD630">
        <v>10</v>
      </c>
      <c r="CE630">
        <v>9.8000000000000007</v>
      </c>
      <c r="CF630">
        <v>1034.999924</v>
      </c>
      <c r="CG630">
        <f>IF(CJ630&lt;$CH$1,CJ630,)</f>
        <v>1000.000038</v>
      </c>
      <c r="CH630">
        <v>1</v>
      </c>
      <c r="CI630">
        <v>630</v>
      </c>
      <c r="CJ630">
        <v>1000.000038</v>
      </c>
      <c r="CK630">
        <f t="shared" si="28"/>
        <v>2069.9998479999999</v>
      </c>
      <c r="CL630">
        <f t="shared" si="29"/>
        <v>547.76902081522201</v>
      </c>
    </row>
    <row r="631" spans="1:90" x14ac:dyDescent="0.25">
      <c r="A631" s="5" t="s">
        <v>709</v>
      </c>
      <c r="B631" s="2" t="s">
        <v>741</v>
      </c>
      <c r="C631" s="10">
        <v>43862</v>
      </c>
      <c r="E631" s="14" t="e">
        <f t="shared" si="27"/>
        <v>#NUM!</v>
      </c>
      <c r="F631" s="3" t="s">
        <v>742</v>
      </c>
      <c r="H631">
        <v>100</v>
      </c>
      <c r="I631">
        <v>75.400000000000006</v>
      </c>
      <c r="J631">
        <v>156.5</v>
      </c>
      <c r="K631">
        <v>9.4</v>
      </c>
      <c r="L631">
        <v>188</v>
      </c>
      <c r="M631">
        <v>81</v>
      </c>
      <c r="N631" t="s">
        <v>76</v>
      </c>
      <c r="O631">
        <v>271</v>
      </c>
      <c r="P631">
        <v>720</v>
      </c>
      <c r="Q631">
        <v>1520</v>
      </c>
      <c r="R631" s="1" t="s">
        <v>77</v>
      </c>
      <c r="S631" s="1" t="s">
        <v>78</v>
      </c>
      <c r="T631" t="s">
        <v>74</v>
      </c>
      <c r="U631">
        <v>8</v>
      </c>
      <c r="V631">
        <v>95.564999999999998</v>
      </c>
      <c r="W631">
        <v>1.95</v>
      </c>
      <c r="X631">
        <v>2</v>
      </c>
      <c r="Y631">
        <v>32</v>
      </c>
      <c r="Z631" t="s">
        <v>104</v>
      </c>
      <c r="AA631">
        <v>5000</v>
      </c>
      <c r="AF631" t="s">
        <v>74</v>
      </c>
      <c r="AG631">
        <v>13</v>
      </c>
      <c r="AH631">
        <v>2.2000000000000002</v>
      </c>
      <c r="AI631">
        <v>8</v>
      </c>
      <c r="AJ631">
        <v>2</v>
      </c>
      <c r="AK631" t="s">
        <v>77</v>
      </c>
      <c r="AL631" t="s">
        <v>78</v>
      </c>
      <c r="AM631" t="s">
        <v>78</v>
      </c>
      <c r="AN631" t="s">
        <v>78</v>
      </c>
      <c r="AO631" t="s">
        <v>78</v>
      </c>
      <c r="AP631" t="s">
        <v>74</v>
      </c>
      <c r="AQ631" t="s">
        <v>74</v>
      </c>
      <c r="AR631" t="s">
        <v>77</v>
      </c>
      <c r="AS631" t="s">
        <v>78</v>
      </c>
      <c r="AT631" t="s">
        <v>78</v>
      </c>
      <c r="AU631" t="s">
        <v>78</v>
      </c>
      <c r="AV631" t="s">
        <v>78</v>
      </c>
      <c r="AW631" t="s">
        <v>78</v>
      </c>
      <c r="AX631" t="s">
        <v>78</v>
      </c>
      <c r="AY631">
        <v>4.2</v>
      </c>
      <c r="AZ631">
        <v>1</v>
      </c>
      <c r="BA631">
        <v>1</v>
      </c>
      <c r="BB631">
        <v>0.4</v>
      </c>
      <c r="BC631">
        <v>0</v>
      </c>
      <c r="BD631">
        <v>0.71428571399999996</v>
      </c>
      <c r="BE631">
        <v>0.66666666699999999</v>
      </c>
      <c r="BF631">
        <v>0.125</v>
      </c>
      <c r="BG631">
        <v>0</v>
      </c>
      <c r="BH631">
        <v>0.5</v>
      </c>
      <c r="BI631">
        <v>0.4</v>
      </c>
      <c r="BJ631">
        <v>0.36363636399999999</v>
      </c>
      <c r="BK631">
        <v>0</v>
      </c>
      <c r="BL631">
        <v>0.75</v>
      </c>
      <c r="BM631">
        <v>0.5</v>
      </c>
      <c r="BN631">
        <v>0.83333333300000001</v>
      </c>
      <c r="BO631">
        <v>0</v>
      </c>
      <c r="BP631">
        <v>0</v>
      </c>
      <c r="BQ631" t="s">
        <v>74</v>
      </c>
      <c r="BR631" t="s">
        <v>74</v>
      </c>
      <c r="BS631" t="s">
        <v>74</v>
      </c>
      <c r="BT631" t="s">
        <v>74</v>
      </c>
      <c r="BU631" t="s">
        <v>74</v>
      </c>
      <c r="BV631" t="s">
        <v>74</v>
      </c>
      <c r="BW631" t="s">
        <v>74</v>
      </c>
      <c r="BX631" t="s">
        <v>74</v>
      </c>
      <c r="BY631" t="s">
        <v>74</v>
      </c>
      <c r="BZ631" t="s">
        <v>74</v>
      </c>
      <c r="CA631" t="s">
        <v>74</v>
      </c>
      <c r="CB631" t="s">
        <v>74</v>
      </c>
      <c r="CC631" t="s">
        <v>74</v>
      </c>
      <c r="CD631" t="s">
        <v>74</v>
      </c>
      <c r="CE631" t="s">
        <v>74</v>
      </c>
      <c r="CF631">
        <v>1034.999924</v>
      </c>
      <c r="CG631">
        <f>IF(CJ631&lt;$CH$1,CJ631,)</f>
        <v>0</v>
      </c>
      <c r="CH631">
        <v>1</v>
      </c>
      <c r="CI631">
        <v>631</v>
      </c>
      <c r="CJ631">
        <v>14999.99963</v>
      </c>
      <c r="CK631">
        <f t="shared" si="28"/>
        <v>2069.9998479999999</v>
      </c>
      <c r="CL631">
        <f t="shared" si="29"/>
        <v>0</v>
      </c>
    </row>
    <row r="632" spans="1:90" x14ac:dyDescent="0.25">
      <c r="A632" s="5" t="s">
        <v>709</v>
      </c>
      <c r="B632" s="2" t="s">
        <v>743</v>
      </c>
      <c r="C632" s="10">
        <v>43862</v>
      </c>
      <c r="E632" s="14" t="e">
        <f t="shared" si="27"/>
        <v>#NUM!</v>
      </c>
      <c r="F632" s="3" t="s">
        <v>715</v>
      </c>
      <c r="H632">
        <v>280</v>
      </c>
      <c r="I632">
        <v>76.599999999999994</v>
      </c>
      <c r="J632">
        <v>165.3</v>
      </c>
      <c r="K632">
        <v>8.8000000000000007</v>
      </c>
      <c r="L632">
        <v>208</v>
      </c>
      <c r="M632">
        <v>84</v>
      </c>
      <c r="N632" t="s">
        <v>76</v>
      </c>
      <c r="O632">
        <v>395</v>
      </c>
      <c r="P632">
        <v>1080</v>
      </c>
      <c r="Q632">
        <v>2400</v>
      </c>
      <c r="R632" s="1" t="s">
        <v>78</v>
      </c>
      <c r="S632" s="1" t="s">
        <v>78</v>
      </c>
      <c r="T632" t="s">
        <v>74</v>
      </c>
      <c r="U632">
        <v>8</v>
      </c>
      <c r="V632">
        <v>279.52100000000002</v>
      </c>
      <c r="W632">
        <v>2.2000000000000002</v>
      </c>
      <c r="X632">
        <v>6</v>
      </c>
      <c r="Y632">
        <v>64</v>
      </c>
      <c r="Z632" t="s">
        <v>107</v>
      </c>
      <c r="AA632">
        <v>4500</v>
      </c>
      <c r="AF632" t="s">
        <v>74</v>
      </c>
      <c r="AG632">
        <v>64</v>
      </c>
      <c r="AH632">
        <v>1.89</v>
      </c>
      <c r="AI632">
        <v>20</v>
      </c>
      <c r="AJ632">
        <v>2.2000000000000002</v>
      </c>
      <c r="AK632" t="s">
        <v>78</v>
      </c>
      <c r="AL632" t="s">
        <v>78</v>
      </c>
      <c r="AM632" t="s">
        <v>78</v>
      </c>
      <c r="AN632" t="s">
        <v>78</v>
      </c>
      <c r="AO632" t="s">
        <v>78</v>
      </c>
      <c r="AP632" t="s">
        <v>78</v>
      </c>
      <c r="AQ632" t="s">
        <v>74</v>
      </c>
      <c r="AR632" t="s">
        <v>78</v>
      </c>
      <c r="AS632" t="s">
        <v>78</v>
      </c>
      <c r="AT632" t="s">
        <v>78</v>
      </c>
      <c r="AU632" t="s">
        <v>78</v>
      </c>
      <c r="AV632" t="s">
        <v>78</v>
      </c>
      <c r="AW632" t="s">
        <v>78</v>
      </c>
      <c r="AX632" t="s">
        <v>74</v>
      </c>
      <c r="AY632">
        <v>5</v>
      </c>
      <c r="AZ632">
        <v>1</v>
      </c>
      <c r="BA632">
        <v>1</v>
      </c>
      <c r="BB632">
        <v>0.4</v>
      </c>
      <c r="BC632">
        <v>0</v>
      </c>
      <c r="BD632">
        <v>0.428571429</v>
      </c>
      <c r="BE632">
        <v>1</v>
      </c>
      <c r="BF632">
        <v>0.125</v>
      </c>
      <c r="BG632">
        <v>0</v>
      </c>
      <c r="BH632">
        <v>0</v>
      </c>
      <c r="BI632">
        <v>0.4</v>
      </c>
      <c r="BJ632">
        <v>0.36363636399999999</v>
      </c>
      <c r="BK632">
        <v>0</v>
      </c>
      <c r="BL632">
        <v>0.5</v>
      </c>
      <c r="BM632">
        <v>0.5</v>
      </c>
      <c r="BN632">
        <v>0.83333333300000001</v>
      </c>
      <c r="BO632">
        <v>0</v>
      </c>
      <c r="BP632">
        <v>1</v>
      </c>
      <c r="BQ632" t="s">
        <v>74</v>
      </c>
      <c r="BR632" t="s">
        <v>74</v>
      </c>
      <c r="BS632" t="s">
        <v>74</v>
      </c>
      <c r="BT632" t="s">
        <v>74</v>
      </c>
      <c r="BU632" t="s">
        <v>74</v>
      </c>
      <c r="BV632" t="s">
        <v>74</v>
      </c>
      <c r="BW632" t="s">
        <v>74</v>
      </c>
      <c r="BX632" t="s">
        <v>74</v>
      </c>
      <c r="BY632" t="s">
        <v>74</v>
      </c>
      <c r="BZ632" t="s">
        <v>74</v>
      </c>
      <c r="CA632" t="s">
        <v>74</v>
      </c>
      <c r="CB632" t="s">
        <v>74</v>
      </c>
      <c r="CC632" t="s">
        <v>74</v>
      </c>
      <c r="CD632" t="s">
        <v>74</v>
      </c>
      <c r="CE632" t="s">
        <v>74</v>
      </c>
      <c r="CF632">
        <v>1034.999924</v>
      </c>
      <c r="CG632">
        <f>IF(CJ632&lt;$CH$1,CJ632,)</f>
        <v>1472.5262909999999</v>
      </c>
      <c r="CH632">
        <v>1</v>
      </c>
      <c r="CI632">
        <v>632</v>
      </c>
      <c r="CJ632">
        <v>1472.5262909999999</v>
      </c>
      <c r="CK632">
        <f t="shared" si="28"/>
        <v>2069.9998479999999</v>
      </c>
      <c r="CL632">
        <f t="shared" si="29"/>
        <v>806.60425389477882</v>
      </c>
    </row>
    <row r="633" spans="1:90" x14ac:dyDescent="0.25">
      <c r="A633" s="5" t="s">
        <v>709</v>
      </c>
      <c r="B633" s="2" t="s">
        <v>727</v>
      </c>
      <c r="C633" s="10">
        <v>43800</v>
      </c>
      <c r="D633" s="10">
        <v>43952</v>
      </c>
      <c r="E633" s="14">
        <f t="shared" si="27"/>
        <v>5</v>
      </c>
      <c r="F633" s="3" t="s">
        <v>723</v>
      </c>
      <c r="G633" s="3" t="s">
        <v>726</v>
      </c>
      <c r="H633">
        <v>260</v>
      </c>
      <c r="I633">
        <v>76.599999999999994</v>
      </c>
      <c r="J633">
        <v>165.3</v>
      </c>
      <c r="K633">
        <v>8.8000000000000007</v>
      </c>
      <c r="L633">
        <v>208</v>
      </c>
      <c r="M633">
        <v>84</v>
      </c>
      <c r="N633" t="s">
        <v>76</v>
      </c>
      <c r="O633">
        <v>395</v>
      </c>
      <c r="P633">
        <v>1080</v>
      </c>
      <c r="Q633">
        <v>2400</v>
      </c>
      <c r="R633" s="1" t="s">
        <v>78</v>
      </c>
      <c r="S633" s="1" t="s">
        <v>78</v>
      </c>
      <c r="T633" t="s">
        <v>74</v>
      </c>
      <c r="U633">
        <v>8</v>
      </c>
      <c r="V633">
        <v>325.37</v>
      </c>
      <c r="W633">
        <v>2.4</v>
      </c>
      <c r="X633">
        <v>6</v>
      </c>
      <c r="Y633">
        <v>64</v>
      </c>
      <c r="Z633" t="s">
        <v>77</v>
      </c>
      <c r="AA633">
        <v>4500</v>
      </c>
      <c r="AG633">
        <v>64</v>
      </c>
      <c r="AH633">
        <v>1.89</v>
      </c>
      <c r="AI633">
        <v>20</v>
      </c>
      <c r="AJ633" t="s">
        <v>74</v>
      </c>
      <c r="AK633" t="s">
        <v>78</v>
      </c>
      <c r="AL633" t="s">
        <v>78</v>
      </c>
      <c r="AM633" t="s">
        <v>78</v>
      </c>
      <c r="AN633" t="s">
        <v>78</v>
      </c>
      <c r="AO633" t="s">
        <v>78</v>
      </c>
      <c r="AP633" t="s">
        <v>78</v>
      </c>
      <c r="AQ633" t="s">
        <v>74</v>
      </c>
      <c r="AR633" t="s">
        <v>78</v>
      </c>
      <c r="AS633" t="s">
        <v>78</v>
      </c>
      <c r="AT633" t="s">
        <v>78</v>
      </c>
      <c r="AU633" t="s">
        <v>78</v>
      </c>
      <c r="AV633" t="s">
        <v>78</v>
      </c>
      <c r="AW633" t="s">
        <v>78</v>
      </c>
      <c r="AX633" t="s">
        <v>78</v>
      </c>
      <c r="AY633">
        <v>5.0999999999999996</v>
      </c>
      <c r="AZ633">
        <v>1</v>
      </c>
      <c r="BA633">
        <v>1</v>
      </c>
      <c r="BB633">
        <v>0.6</v>
      </c>
      <c r="BC633">
        <v>1</v>
      </c>
      <c r="BD633">
        <v>0.571428571</v>
      </c>
      <c r="BE633">
        <v>0.66666666699999999</v>
      </c>
      <c r="BF633">
        <v>0.125</v>
      </c>
      <c r="BG633">
        <v>0.25</v>
      </c>
      <c r="BH633">
        <v>0.5</v>
      </c>
      <c r="BI633">
        <v>0.4</v>
      </c>
      <c r="BJ633">
        <v>0.36363636399999999</v>
      </c>
      <c r="BK633">
        <v>0</v>
      </c>
      <c r="BL633">
        <v>0.75</v>
      </c>
      <c r="BM633">
        <v>0.5</v>
      </c>
      <c r="BN633">
        <v>1</v>
      </c>
      <c r="BO633">
        <v>0.66666666699999999</v>
      </c>
      <c r="BP633">
        <v>1</v>
      </c>
      <c r="BQ633" t="s">
        <v>74</v>
      </c>
      <c r="BR633" t="s">
        <v>74</v>
      </c>
      <c r="BS633" t="s">
        <v>74</v>
      </c>
      <c r="BT633" t="s">
        <v>74</v>
      </c>
      <c r="BU633" t="s">
        <v>74</v>
      </c>
      <c r="BV633" t="s">
        <v>74</v>
      </c>
      <c r="BW633" t="s">
        <v>74</v>
      </c>
      <c r="BX633" t="s">
        <v>74</v>
      </c>
      <c r="BY633" t="s">
        <v>74</v>
      </c>
      <c r="BZ633" t="s">
        <v>74</v>
      </c>
      <c r="CA633" t="s">
        <v>74</v>
      </c>
      <c r="CB633" t="s">
        <v>74</v>
      </c>
      <c r="CC633" t="s">
        <v>74</v>
      </c>
      <c r="CD633" t="s">
        <v>74</v>
      </c>
      <c r="CE633" t="s">
        <v>74</v>
      </c>
      <c r="CF633">
        <v>1034.999924</v>
      </c>
      <c r="CG633">
        <f>IF(CJ633&lt;$CH$1,CJ633,)</f>
        <v>3452.8302319999998</v>
      </c>
      <c r="CH633">
        <v>1</v>
      </c>
      <c r="CI633">
        <v>633</v>
      </c>
      <c r="CJ633">
        <v>3452.8302319999998</v>
      </c>
      <c r="CK633">
        <f t="shared" si="28"/>
        <v>2069.9998479999999</v>
      </c>
      <c r="CL633">
        <f t="shared" si="29"/>
        <v>1891.3533633524078</v>
      </c>
    </row>
    <row r="634" spans="1:90" x14ac:dyDescent="0.25">
      <c r="A634" s="5" t="s">
        <v>709</v>
      </c>
      <c r="B634" s="2" t="s">
        <v>744</v>
      </c>
      <c r="C634" s="10">
        <v>43800</v>
      </c>
      <c r="E634" s="14" t="e">
        <f t="shared" si="27"/>
        <v>#NUM!</v>
      </c>
      <c r="F634" s="3" t="s">
        <v>723</v>
      </c>
      <c r="H634">
        <v>205</v>
      </c>
      <c r="I634">
        <v>76.599999999999994</v>
      </c>
      <c r="J634">
        <v>165.3</v>
      </c>
      <c r="K634">
        <v>8.8000000000000007</v>
      </c>
      <c r="L634">
        <v>208</v>
      </c>
      <c r="M634">
        <v>84</v>
      </c>
      <c r="N634" t="s">
        <v>76</v>
      </c>
      <c r="O634">
        <v>395</v>
      </c>
      <c r="P634">
        <v>1080</v>
      </c>
      <c r="Q634">
        <v>2400</v>
      </c>
      <c r="R634" s="1" t="s">
        <v>78</v>
      </c>
      <c r="S634" s="1" t="s">
        <v>78</v>
      </c>
      <c r="T634" t="s">
        <v>74</v>
      </c>
      <c r="U634">
        <v>8</v>
      </c>
      <c r="V634">
        <v>279.52100000000002</v>
      </c>
      <c r="W634">
        <v>2.2000000000000002</v>
      </c>
      <c r="X634">
        <v>6</v>
      </c>
      <c r="Y634">
        <v>64</v>
      </c>
      <c r="Z634" t="s">
        <v>107</v>
      </c>
      <c r="AA634">
        <v>4500</v>
      </c>
      <c r="AB634">
        <v>101</v>
      </c>
      <c r="AC634">
        <v>44.45</v>
      </c>
      <c r="AD634">
        <v>14.23</v>
      </c>
      <c r="AE634">
        <v>12.32</v>
      </c>
      <c r="AF634" t="s">
        <v>74</v>
      </c>
      <c r="AG634">
        <v>64</v>
      </c>
      <c r="AH634">
        <v>1.89</v>
      </c>
      <c r="AI634">
        <v>20</v>
      </c>
      <c r="AJ634">
        <v>2.2000000000000002</v>
      </c>
      <c r="AK634" t="s">
        <v>78</v>
      </c>
      <c r="AL634" t="s">
        <v>78</v>
      </c>
      <c r="AM634" t="s">
        <v>78</v>
      </c>
      <c r="AN634" t="s">
        <v>78</v>
      </c>
      <c r="AO634" t="s">
        <v>78</v>
      </c>
      <c r="AP634" t="s">
        <v>78</v>
      </c>
      <c r="AQ634" t="s">
        <v>74</v>
      </c>
      <c r="AR634" t="s">
        <v>78</v>
      </c>
      <c r="AS634" t="s">
        <v>78</v>
      </c>
      <c r="AT634" t="s">
        <v>78</v>
      </c>
      <c r="AU634" t="s">
        <v>78</v>
      </c>
      <c r="AV634" t="s">
        <v>78</v>
      </c>
      <c r="AW634" t="s">
        <v>78</v>
      </c>
      <c r="AX634" t="s">
        <v>74</v>
      </c>
      <c r="AY634">
        <v>5</v>
      </c>
      <c r="AZ634">
        <v>1</v>
      </c>
      <c r="BA634">
        <v>1</v>
      </c>
      <c r="BB634">
        <v>0.4</v>
      </c>
      <c r="BC634">
        <v>0</v>
      </c>
      <c r="BD634">
        <v>0.571428571</v>
      </c>
      <c r="BE634">
        <v>0.33333333300000001</v>
      </c>
      <c r="BF634">
        <v>0.125</v>
      </c>
      <c r="BG634">
        <v>0</v>
      </c>
      <c r="BH634">
        <v>0.5</v>
      </c>
      <c r="BI634">
        <v>0.4</v>
      </c>
      <c r="BJ634">
        <v>0.36363636399999999</v>
      </c>
      <c r="BK634">
        <v>0</v>
      </c>
      <c r="BL634">
        <v>0.75</v>
      </c>
      <c r="BM634">
        <v>1</v>
      </c>
      <c r="BN634">
        <v>1</v>
      </c>
      <c r="BO634">
        <v>0</v>
      </c>
      <c r="BP634">
        <v>5</v>
      </c>
      <c r="BQ634">
        <v>8.8000000000000007</v>
      </c>
      <c r="BR634">
        <v>8.1999999999999993</v>
      </c>
      <c r="BS634">
        <v>8</v>
      </c>
      <c r="BT634">
        <v>8.8000000000000007</v>
      </c>
      <c r="BU634">
        <v>8.4</v>
      </c>
      <c r="BV634">
        <v>7.2</v>
      </c>
      <c r="BW634">
        <v>9.8000000000000007</v>
      </c>
      <c r="BX634">
        <v>9</v>
      </c>
      <c r="BY634">
        <v>9</v>
      </c>
      <c r="BZ634">
        <v>7</v>
      </c>
      <c r="CA634">
        <v>8</v>
      </c>
      <c r="CB634">
        <v>8.6</v>
      </c>
      <c r="CC634">
        <v>9.8000000000000007</v>
      </c>
      <c r="CD634">
        <v>8.6</v>
      </c>
      <c r="CE634">
        <v>9.5</v>
      </c>
      <c r="CF634">
        <v>1034.999924</v>
      </c>
      <c r="CG634">
        <f>IF(CJ634&lt;$CH$1,CJ634,)</f>
        <v>1530.486187</v>
      </c>
      <c r="CH634">
        <v>1</v>
      </c>
      <c r="CI634">
        <v>634</v>
      </c>
      <c r="CJ634">
        <v>1530.486187</v>
      </c>
      <c r="CK634">
        <f t="shared" si="28"/>
        <v>2069.9998479999999</v>
      </c>
      <c r="CL634">
        <f t="shared" si="29"/>
        <v>838.35288816680293</v>
      </c>
    </row>
    <row r="635" spans="1:90" x14ac:dyDescent="0.25">
      <c r="A635" s="5" t="s">
        <v>745</v>
      </c>
      <c r="B635" s="2" t="s">
        <v>746</v>
      </c>
      <c r="C635" s="10">
        <v>43770</v>
      </c>
      <c r="E635" s="14" t="e">
        <f t="shared" si="27"/>
        <v>#NUM!</v>
      </c>
      <c r="F635" s="3" t="s">
        <v>717</v>
      </c>
      <c r="H635">
        <v>200</v>
      </c>
      <c r="I635">
        <v>75.400000000000006</v>
      </c>
      <c r="J635">
        <v>161.19999999999999</v>
      </c>
      <c r="K635">
        <v>8.6</v>
      </c>
      <c r="L635">
        <v>199</v>
      </c>
      <c r="M635">
        <v>80</v>
      </c>
      <c r="N635" t="s">
        <v>167</v>
      </c>
      <c r="O635">
        <v>409</v>
      </c>
      <c r="P635">
        <v>1080</v>
      </c>
      <c r="Q635">
        <v>2340</v>
      </c>
      <c r="R635" s="1" t="s">
        <v>78</v>
      </c>
      <c r="S635" s="1" t="s">
        <v>78</v>
      </c>
      <c r="T635" t="s">
        <v>74</v>
      </c>
      <c r="U635">
        <v>8</v>
      </c>
      <c r="V635">
        <v>170.51599999999999</v>
      </c>
      <c r="W635">
        <v>2</v>
      </c>
      <c r="X635">
        <v>4</v>
      </c>
      <c r="Y635">
        <v>64</v>
      </c>
      <c r="Z635" t="s">
        <v>104</v>
      </c>
      <c r="AA635">
        <v>4000</v>
      </c>
      <c r="AB635">
        <v>108</v>
      </c>
      <c r="AC635">
        <v>27.32</v>
      </c>
      <c r="AD635">
        <v>14.83</v>
      </c>
      <c r="AE635">
        <v>14.48</v>
      </c>
      <c r="AF635" t="s">
        <v>74</v>
      </c>
      <c r="AG635">
        <v>48</v>
      </c>
      <c r="AH635">
        <v>1.79</v>
      </c>
      <c r="AI635">
        <v>13</v>
      </c>
      <c r="AJ635">
        <v>2</v>
      </c>
      <c r="AK635" t="s">
        <v>78</v>
      </c>
      <c r="AL635" t="s">
        <v>78</v>
      </c>
      <c r="AM635" t="s">
        <v>78</v>
      </c>
      <c r="AN635" t="s">
        <v>78</v>
      </c>
      <c r="AO635" t="s">
        <v>78</v>
      </c>
      <c r="AP635" t="s">
        <v>78</v>
      </c>
      <c r="AQ635" t="s">
        <v>74</v>
      </c>
      <c r="AR635" t="s">
        <v>78</v>
      </c>
      <c r="AS635" t="s">
        <v>78</v>
      </c>
      <c r="AT635" t="s">
        <v>78</v>
      </c>
      <c r="AU635" t="s">
        <v>78</v>
      </c>
      <c r="AV635" t="s">
        <v>78</v>
      </c>
      <c r="AW635" t="s">
        <v>78</v>
      </c>
      <c r="AX635" t="s">
        <v>78</v>
      </c>
      <c r="AY635">
        <v>4.2</v>
      </c>
      <c r="AZ635">
        <v>1</v>
      </c>
      <c r="BA635">
        <v>1</v>
      </c>
      <c r="BB635">
        <v>1</v>
      </c>
      <c r="BC635">
        <v>0</v>
      </c>
      <c r="BD635">
        <v>0.428571429</v>
      </c>
      <c r="BE635">
        <v>1</v>
      </c>
      <c r="BF635">
        <v>0.25</v>
      </c>
      <c r="BG635">
        <v>0</v>
      </c>
      <c r="BH635">
        <v>0</v>
      </c>
      <c r="BI635">
        <v>0.4</v>
      </c>
      <c r="BJ635">
        <v>0.36363636399999999</v>
      </c>
      <c r="BK635">
        <v>0</v>
      </c>
      <c r="BL635">
        <v>0.5</v>
      </c>
      <c r="BM635">
        <v>0.5</v>
      </c>
      <c r="BN635">
        <v>0.66666666699999999</v>
      </c>
      <c r="BO635">
        <v>0</v>
      </c>
      <c r="BP635">
        <v>44</v>
      </c>
      <c r="BQ635">
        <v>8.6999999999999993</v>
      </c>
      <c r="BR635">
        <v>9</v>
      </c>
      <c r="BS635">
        <v>8.6</v>
      </c>
      <c r="BT635">
        <v>8.6</v>
      </c>
      <c r="BU635">
        <v>7.9</v>
      </c>
      <c r="BV635">
        <v>8.6</v>
      </c>
      <c r="BW635">
        <v>8.8000000000000007</v>
      </c>
      <c r="BX635">
        <v>8.5</v>
      </c>
      <c r="BY635">
        <v>9.6999999999999993</v>
      </c>
      <c r="BZ635">
        <v>8.4</v>
      </c>
      <c r="CA635">
        <v>9.1999999999999993</v>
      </c>
      <c r="CB635">
        <v>9.4</v>
      </c>
      <c r="CC635">
        <v>8.9</v>
      </c>
      <c r="CD635">
        <v>9</v>
      </c>
      <c r="CE635">
        <v>8.9</v>
      </c>
      <c r="CF635">
        <v>1034.9997659999999</v>
      </c>
      <c r="CG635">
        <f>IF(CJ635&lt;$CH$1,CJ635,)</f>
        <v>1000.000002</v>
      </c>
      <c r="CH635">
        <v>1</v>
      </c>
      <c r="CI635">
        <v>635</v>
      </c>
      <c r="CJ635">
        <v>1000.000002</v>
      </c>
      <c r="CK635">
        <f t="shared" si="28"/>
        <v>2069.9995319999998</v>
      </c>
      <c r="CL635">
        <f t="shared" si="29"/>
        <v>547.76900109553799</v>
      </c>
    </row>
    <row r="636" spans="1:90" x14ac:dyDescent="0.25">
      <c r="A636" s="5" t="s">
        <v>709</v>
      </c>
      <c r="B636" s="2" t="s">
        <v>729</v>
      </c>
      <c r="C636" s="10">
        <v>43770</v>
      </c>
      <c r="D636" s="10">
        <v>43922</v>
      </c>
      <c r="E636" s="14">
        <f t="shared" si="27"/>
        <v>5</v>
      </c>
      <c r="F636" s="3" t="s">
        <v>747</v>
      </c>
      <c r="G636" s="3" t="s">
        <v>728</v>
      </c>
      <c r="H636">
        <v>550</v>
      </c>
      <c r="I636">
        <v>74.2</v>
      </c>
      <c r="J636">
        <v>157.80000000000001</v>
      </c>
      <c r="K636">
        <v>9.6999999999999993</v>
      </c>
      <c r="L636">
        <v>208</v>
      </c>
      <c r="M636">
        <v>87</v>
      </c>
      <c r="N636" t="s">
        <v>114</v>
      </c>
      <c r="O636">
        <v>398</v>
      </c>
      <c r="P636">
        <v>1080</v>
      </c>
      <c r="Q636">
        <v>2340</v>
      </c>
      <c r="R636" s="1" t="s">
        <v>78</v>
      </c>
      <c r="S636" s="1" t="s">
        <v>78</v>
      </c>
      <c r="T636" t="s">
        <v>74</v>
      </c>
      <c r="U636">
        <v>8</v>
      </c>
      <c r="V636">
        <v>264.49299999999999</v>
      </c>
      <c r="W636">
        <v>2.2000000000000002</v>
      </c>
      <c r="X636">
        <v>6</v>
      </c>
      <c r="Y636">
        <v>128</v>
      </c>
      <c r="Z636" t="s">
        <v>77</v>
      </c>
      <c r="AA636">
        <v>5260</v>
      </c>
      <c r="AF636" t="s">
        <v>74</v>
      </c>
      <c r="AG636">
        <v>108</v>
      </c>
      <c r="AH636">
        <v>1.69</v>
      </c>
      <c r="AI636">
        <v>32</v>
      </c>
      <c r="AJ636">
        <v>2</v>
      </c>
      <c r="AK636" t="s">
        <v>78</v>
      </c>
      <c r="AL636" t="s">
        <v>78</v>
      </c>
      <c r="AM636" t="s">
        <v>78</v>
      </c>
      <c r="AN636" t="s">
        <v>78</v>
      </c>
      <c r="AO636" t="s">
        <v>78</v>
      </c>
      <c r="AP636" t="s">
        <v>78</v>
      </c>
      <c r="AQ636" t="s">
        <v>74</v>
      </c>
      <c r="AR636" t="s">
        <v>78</v>
      </c>
      <c r="AS636" t="s">
        <v>78</v>
      </c>
      <c r="AT636" t="s">
        <v>78</v>
      </c>
      <c r="AU636" t="s">
        <v>78</v>
      </c>
      <c r="AV636" t="s">
        <v>74</v>
      </c>
      <c r="AW636" t="s">
        <v>78</v>
      </c>
      <c r="AX636" t="s">
        <v>78</v>
      </c>
      <c r="AY636">
        <v>5</v>
      </c>
      <c r="AZ636">
        <v>1</v>
      </c>
      <c r="BA636">
        <v>1</v>
      </c>
      <c r="BB636">
        <v>1</v>
      </c>
      <c r="BC636">
        <v>0</v>
      </c>
      <c r="BD636">
        <v>0.428571429</v>
      </c>
      <c r="BE636">
        <v>1</v>
      </c>
      <c r="BF636">
        <v>0.3125</v>
      </c>
      <c r="BG636">
        <v>0</v>
      </c>
      <c r="BH636">
        <v>0</v>
      </c>
      <c r="BI636">
        <v>0.6</v>
      </c>
      <c r="BJ636">
        <v>0.54545454500000001</v>
      </c>
      <c r="BK636">
        <v>0</v>
      </c>
      <c r="BL636">
        <v>0.5</v>
      </c>
      <c r="BM636">
        <v>0.5</v>
      </c>
      <c r="BN636">
        <v>0.66666666699999999</v>
      </c>
      <c r="BO636">
        <v>0</v>
      </c>
      <c r="BP636">
        <v>35</v>
      </c>
      <c r="BQ636">
        <v>9.3000000000000007</v>
      </c>
      <c r="BR636">
        <v>7.9</v>
      </c>
      <c r="BS636">
        <v>9.5</v>
      </c>
      <c r="BT636">
        <v>9.1</v>
      </c>
      <c r="BU636">
        <v>9.5</v>
      </c>
      <c r="BV636">
        <v>8.4</v>
      </c>
      <c r="BW636">
        <v>9</v>
      </c>
      <c r="BX636">
        <v>8.6999999999999993</v>
      </c>
      <c r="BY636">
        <v>9.1</v>
      </c>
      <c r="BZ636">
        <v>7.9</v>
      </c>
      <c r="CA636">
        <v>8.3000000000000007</v>
      </c>
      <c r="CB636">
        <v>8</v>
      </c>
      <c r="CC636">
        <v>9.3000000000000007</v>
      </c>
      <c r="CD636">
        <v>9.4</v>
      </c>
      <c r="CE636">
        <v>9.4</v>
      </c>
      <c r="CF636">
        <v>1034.9997659999999</v>
      </c>
      <c r="CG636">
        <f>IF(CJ636&lt;$CH$1,CJ636,)</f>
        <v>1000.051689</v>
      </c>
      <c r="CH636">
        <v>1</v>
      </c>
      <c r="CI636">
        <v>636</v>
      </c>
      <c r="CJ636">
        <v>1000.051689</v>
      </c>
      <c r="CK636">
        <f t="shared" si="28"/>
        <v>2069.9995319999998</v>
      </c>
      <c r="CL636">
        <f t="shared" si="29"/>
        <v>547.79731363184101</v>
      </c>
    </row>
    <row r="637" spans="1:90" x14ac:dyDescent="0.25">
      <c r="A637" s="5" t="s">
        <v>709</v>
      </c>
      <c r="B637" s="2" t="s">
        <v>748</v>
      </c>
      <c r="C637" s="10">
        <v>43770</v>
      </c>
      <c r="E637" s="14" t="e">
        <f t="shared" si="27"/>
        <v>#NUM!</v>
      </c>
      <c r="F637" s="3" t="s">
        <v>749</v>
      </c>
      <c r="H637">
        <v>432</v>
      </c>
      <c r="I637">
        <v>74.2</v>
      </c>
      <c r="J637">
        <v>157.80000000000001</v>
      </c>
      <c r="K637">
        <v>9.6999999999999993</v>
      </c>
      <c r="L637">
        <v>208</v>
      </c>
      <c r="M637">
        <v>87</v>
      </c>
      <c r="N637" t="s">
        <v>114</v>
      </c>
      <c r="O637">
        <v>398</v>
      </c>
      <c r="P637">
        <v>1080</v>
      </c>
      <c r="Q637">
        <v>2340</v>
      </c>
      <c r="R637" s="1" t="s">
        <v>78</v>
      </c>
      <c r="S637" s="1" t="s">
        <v>78</v>
      </c>
      <c r="T637" t="s">
        <v>74</v>
      </c>
      <c r="U637">
        <v>8</v>
      </c>
      <c r="V637">
        <v>261.30599999999998</v>
      </c>
      <c r="W637">
        <v>2.2000000000000002</v>
      </c>
      <c r="X637">
        <v>6</v>
      </c>
      <c r="Y637">
        <v>128</v>
      </c>
      <c r="Z637" t="s">
        <v>77</v>
      </c>
      <c r="AA637">
        <v>5260</v>
      </c>
      <c r="AF637">
        <v>121</v>
      </c>
      <c r="AG637">
        <v>108</v>
      </c>
      <c r="AH637">
        <v>1.69</v>
      </c>
      <c r="AI637">
        <v>32</v>
      </c>
      <c r="AJ637">
        <v>2</v>
      </c>
      <c r="AK637" t="s">
        <v>78</v>
      </c>
      <c r="AL637" t="s">
        <v>78</v>
      </c>
      <c r="AM637" t="s">
        <v>78</v>
      </c>
      <c r="AN637" t="s">
        <v>78</v>
      </c>
      <c r="AO637" t="s">
        <v>78</v>
      </c>
      <c r="AP637" t="s">
        <v>78</v>
      </c>
      <c r="AQ637" t="s">
        <v>74</v>
      </c>
      <c r="AR637" t="s">
        <v>78</v>
      </c>
      <c r="AS637" t="s">
        <v>78</v>
      </c>
      <c r="AT637" t="s">
        <v>78</v>
      </c>
      <c r="AU637" t="s">
        <v>78</v>
      </c>
      <c r="AV637" t="s">
        <v>74</v>
      </c>
      <c r="AW637" t="s">
        <v>78</v>
      </c>
      <c r="AX637" t="s">
        <v>78</v>
      </c>
      <c r="AY637">
        <v>5</v>
      </c>
      <c r="AZ637">
        <v>1</v>
      </c>
      <c r="BA637">
        <v>1</v>
      </c>
      <c r="BB637">
        <v>0.6</v>
      </c>
      <c r="BC637">
        <v>0</v>
      </c>
      <c r="BD637">
        <v>0.571428571</v>
      </c>
      <c r="BE637">
        <v>0.66666666699999999</v>
      </c>
      <c r="BF637">
        <v>0.125</v>
      </c>
      <c r="BG637">
        <v>0</v>
      </c>
      <c r="BH637">
        <v>0.5</v>
      </c>
      <c r="BI637">
        <v>0.4</v>
      </c>
      <c r="BJ637">
        <v>0.36363636399999999</v>
      </c>
      <c r="BK637">
        <v>0</v>
      </c>
      <c r="BL637">
        <v>0.75</v>
      </c>
      <c r="BM637">
        <v>1</v>
      </c>
      <c r="BN637">
        <v>1</v>
      </c>
      <c r="BO637">
        <v>0</v>
      </c>
      <c r="BP637">
        <v>1</v>
      </c>
      <c r="BQ637" t="s">
        <v>74</v>
      </c>
      <c r="BR637" t="s">
        <v>74</v>
      </c>
      <c r="BS637" t="s">
        <v>74</v>
      </c>
      <c r="BT637" t="s">
        <v>74</v>
      </c>
      <c r="BU637" t="s">
        <v>74</v>
      </c>
      <c r="BV637" t="s">
        <v>74</v>
      </c>
      <c r="BW637" t="s">
        <v>74</v>
      </c>
      <c r="BX637" t="s">
        <v>74</v>
      </c>
      <c r="BY637" t="s">
        <v>74</v>
      </c>
      <c r="BZ637" t="s">
        <v>74</v>
      </c>
      <c r="CA637" t="s">
        <v>74</v>
      </c>
      <c r="CB637" t="s">
        <v>74</v>
      </c>
      <c r="CC637" t="s">
        <v>74</v>
      </c>
      <c r="CD637" t="s">
        <v>74</v>
      </c>
      <c r="CE637" t="s">
        <v>74</v>
      </c>
      <c r="CF637">
        <v>1034.9997659999999</v>
      </c>
      <c r="CG637">
        <f>IF(CJ637&lt;$CH$1,CJ637,)</f>
        <v>3619.047615</v>
      </c>
      <c r="CH637">
        <v>1</v>
      </c>
      <c r="CI637">
        <v>637</v>
      </c>
      <c r="CJ637">
        <v>3619.047615</v>
      </c>
      <c r="CK637">
        <f t="shared" si="28"/>
        <v>2069.9995319999998</v>
      </c>
      <c r="CL637">
        <f t="shared" si="29"/>
        <v>1982.4020930209349</v>
      </c>
    </row>
    <row r="638" spans="1:90" x14ac:dyDescent="0.25">
      <c r="A638" s="5" t="s">
        <v>709</v>
      </c>
      <c r="B638" s="2" t="s">
        <v>713</v>
      </c>
      <c r="C638" s="10">
        <v>43739</v>
      </c>
      <c r="D638" s="10">
        <v>43983</v>
      </c>
      <c r="E638" s="14">
        <f t="shared" si="27"/>
        <v>8</v>
      </c>
      <c r="F638" s="3" t="s">
        <v>750</v>
      </c>
      <c r="G638" s="3" t="s">
        <v>712</v>
      </c>
      <c r="H638">
        <v>170</v>
      </c>
      <c r="I638">
        <v>75.400000000000006</v>
      </c>
      <c r="J638">
        <v>156.5</v>
      </c>
      <c r="K638">
        <v>9.4</v>
      </c>
      <c r="L638">
        <v>188</v>
      </c>
      <c r="M638">
        <v>81</v>
      </c>
      <c r="N638" t="s">
        <v>76</v>
      </c>
      <c r="O638">
        <v>271</v>
      </c>
      <c r="P638">
        <v>720</v>
      </c>
      <c r="Q638">
        <v>1520</v>
      </c>
      <c r="R638" s="1" t="s">
        <v>78</v>
      </c>
      <c r="S638" s="1" t="s">
        <v>78</v>
      </c>
      <c r="T638" t="s">
        <v>74</v>
      </c>
      <c r="U638">
        <v>8</v>
      </c>
      <c r="V638">
        <v>95.564999999999998</v>
      </c>
      <c r="W638">
        <v>1.95</v>
      </c>
      <c r="X638">
        <v>3</v>
      </c>
      <c r="Y638">
        <v>32</v>
      </c>
      <c r="Z638" t="s">
        <v>104</v>
      </c>
      <c r="AA638">
        <v>5000</v>
      </c>
      <c r="AF638" t="s">
        <v>74</v>
      </c>
      <c r="AG638">
        <v>12</v>
      </c>
      <c r="AH638">
        <v>1.8</v>
      </c>
      <c r="AI638">
        <v>8</v>
      </c>
      <c r="AJ638">
        <v>2</v>
      </c>
      <c r="AK638" t="s">
        <v>78</v>
      </c>
      <c r="AL638" t="s">
        <v>78</v>
      </c>
      <c r="AM638" t="s">
        <v>78</v>
      </c>
      <c r="AN638" t="s">
        <v>78</v>
      </c>
      <c r="AO638" t="s">
        <v>78</v>
      </c>
      <c r="AP638" t="s">
        <v>74</v>
      </c>
      <c r="AQ638" t="s">
        <v>74</v>
      </c>
      <c r="AR638" t="s">
        <v>77</v>
      </c>
      <c r="AS638" t="s">
        <v>78</v>
      </c>
      <c r="AT638" t="s">
        <v>78</v>
      </c>
      <c r="AU638" t="s">
        <v>78</v>
      </c>
      <c r="AV638" t="s">
        <v>78</v>
      </c>
      <c r="AW638" t="s">
        <v>78</v>
      </c>
      <c r="AX638" t="s">
        <v>78</v>
      </c>
      <c r="AY638">
        <v>4.2</v>
      </c>
      <c r="AZ638">
        <v>1</v>
      </c>
      <c r="BA638">
        <v>1</v>
      </c>
      <c r="BB638">
        <v>0.8</v>
      </c>
      <c r="BC638">
        <v>0</v>
      </c>
      <c r="BD638">
        <v>0.71428571399999996</v>
      </c>
      <c r="BE638">
        <v>0.33333333300000001</v>
      </c>
      <c r="BF638">
        <v>0.125</v>
      </c>
      <c r="BG638">
        <v>0</v>
      </c>
      <c r="BH638">
        <v>0.5</v>
      </c>
      <c r="BI638">
        <v>0.4</v>
      </c>
      <c r="BJ638">
        <v>0.36363636399999999</v>
      </c>
      <c r="BK638">
        <v>0</v>
      </c>
      <c r="BL638">
        <v>0.75</v>
      </c>
      <c r="BM638">
        <v>1</v>
      </c>
      <c r="BN638">
        <v>1</v>
      </c>
      <c r="BO638">
        <v>0</v>
      </c>
      <c r="BP638">
        <v>28</v>
      </c>
      <c r="BQ638">
        <v>9.1</v>
      </c>
      <c r="BR638">
        <v>7.7</v>
      </c>
      <c r="BS638">
        <v>8.6</v>
      </c>
      <c r="BT638">
        <v>8.8000000000000007</v>
      </c>
      <c r="BU638">
        <v>7.6</v>
      </c>
      <c r="BV638">
        <v>8.6999999999999993</v>
      </c>
      <c r="BW638">
        <v>9.1</v>
      </c>
      <c r="BX638">
        <v>8</v>
      </c>
      <c r="BY638">
        <v>8.9</v>
      </c>
      <c r="BZ638">
        <v>6.9</v>
      </c>
      <c r="CA638">
        <v>8.1</v>
      </c>
      <c r="CB638">
        <v>7.8</v>
      </c>
      <c r="CC638">
        <v>8.6</v>
      </c>
      <c r="CD638">
        <v>8.6</v>
      </c>
      <c r="CE638">
        <v>8.9</v>
      </c>
      <c r="CF638">
        <v>334.43086119999998</v>
      </c>
      <c r="CG638">
        <f>IF(CJ638&lt;$CH$1,CJ638,)</f>
        <v>1024.619287</v>
      </c>
      <c r="CH638">
        <v>1</v>
      </c>
      <c r="CI638">
        <v>638</v>
      </c>
      <c r="CJ638">
        <v>1024.619287</v>
      </c>
      <c r="CK638">
        <f t="shared" si="28"/>
        <v>668.86172239999996</v>
      </c>
      <c r="CL638">
        <f t="shared" si="29"/>
        <v>561.25468222070299</v>
      </c>
    </row>
    <row r="639" spans="1:90" x14ac:dyDescent="0.25">
      <c r="A639" s="5" t="s">
        <v>709</v>
      </c>
      <c r="B639" s="2" t="s">
        <v>742</v>
      </c>
      <c r="C639" s="10">
        <v>43709</v>
      </c>
      <c r="D639" s="10">
        <v>43862</v>
      </c>
      <c r="E639" s="14">
        <f t="shared" si="27"/>
        <v>5</v>
      </c>
      <c r="F639" s="3" t="s">
        <v>751</v>
      </c>
      <c r="G639" s="3" t="s">
        <v>741</v>
      </c>
      <c r="H639">
        <v>140</v>
      </c>
      <c r="I639">
        <v>75.400000000000006</v>
      </c>
      <c r="J639">
        <v>156.5</v>
      </c>
      <c r="K639">
        <v>9.4</v>
      </c>
      <c r="L639">
        <v>188</v>
      </c>
      <c r="M639">
        <v>81</v>
      </c>
      <c r="N639" t="s">
        <v>76</v>
      </c>
      <c r="O639">
        <v>271</v>
      </c>
      <c r="P639">
        <v>720</v>
      </c>
      <c r="Q639">
        <v>1520</v>
      </c>
      <c r="R639" s="1" t="s">
        <v>77</v>
      </c>
      <c r="S639" s="1" t="s">
        <v>78</v>
      </c>
      <c r="T639" t="s">
        <v>74</v>
      </c>
      <c r="U639">
        <v>8</v>
      </c>
      <c r="V639">
        <v>95.564999999999998</v>
      </c>
      <c r="W639">
        <v>1.95</v>
      </c>
      <c r="X639">
        <v>2</v>
      </c>
      <c r="Y639">
        <v>32</v>
      </c>
      <c r="Z639" t="s">
        <v>104</v>
      </c>
      <c r="AA639">
        <v>5000</v>
      </c>
      <c r="AF639" t="s">
        <v>74</v>
      </c>
      <c r="AG639">
        <v>12</v>
      </c>
      <c r="AH639">
        <v>1.8</v>
      </c>
      <c r="AI639">
        <v>8</v>
      </c>
      <c r="AJ639">
        <v>2</v>
      </c>
      <c r="AK639" t="s">
        <v>77</v>
      </c>
      <c r="AL639" t="s">
        <v>78</v>
      </c>
      <c r="AM639" t="s">
        <v>78</v>
      </c>
      <c r="AN639" t="s">
        <v>78</v>
      </c>
      <c r="AO639" t="s">
        <v>78</v>
      </c>
      <c r="AP639" t="s">
        <v>74</v>
      </c>
      <c r="AQ639" t="s">
        <v>74</v>
      </c>
      <c r="AR639" t="s">
        <v>77</v>
      </c>
      <c r="AS639" t="s">
        <v>78</v>
      </c>
      <c r="AT639" t="s">
        <v>78</v>
      </c>
      <c r="AU639" t="s">
        <v>78</v>
      </c>
      <c r="AV639" t="s">
        <v>78</v>
      </c>
      <c r="AW639" t="s">
        <v>78</v>
      </c>
      <c r="AX639" t="s">
        <v>78</v>
      </c>
      <c r="AY639">
        <v>4.2</v>
      </c>
      <c r="AZ639">
        <v>1</v>
      </c>
      <c r="BA639">
        <v>1</v>
      </c>
      <c r="BB639">
        <v>0.8</v>
      </c>
      <c r="BC639">
        <v>0</v>
      </c>
      <c r="BD639">
        <v>0.71428571399999996</v>
      </c>
      <c r="BE639">
        <v>0.66666666699999999</v>
      </c>
      <c r="BF639">
        <v>0.125</v>
      </c>
      <c r="BG639">
        <v>0</v>
      </c>
      <c r="BH639">
        <v>0.5</v>
      </c>
      <c r="BI639">
        <v>0.4</v>
      </c>
      <c r="BJ639">
        <v>0.36363636399999999</v>
      </c>
      <c r="BK639">
        <v>0</v>
      </c>
      <c r="BL639">
        <v>0.75</v>
      </c>
      <c r="BM639">
        <v>0.5</v>
      </c>
      <c r="BN639">
        <v>0.83333333300000001</v>
      </c>
      <c r="BO639">
        <v>0</v>
      </c>
      <c r="BP639">
        <v>27</v>
      </c>
      <c r="BQ639">
        <v>8.6999999999999993</v>
      </c>
      <c r="BR639">
        <v>7.5</v>
      </c>
      <c r="BS639">
        <v>8.6</v>
      </c>
      <c r="BT639">
        <v>8.6</v>
      </c>
      <c r="BU639">
        <v>7.6</v>
      </c>
      <c r="BV639">
        <v>8.4</v>
      </c>
      <c r="BW639">
        <v>8.4</v>
      </c>
      <c r="BX639">
        <v>7.3</v>
      </c>
      <c r="BY639">
        <v>7.9</v>
      </c>
      <c r="BZ639">
        <v>7.4</v>
      </c>
      <c r="CA639">
        <v>6.6</v>
      </c>
      <c r="CB639">
        <v>8</v>
      </c>
      <c r="CC639">
        <v>8.4</v>
      </c>
      <c r="CD639">
        <v>8.8000000000000007</v>
      </c>
      <c r="CE639">
        <v>8.6999999999999993</v>
      </c>
      <c r="CG639">
        <f>IF(CJ639&lt;$CH$1,CJ639,)</f>
        <v>1684.594296</v>
      </c>
      <c r="CH639">
        <v>1</v>
      </c>
      <c r="CI639">
        <v>639</v>
      </c>
      <c r="CJ639">
        <v>1684.594296</v>
      </c>
      <c r="CK639">
        <f t="shared" si="28"/>
        <v>0</v>
      </c>
      <c r="CL639">
        <f t="shared" si="29"/>
        <v>922.76853292562396</v>
      </c>
    </row>
    <row r="640" spans="1:90" x14ac:dyDescent="0.25">
      <c r="A640" s="5" t="s">
        <v>709</v>
      </c>
      <c r="B640" s="2" t="s">
        <v>752</v>
      </c>
      <c r="C640" s="10">
        <v>43709</v>
      </c>
      <c r="E640" s="14" t="e">
        <f t="shared" si="27"/>
        <v>#NUM!</v>
      </c>
      <c r="F640" s="3" t="s">
        <v>753</v>
      </c>
      <c r="H640">
        <v>2570</v>
      </c>
      <c r="I640">
        <v>72.3</v>
      </c>
      <c r="J640">
        <v>154.4</v>
      </c>
      <c r="K640">
        <v>10.4</v>
      </c>
      <c r="L640">
        <v>241</v>
      </c>
      <c r="M640">
        <v>95</v>
      </c>
      <c r="N640" t="s">
        <v>84</v>
      </c>
      <c r="O640">
        <v>385</v>
      </c>
      <c r="P640">
        <v>2088</v>
      </c>
      <c r="Q640">
        <v>2250</v>
      </c>
      <c r="R640" s="1" t="s">
        <v>78</v>
      </c>
      <c r="S640" s="1" t="s">
        <v>77</v>
      </c>
      <c r="T640" t="s">
        <v>74</v>
      </c>
      <c r="U640">
        <v>8</v>
      </c>
      <c r="V640">
        <v>480.83</v>
      </c>
      <c r="W640">
        <v>2.96</v>
      </c>
      <c r="X640">
        <v>12</v>
      </c>
      <c r="Y640">
        <v>512</v>
      </c>
      <c r="Z640" t="s">
        <v>77</v>
      </c>
      <c r="AA640">
        <v>4050</v>
      </c>
      <c r="AB640">
        <v>95</v>
      </c>
      <c r="AC640">
        <v>33.57</v>
      </c>
      <c r="AD640">
        <v>12.53</v>
      </c>
      <c r="AE640">
        <v>22.33</v>
      </c>
      <c r="AF640" t="s">
        <v>74</v>
      </c>
      <c r="AG640">
        <v>108</v>
      </c>
      <c r="AH640">
        <v>1.69</v>
      </c>
      <c r="AI640" t="s">
        <v>74</v>
      </c>
      <c r="AJ640" t="s">
        <v>74</v>
      </c>
      <c r="AK640" t="s">
        <v>78</v>
      </c>
      <c r="AL640" t="s">
        <v>78</v>
      </c>
      <c r="AM640" t="s">
        <v>78</v>
      </c>
      <c r="AN640" t="s">
        <v>78</v>
      </c>
      <c r="AO640" t="s">
        <v>78</v>
      </c>
      <c r="AP640" t="s">
        <v>78</v>
      </c>
      <c r="AQ640" t="s">
        <v>78</v>
      </c>
      <c r="AR640" t="s">
        <v>77</v>
      </c>
      <c r="AS640" t="s">
        <v>77</v>
      </c>
      <c r="AT640" t="s">
        <v>77</v>
      </c>
      <c r="AU640" t="s">
        <v>78</v>
      </c>
      <c r="AV640" t="s">
        <v>78</v>
      </c>
      <c r="AW640" t="s">
        <v>78</v>
      </c>
      <c r="AX640" t="s">
        <v>78</v>
      </c>
      <c r="AY640">
        <v>5</v>
      </c>
      <c r="AZ640">
        <v>1</v>
      </c>
      <c r="BA640">
        <v>1</v>
      </c>
      <c r="BB640">
        <v>0.6</v>
      </c>
      <c r="BC640">
        <v>1</v>
      </c>
      <c r="BD640">
        <v>0.428571429</v>
      </c>
      <c r="BE640">
        <v>0.66666666699999999</v>
      </c>
      <c r="BF640">
        <v>0.25</v>
      </c>
      <c r="BG640">
        <v>0.25</v>
      </c>
      <c r="BH640">
        <v>0</v>
      </c>
      <c r="BI640">
        <v>0.4</v>
      </c>
      <c r="BJ640">
        <v>0.36363636399999999</v>
      </c>
      <c r="BK640">
        <v>0</v>
      </c>
      <c r="BL640">
        <v>0.5</v>
      </c>
      <c r="BM640">
        <v>1</v>
      </c>
      <c r="BN640">
        <v>1</v>
      </c>
      <c r="BO640">
        <v>1</v>
      </c>
      <c r="BP640">
        <v>1</v>
      </c>
      <c r="BQ640" t="s">
        <v>74</v>
      </c>
      <c r="BR640" t="s">
        <v>74</v>
      </c>
      <c r="BS640" t="s">
        <v>74</v>
      </c>
      <c r="BT640" t="s">
        <v>74</v>
      </c>
      <c r="BU640" t="s">
        <v>74</v>
      </c>
      <c r="BV640" t="s">
        <v>74</v>
      </c>
      <c r="BW640" t="s">
        <v>74</v>
      </c>
      <c r="BX640" t="s">
        <v>74</v>
      </c>
      <c r="BY640" t="s">
        <v>74</v>
      </c>
      <c r="BZ640" t="s">
        <v>74</v>
      </c>
      <c r="CA640" t="s">
        <v>74</v>
      </c>
      <c r="CB640" t="s">
        <v>74</v>
      </c>
      <c r="CC640" t="s">
        <v>74</v>
      </c>
      <c r="CD640" t="s">
        <v>74</v>
      </c>
      <c r="CE640" t="s">
        <v>74</v>
      </c>
      <c r="CF640">
        <v>334.43086119999998</v>
      </c>
      <c r="CG640">
        <f>IF(CJ640&lt;$CH$1,CJ640,)</f>
        <v>4419.3548449999998</v>
      </c>
      <c r="CH640">
        <v>1</v>
      </c>
      <c r="CI640">
        <v>640</v>
      </c>
      <c r="CJ640">
        <v>4419.3548449999998</v>
      </c>
      <c r="CK640">
        <f t="shared" si="28"/>
        <v>668.86172239999996</v>
      </c>
      <c r="CL640">
        <f t="shared" si="29"/>
        <v>2420.7855840908046</v>
      </c>
    </row>
    <row r="641" spans="1:90" x14ac:dyDescent="0.25">
      <c r="A641" s="5" t="s">
        <v>709</v>
      </c>
      <c r="B641" s="2" t="s">
        <v>740</v>
      </c>
      <c r="C641" s="10">
        <v>43709</v>
      </c>
      <c r="D641" s="10">
        <v>43862</v>
      </c>
      <c r="E641" s="14">
        <f t="shared" si="27"/>
        <v>5</v>
      </c>
      <c r="F641" s="3" t="s">
        <v>738</v>
      </c>
      <c r="G641" s="3" t="s">
        <v>739</v>
      </c>
      <c r="H641">
        <v>473</v>
      </c>
      <c r="I641">
        <v>74.599999999999994</v>
      </c>
      <c r="J641">
        <v>157.19999999999999</v>
      </c>
      <c r="K641">
        <v>8.5</v>
      </c>
      <c r="L641">
        <v>196</v>
      </c>
      <c r="M641">
        <v>85</v>
      </c>
      <c r="N641" t="s">
        <v>114</v>
      </c>
      <c r="O641">
        <v>403</v>
      </c>
      <c r="P641">
        <v>1080</v>
      </c>
      <c r="Q641">
        <v>2340</v>
      </c>
      <c r="R641" s="1" t="s">
        <v>78</v>
      </c>
      <c r="S641" s="1" t="s">
        <v>78</v>
      </c>
      <c r="T641" t="s">
        <v>74</v>
      </c>
      <c r="U641">
        <v>8</v>
      </c>
      <c r="V641">
        <v>464.85700000000003</v>
      </c>
      <c r="W641">
        <v>2.96</v>
      </c>
      <c r="X641">
        <v>8</v>
      </c>
      <c r="Y641">
        <v>128</v>
      </c>
      <c r="Z641" t="s">
        <v>77</v>
      </c>
      <c r="AA641">
        <v>4000</v>
      </c>
      <c r="AF641" t="s">
        <v>74</v>
      </c>
      <c r="AG641">
        <v>48</v>
      </c>
      <c r="AH641">
        <v>1.75</v>
      </c>
      <c r="AI641">
        <v>24.8</v>
      </c>
      <c r="AJ641">
        <v>2</v>
      </c>
      <c r="AK641" t="s">
        <v>78</v>
      </c>
      <c r="AL641" t="s">
        <v>78</v>
      </c>
      <c r="AM641" t="s">
        <v>78</v>
      </c>
      <c r="AN641" t="s">
        <v>78</v>
      </c>
      <c r="AO641" t="s">
        <v>78</v>
      </c>
      <c r="AP641" t="s">
        <v>78</v>
      </c>
      <c r="AQ641" t="s">
        <v>74</v>
      </c>
      <c r="AR641" t="s">
        <v>78</v>
      </c>
      <c r="AS641" t="s">
        <v>77</v>
      </c>
      <c r="AT641" t="s">
        <v>77</v>
      </c>
      <c r="AU641" t="s">
        <v>78</v>
      </c>
      <c r="AV641" t="s">
        <v>78</v>
      </c>
      <c r="AW641" t="s">
        <v>78</v>
      </c>
      <c r="AX641" t="s">
        <v>78</v>
      </c>
      <c r="AY641">
        <v>5</v>
      </c>
      <c r="AZ641">
        <v>1</v>
      </c>
      <c r="BA641">
        <v>1</v>
      </c>
      <c r="BB641">
        <v>0.6</v>
      </c>
      <c r="BC641">
        <v>1</v>
      </c>
      <c r="BD641">
        <v>0.571428571</v>
      </c>
      <c r="BE641">
        <v>1</v>
      </c>
      <c r="BF641">
        <v>0.375</v>
      </c>
      <c r="BG641">
        <v>0.25</v>
      </c>
      <c r="BH641">
        <v>0.5</v>
      </c>
      <c r="BI641">
        <v>0.4</v>
      </c>
      <c r="BJ641">
        <v>0.36363636399999999</v>
      </c>
      <c r="BK641">
        <v>0</v>
      </c>
      <c r="BL641">
        <v>0.75</v>
      </c>
      <c r="BM641">
        <v>1</v>
      </c>
      <c r="BN641">
        <v>1</v>
      </c>
      <c r="BO641">
        <v>1</v>
      </c>
      <c r="BP641">
        <v>2</v>
      </c>
      <c r="BQ641" t="s">
        <v>74</v>
      </c>
      <c r="BR641" t="s">
        <v>74</v>
      </c>
      <c r="BS641" t="s">
        <v>74</v>
      </c>
      <c r="BT641" t="s">
        <v>74</v>
      </c>
      <c r="BU641" t="s">
        <v>74</v>
      </c>
      <c r="BV641" t="s">
        <v>74</v>
      </c>
      <c r="BW641" t="s">
        <v>74</v>
      </c>
      <c r="BX641" t="s">
        <v>74</v>
      </c>
      <c r="BY641" t="s">
        <v>74</v>
      </c>
      <c r="BZ641" t="s">
        <v>74</v>
      </c>
      <c r="CA641" t="s">
        <v>74</v>
      </c>
      <c r="CB641" t="s">
        <v>74</v>
      </c>
      <c r="CC641" t="s">
        <v>74</v>
      </c>
      <c r="CD641" t="s">
        <v>74</v>
      </c>
      <c r="CE641" t="s">
        <v>74</v>
      </c>
      <c r="CF641">
        <v>334.43086119999998</v>
      </c>
      <c r="CG641">
        <f>IF(CJ641&lt;$CH$1,CJ641,)</f>
        <v>0</v>
      </c>
      <c r="CH641">
        <v>1</v>
      </c>
      <c r="CI641">
        <v>641</v>
      </c>
      <c r="CJ641">
        <v>10148.14813</v>
      </c>
      <c r="CK641">
        <f t="shared" si="28"/>
        <v>668.86172239999996</v>
      </c>
      <c r="CL641">
        <f t="shared" si="29"/>
        <v>0</v>
      </c>
    </row>
    <row r="642" spans="1:90" x14ac:dyDescent="0.25">
      <c r="A642" s="5" t="s">
        <v>709</v>
      </c>
      <c r="B642" s="2" t="s">
        <v>731</v>
      </c>
      <c r="C642" s="10">
        <v>43709</v>
      </c>
      <c r="D642" s="10">
        <v>43891</v>
      </c>
      <c r="E642" s="14">
        <f t="shared" ref="E642:E705" si="30">DATEDIF(C642,D642,"M")</f>
        <v>6</v>
      </c>
      <c r="F642" s="3" t="s">
        <v>754</v>
      </c>
      <c r="G642" s="3" t="s">
        <v>732</v>
      </c>
      <c r="H642">
        <v>300</v>
      </c>
      <c r="I642">
        <v>74.5</v>
      </c>
      <c r="J642">
        <v>156.80000000000001</v>
      </c>
      <c r="K642">
        <v>8.6999999999999993</v>
      </c>
      <c r="L642">
        <v>179</v>
      </c>
      <c r="M642">
        <v>85</v>
      </c>
      <c r="N642" t="s">
        <v>114</v>
      </c>
      <c r="O642">
        <v>403</v>
      </c>
      <c r="P642">
        <v>1080</v>
      </c>
      <c r="Q642">
        <v>2340</v>
      </c>
      <c r="R642" s="1" t="s">
        <v>77</v>
      </c>
      <c r="S642" s="1" t="s">
        <v>78</v>
      </c>
      <c r="T642" t="s">
        <v>74</v>
      </c>
      <c r="U642">
        <v>8</v>
      </c>
      <c r="V642">
        <v>217.22499999999999</v>
      </c>
      <c r="W642">
        <v>2.2000000000000002</v>
      </c>
      <c r="X642">
        <v>6</v>
      </c>
      <c r="Y642">
        <v>64</v>
      </c>
      <c r="Z642" t="s">
        <v>107</v>
      </c>
      <c r="AA642">
        <v>4030</v>
      </c>
      <c r="AB642">
        <v>106</v>
      </c>
      <c r="AC642">
        <v>39.17</v>
      </c>
      <c r="AD642">
        <v>13.42</v>
      </c>
      <c r="AE642">
        <v>17.170000000000002</v>
      </c>
      <c r="AF642" t="s">
        <v>74</v>
      </c>
      <c r="AG642">
        <v>48</v>
      </c>
      <c r="AH642">
        <v>1.79</v>
      </c>
      <c r="AI642">
        <v>32</v>
      </c>
      <c r="AJ642">
        <v>2</v>
      </c>
      <c r="AK642" t="s">
        <v>78</v>
      </c>
      <c r="AL642" t="s">
        <v>78</v>
      </c>
      <c r="AM642" t="s">
        <v>78</v>
      </c>
      <c r="AN642" t="s">
        <v>78</v>
      </c>
      <c r="AO642" t="s">
        <v>78</v>
      </c>
      <c r="AP642" t="s">
        <v>78</v>
      </c>
      <c r="AQ642" t="s">
        <v>74</v>
      </c>
      <c r="AR642" t="s">
        <v>78</v>
      </c>
      <c r="AS642" t="s">
        <v>78</v>
      </c>
      <c r="AT642" t="s">
        <v>78</v>
      </c>
      <c r="AU642" t="s">
        <v>78</v>
      </c>
      <c r="AV642" t="s">
        <v>78</v>
      </c>
      <c r="AW642" t="s">
        <v>78</v>
      </c>
      <c r="AX642" t="s">
        <v>78</v>
      </c>
      <c r="AY642">
        <v>5</v>
      </c>
      <c r="AZ642">
        <v>1</v>
      </c>
      <c r="BA642">
        <v>1</v>
      </c>
      <c r="BB642">
        <v>1</v>
      </c>
      <c r="BC642">
        <v>0</v>
      </c>
      <c r="BD642">
        <v>0.428571429</v>
      </c>
      <c r="BE642">
        <v>1</v>
      </c>
      <c r="BF642">
        <v>0.25</v>
      </c>
      <c r="BG642">
        <v>0</v>
      </c>
      <c r="BH642">
        <v>0</v>
      </c>
      <c r="BI642">
        <v>0.4</v>
      </c>
      <c r="BJ642">
        <v>0.36363636399999999</v>
      </c>
      <c r="BK642">
        <v>0</v>
      </c>
      <c r="BL642">
        <v>0.5</v>
      </c>
      <c r="BM642">
        <v>0.5</v>
      </c>
      <c r="BN642">
        <v>0.66666666699999999</v>
      </c>
      <c r="BO642">
        <v>0</v>
      </c>
      <c r="BP642">
        <v>97</v>
      </c>
      <c r="BQ642">
        <v>9.4</v>
      </c>
      <c r="BR642">
        <v>7.7</v>
      </c>
      <c r="BS642">
        <v>9.6</v>
      </c>
      <c r="BT642">
        <v>9.1999999999999993</v>
      </c>
      <c r="BU642">
        <v>9</v>
      </c>
      <c r="BV642">
        <v>8.4</v>
      </c>
      <c r="BW642">
        <v>9.3000000000000007</v>
      </c>
      <c r="BX642">
        <v>8.9</v>
      </c>
      <c r="BY642">
        <v>9.6</v>
      </c>
      <c r="BZ642">
        <v>8.1999999999999993</v>
      </c>
      <c r="CA642">
        <v>9.1999999999999993</v>
      </c>
      <c r="CB642">
        <v>8.8000000000000007</v>
      </c>
      <c r="CC642">
        <v>9.3000000000000007</v>
      </c>
      <c r="CD642">
        <v>9.4</v>
      </c>
      <c r="CE642">
        <v>9.4</v>
      </c>
      <c r="CF642">
        <v>334.43086119999998</v>
      </c>
      <c r="CG642">
        <f>IF(CJ642&lt;$CH$1,CJ642,)</f>
        <v>4733.3331859999998</v>
      </c>
      <c r="CH642">
        <v>1</v>
      </c>
      <c r="CI642">
        <v>642</v>
      </c>
      <c r="CJ642">
        <v>4733.3331859999998</v>
      </c>
      <c r="CK642">
        <f t="shared" si="28"/>
        <v>668.86172239999996</v>
      </c>
      <c r="CL642">
        <f t="shared" si="29"/>
        <v>2592.7731859620335</v>
      </c>
    </row>
    <row r="643" spans="1:90" x14ac:dyDescent="0.25">
      <c r="A643" s="5" t="s">
        <v>745</v>
      </c>
      <c r="B643" s="2" t="s">
        <v>717</v>
      </c>
      <c r="C643" s="10">
        <v>43678</v>
      </c>
      <c r="D643" s="10">
        <v>43770</v>
      </c>
      <c r="E643" s="14">
        <f t="shared" si="30"/>
        <v>3</v>
      </c>
      <c r="F643" s="3" t="s">
        <v>755</v>
      </c>
      <c r="G643" s="3" t="s">
        <v>746</v>
      </c>
      <c r="H643">
        <v>250</v>
      </c>
      <c r="I643">
        <v>75.3</v>
      </c>
      <c r="J643">
        <v>158.30000000000001</v>
      </c>
      <c r="K643">
        <v>8.4</v>
      </c>
      <c r="L643">
        <v>190</v>
      </c>
      <c r="M643">
        <v>81</v>
      </c>
      <c r="N643" t="s">
        <v>167</v>
      </c>
      <c r="O643">
        <v>409</v>
      </c>
      <c r="P643">
        <v>1080</v>
      </c>
      <c r="Q643">
        <v>2340</v>
      </c>
      <c r="R643" s="1" t="s">
        <v>78</v>
      </c>
      <c r="S643" s="1" t="s">
        <v>78</v>
      </c>
      <c r="T643" t="s">
        <v>74</v>
      </c>
      <c r="U643">
        <v>8</v>
      </c>
      <c r="V643">
        <v>170.51599999999999</v>
      </c>
      <c r="W643">
        <v>2</v>
      </c>
      <c r="X643">
        <v>4</v>
      </c>
      <c r="Y643">
        <v>64</v>
      </c>
      <c r="Z643" t="s">
        <v>104</v>
      </c>
      <c r="AA643">
        <v>4000</v>
      </c>
      <c r="AB643">
        <v>108</v>
      </c>
      <c r="AC643">
        <v>25.02</v>
      </c>
      <c r="AD643">
        <v>16</v>
      </c>
      <c r="AE643">
        <v>14.4</v>
      </c>
      <c r="AF643">
        <v>84</v>
      </c>
      <c r="AG643">
        <v>48</v>
      </c>
      <c r="AH643">
        <v>1.79</v>
      </c>
      <c r="AI643">
        <v>13</v>
      </c>
      <c r="AJ643">
        <v>2</v>
      </c>
      <c r="AK643" t="s">
        <v>78</v>
      </c>
      <c r="AL643" t="s">
        <v>78</v>
      </c>
      <c r="AM643" t="s">
        <v>78</v>
      </c>
      <c r="AN643" t="s">
        <v>78</v>
      </c>
      <c r="AO643" t="s">
        <v>78</v>
      </c>
      <c r="AP643" t="s">
        <v>78</v>
      </c>
      <c r="AQ643" t="s">
        <v>74</v>
      </c>
      <c r="AR643" t="s">
        <v>77</v>
      </c>
      <c r="AS643" t="s">
        <v>78</v>
      </c>
      <c r="AT643" t="s">
        <v>78</v>
      </c>
      <c r="AU643" t="s">
        <v>78</v>
      </c>
      <c r="AV643" t="s">
        <v>78</v>
      </c>
      <c r="AW643" t="s">
        <v>78</v>
      </c>
      <c r="AX643" t="s">
        <v>78</v>
      </c>
      <c r="AY643">
        <v>4.2</v>
      </c>
      <c r="AZ643">
        <v>1</v>
      </c>
      <c r="BA643">
        <v>1</v>
      </c>
      <c r="BB643">
        <v>0.8</v>
      </c>
      <c r="BC643">
        <v>0</v>
      </c>
      <c r="BD643">
        <v>0.571428571</v>
      </c>
      <c r="BE643">
        <v>0.33333333300000001</v>
      </c>
      <c r="BF643">
        <v>0.125</v>
      </c>
      <c r="BG643">
        <v>0</v>
      </c>
      <c r="BH643">
        <v>0.5</v>
      </c>
      <c r="BI643">
        <v>0.4</v>
      </c>
      <c r="BJ643">
        <v>0.36363636399999999</v>
      </c>
      <c r="BK643">
        <v>0</v>
      </c>
      <c r="BL643">
        <v>0.75</v>
      </c>
      <c r="BM643">
        <v>1</v>
      </c>
      <c r="BN643">
        <v>1</v>
      </c>
      <c r="BO643">
        <v>0</v>
      </c>
      <c r="BP643">
        <v>219</v>
      </c>
      <c r="BQ643">
        <v>9.1</v>
      </c>
      <c r="BR643">
        <v>8</v>
      </c>
      <c r="BS643">
        <v>9.4</v>
      </c>
      <c r="BT643">
        <v>8.6999999999999993</v>
      </c>
      <c r="BU643">
        <v>8.1999999999999993</v>
      </c>
      <c r="BV643">
        <v>8.6999999999999993</v>
      </c>
      <c r="BW643">
        <v>9.1</v>
      </c>
      <c r="BX643">
        <v>8.6</v>
      </c>
      <c r="BY643">
        <v>9.1</v>
      </c>
      <c r="BZ643">
        <v>7.7</v>
      </c>
      <c r="CA643">
        <v>8.4</v>
      </c>
      <c r="CB643">
        <v>7.8</v>
      </c>
      <c r="CC643">
        <v>9.1</v>
      </c>
      <c r="CD643">
        <v>9</v>
      </c>
      <c r="CE643">
        <v>8.9</v>
      </c>
      <c r="CF643">
        <v>1034.999957</v>
      </c>
      <c r="CG643">
        <f>IF(CJ643&lt;$CH$1,CJ643,)</f>
        <v>1339.285605</v>
      </c>
      <c r="CH643">
        <v>1</v>
      </c>
      <c r="CI643">
        <v>643</v>
      </c>
      <c r="CJ643">
        <v>1339.285605</v>
      </c>
      <c r="CK643">
        <f t="shared" ref="CK643:CK706" si="31">CF643*2</f>
        <v>2069.999914</v>
      </c>
      <c r="CL643">
        <f t="shared" ref="CL643:CL706" si="32">CG643*0.547769</f>
        <v>733.61913656524496</v>
      </c>
    </row>
    <row r="644" spans="1:90" x14ac:dyDescent="0.25">
      <c r="A644" s="5" t="s">
        <v>745</v>
      </c>
      <c r="B644" s="2" t="s">
        <v>736</v>
      </c>
      <c r="C644" s="10">
        <v>43678</v>
      </c>
      <c r="D644" s="10">
        <v>43891</v>
      </c>
      <c r="E644" s="14">
        <f t="shared" si="30"/>
        <v>7</v>
      </c>
      <c r="G644" s="3" t="s">
        <v>719</v>
      </c>
      <c r="H644">
        <v>250</v>
      </c>
      <c r="I644">
        <v>76.400000000000006</v>
      </c>
      <c r="J644">
        <v>161.30000000000001</v>
      </c>
      <c r="K644">
        <v>8.8000000000000007</v>
      </c>
      <c r="L644">
        <v>199</v>
      </c>
      <c r="M644">
        <v>84</v>
      </c>
      <c r="N644" t="s">
        <v>167</v>
      </c>
      <c r="O644">
        <v>396</v>
      </c>
      <c r="P644">
        <v>1080</v>
      </c>
      <c r="Q644">
        <v>2340</v>
      </c>
      <c r="R644" s="1" t="s">
        <v>78</v>
      </c>
      <c r="S644" s="1" t="s">
        <v>78</v>
      </c>
      <c r="T644" t="s">
        <v>536</v>
      </c>
      <c r="U644">
        <v>8</v>
      </c>
      <c r="V644">
        <v>292.51</v>
      </c>
      <c r="W644">
        <v>2.0499999999999998</v>
      </c>
      <c r="X644">
        <v>6</v>
      </c>
      <c r="Y644">
        <v>64</v>
      </c>
      <c r="Z644" t="s">
        <v>107</v>
      </c>
      <c r="AA644">
        <v>4500</v>
      </c>
      <c r="AB644">
        <v>114</v>
      </c>
      <c r="AC644">
        <v>33.47</v>
      </c>
      <c r="AD644">
        <v>15.1</v>
      </c>
      <c r="AE644">
        <v>15.42</v>
      </c>
      <c r="AF644">
        <v>84</v>
      </c>
      <c r="AG644">
        <v>64</v>
      </c>
      <c r="AH644">
        <v>1.9</v>
      </c>
      <c r="AI644">
        <v>20</v>
      </c>
      <c r="AJ644">
        <v>2</v>
      </c>
      <c r="AK644" t="s">
        <v>78</v>
      </c>
      <c r="AL644" t="s">
        <v>78</v>
      </c>
      <c r="AM644" t="s">
        <v>78</v>
      </c>
      <c r="AN644" t="s">
        <v>78</v>
      </c>
      <c r="AO644" t="s">
        <v>78</v>
      </c>
      <c r="AP644" t="s">
        <v>78</v>
      </c>
      <c r="AQ644" t="s">
        <v>74</v>
      </c>
      <c r="AR644" t="s">
        <v>78</v>
      </c>
      <c r="AS644" t="s">
        <v>78</v>
      </c>
      <c r="AT644" t="s">
        <v>78</v>
      </c>
      <c r="AU644" t="s">
        <v>78</v>
      </c>
      <c r="AV644" t="s">
        <v>78</v>
      </c>
      <c r="AW644" t="s">
        <v>78</v>
      </c>
      <c r="AX644" t="s">
        <v>78</v>
      </c>
      <c r="AY644">
        <v>5</v>
      </c>
      <c r="AZ644">
        <v>1</v>
      </c>
      <c r="BA644">
        <v>1</v>
      </c>
      <c r="BB644">
        <v>1</v>
      </c>
      <c r="BC644">
        <v>0</v>
      </c>
      <c r="BD644">
        <v>0.571428571</v>
      </c>
      <c r="BE644">
        <v>0.33333333300000001</v>
      </c>
      <c r="BF644">
        <v>0.125</v>
      </c>
      <c r="BG644">
        <v>0</v>
      </c>
      <c r="BH644">
        <v>0.5</v>
      </c>
      <c r="BI644">
        <v>0.4</v>
      </c>
      <c r="BJ644">
        <v>0.36363636399999999</v>
      </c>
      <c r="BK644">
        <v>0</v>
      </c>
      <c r="BL644">
        <v>0.75</v>
      </c>
      <c r="BM644">
        <v>1</v>
      </c>
      <c r="BN644">
        <v>1</v>
      </c>
      <c r="BO644">
        <v>0</v>
      </c>
      <c r="BP644">
        <v>477</v>
      </c>
      <c r="BQ644">
        <v>9.4</v>
      </c>
      <c r="BR644">
        <v>9.5</v>
      </c>
      <c r="BS644">
        <v>9</v>
      </c>
      <c r="BT644">
        <v>8.6</v>
      </c>
      <c r="BU644">
        <v>8.3000000000000007</v>
      </c>
      <c r="BV644">
        <v>8.4</v>
      </c>
      <c r="BW644">
        <v>9.6</v>
      </c>
      <c r="BX644">
        <v>9.4</v>
      </c>
      <c r="BY644">
        <v>9.3000000000000007</v>
      </c>
      <c r="BZ644">
        <v>7.6</v>
      </c>
      <c r="CA644">
        <v>8.6999999999999993</v>
      </c>
      <c r="CB644">
        <v>8.5</v>
      </c>
      <c r="CC644">
        <v>9.3000000000000007</v>
      </c>
      <c r="CD644">
        <v>9.1999999999999993</v>
      </c>
      <c r="CE644">
        <v>9.1</v>
      </c>
      <c r="CF644">
        <v>1034.999957</v>
      </c>
      <c r="CG644">
        <f>IF(CJ644&lt;$CH$1,CJ644,)</f>
        <v>1355.5997789999999</v>
      </c>
      <c r="CH644">
        <v>1</v>
      </c>
      <c r="CI644">
        <v>644</v>
      </c>
      <c r="CJ644">
        <v>1355.5997789999999</v>
      </c>
      <c r="CK644">
        <f t="shared" si="31"/>
        <v>2069.999914</v>
      </c>
      <c r="CL644">
        <f t="shared" si="32"/>
        <v>742.55553534305091</v>
      </c>
    </row>
    <row r="645" spans="1:90" x14ac:dyDescent="0.25">
      <c r="A645" s="5" t="s">
        <v>709</v>
      </c>
      <c r="B645" s="2" t="s">
        <v>757</v>
      </c>
      <c r="C645" s="10">
        <v>43678</v>
      </c>
      <c r="E645" s="14" t="e">
        <f t="shared" si="30"/>
        <v>#NUM!</v>
      </c>
      <c r="F645" s="3" t="s">
        <v>738</v>
      </c>
      <c r="H645">
        <v>430</v>
      </c>
      <c r="I645">
        <v>74.3</v>
      </c>
      <c r="J645">
        <v>156.69999999999999</v>
      </c>
      <c r="K645">
        <v>8.8000000000000007</v>
      </c>
      <c r="L645">
        <v>191</v>
      </c>
      <c r="M645">
        <v>86</v>
      </c>
      <c r="N645" t="s">
        <v>114</v>
      </c>
      <c r="O645">
        <v>403</v>
      </c>
      <c r="P645">
        <v>1080</v>
      </c>
      <c r="Q645">
        <v>2340</v>
      </c>
      <c r="R645" s="1" t="s">
        <v>78</v>
      </c>
      <c r="S645" s="1" t="s">
        <v>78</v>
      </c>
      <c r="T645" t="s">
        <v>74</v>
      </c>
      <c r="U645">
        <v>8</v>
      </c>
      <c r="V645">
        <v>438.51900000000001</v>
      </c>
      <c r="W645">
        <v>2.84</v>
      </c>
      <c r="X645">
        <v>6</v>
      </c>
      <c r="Y645">
        <v>64</v>
      </c>
      <c r="Z645" t="s">
        <v>77</v>
      </c>
      <c r="AA645">
        <v>4000</v>
      </c>
      <c r="AB645">
        <v>103</v>
      </c>
      <c r="AC645">
        <v>33.380000000000003</v>
      </c>
      <c r="AD645">
        <v>13.55</v>
      </c>
      <c r="AE645">
        <v>20.55</v>
      </c>
      <c r="AF645" t="s">
        <v>74</v>
      </c>
      <c r="AG645">
        <v>48</v>
      </c>
      <c r="AH645">
        <v>1.75</v>
      </c>
      <c r="AI645">
        <v>20</v>
      </c>
      <c r="AJ645">
        <v>2.2000000000000002</v>
      </c>
      <c r="AK645" t="s">
        <v>78</v>
      </c>
      <c r="AL645" t="s">
        <v>78</v>
      </c>
      <c r="AM645" t="s">
        <v>78</v>
      </c>
      <c r="AN645" t="s">
        <v>78</v>
      </c>
      <c r="AO645" t="s">
        <v>78</v>
      </c>
      <c r="AP645" t="s">
        <v>78</v>
      </c>
      <c r="AQ645" t="s">
        <v>74</v>
      </c>
      <c r="AR645" t="s">
        <v>78</v>
      </c>
      <c r="AS645" t="s">
        <v>78</v>
      </c>
      <c r="AT645" t="s">
        <v>78</v>
      </c>
      <c r="AU645" t="s">
        <v>78</v>
      </c>
      <c r="AV645" t="s">
        <v>78</v>
      </c>
      <c r="AW645" t="s">
        <v>78</v>
      </c>
      <c r="AX645" t="s">
        <v>78</v>
      </c>
      <c r="AY645">
        <v>5</v>
      </c>
      <c r="AZ645">
        <v>1</v>
      </c>
      <c r="BA645">
        <v>1</v>
      </c>
      <c r="BB645">
        <v>1</v>
      </c>
      <c r="BC645">
        <v>0</v>
      </c>
      <c r="BD645">
        <v>0.428571429</v>
      </c>
      <c r="BE645">
        <v>1</v>
      </c>
      <c r="BF645">
        <v>0.25</v>
      </c>
      <c r="BG645">
        <v>0</v>
      </c>
      <c r="BH645">
        <v>0</v>
      </c>
      <c r="BI645">
        <v>0.4</v>
      </c>
      <c r="BJ645">
        <v>0.36363636399999999</v>
      </c>
      <c r="BK645">
        <v>0</v>
      </c>
      <c r="BL645">
        <v>0.5</v>
      </c>
      <c r="BM645">
        <v>0.5</v>
      </c>
      <c r="BN645">
        <v>0.66666666699999999</v>
      </c>
      <c r="BO645">
        <v>0</v>
      </c>
      <c r="BP645">
        <v>222</v>
      </c>
      <c r="BQ645">
        <v>9.4</v>
      </c>
      <c r="BR645">
        <v>8.1</v>
      </c>
      <c r="BS645">
        <v>9.6</v>
      </c>
      <c r="BT645">
        <v>9.1999999999999993</v>
      </c>
      <c r="BU645">
        <v>9.1999999999999993</v>
      </c>
      <c r="BV645">
        <v>8.5</v>
      </c>
      <c r="BW645">
        <v>9.6999999999999993</v>
      </c>
      <c r="BX645">
        <v>9.6999999999999993</v>
      </c>
      <c r="BY645">
        <v>9.1999999999999993</v>
      </c>
      <c r="BZ645">
        <v>8.1</v>
      </c>
      <c r="CA645">
        <v>8.6999999999999993</v>
      </c>
      <c r="CB645">
        <v>8.8000000000000007</v>
      </c>
      <c r="CC645">
        <v>9.4</v>
      </c>
      <c r="CD645">
        <v>9.5</v>
      </c>
      <c r="CE645">
        <v>9.5</v>
      </c>
      <c r="CF645">
        <v>1034.999957</v>
      </c>
      <c r="CG645">
        <f>IF(CJ645&lt;$CH$1,CJ645,)</f>
        <v>0</v>
      </c>
      <c r="CH645">
        <v>1</v>
      </c>
      <c r="CI645">
        <v>645</v>
      </c>
      <c r="CJ645">
        <v>5071.428688</v>
      </c>
      <c r="CK645">
        <f t="shared" si="31"/>
        <v>2069.999914</v>
      </c>
      <c r="CL645">
        <f t="shared" si="32"/>
        <v>0</v>
      </c>
    </row>
    <row r="646" spans="1:90" x14ac:dyDescent="0.25">
      <c r="A646" s="5" t="s">
        <v>709</v>
      </c>
      <c r="B646" s="2" t="s">
        <v>758</v>
      </c>
      <c r="C646" s="10" t="s">
        <v>74</v>
      </c>
      <c r="E646" s="14" t="e">
        <f t="shared" si="30"/>
        <v>#VALUE!</v>
      </c>
      <c r="F646" s="3" t="s">
        <v>759</v>
      </c>
      <c r="H646">
        <v>250</v>
      </c>
      <c r="I646">
        <v>71.900000000000006</v>
      </c>
      <c r="J646">
        <v>153.5</v>
      </c>
      <c r="K646">
        <v>8.5</v>
      </c>
      <c r="L646">
        <v>174</v>
      </c>
      <c r="M646">
        <v>82</v>
      </c>
      <c r="N646" t="s">
        <v>114</v>
      </c>
      <c r="O646">
        <v>282</v>
      </c>
      <c r="P646">
        <v>720</v>
      </c>
      <c r="Q646">
        <v>1560</v>
      </c>
      <c r="R646" s="1" t="s">
        <v>77</v>
      </c>
      <c r="S646" s="1" t="s">
        <v>78</v>
      </c>
      <c r="T646" t="s">
        <v>74</v>
      </c>
      <c r="U646">
        <v>8</v>
      </c>
      <c r="V646">
        <v>176.75</v>
      </c>
      <c r="W646">
        <v>2</v>
      </c>
      <c r="X646">
        <v>4</v>
      </c>
      <c r="Y646">
        <v>64</v>
      </c>
      <c r="Z646" t="s">
        <v>107</v>
      </c>
      <c r="AA646">
        <v>4030</v>
      </c>
      <c r="AB646">
        <v>101</v>
      </c>
      <c r="AC646">
        <v>30.8</v>
      </c>
      <c r="AD646">
        <v>12.58</v>
      </c>
      <c r="AE646">
        <v>21.37</v>
      </c>
      <c r="AF646" t="s">
        <v>74</v>
      </c>
      <c r="AG646">
        <v>48</v>
      </c>
      <c r="AH646">
        <v>1.79</v>
      </c>
      <c r="AI646">
        <v>32</v>
      </c>
      <c r="AJ646">
        <v>2</v>
      </c>
      <c r="AK646" t="s">
        <v>78</v>
      </c>
      <c r="AL646" t="s">
        <v>78</v>
      </c>
      <c r="AM646" t="s">
        <v>78</v>
      </c>
      <c r="AN646" t="s">
        <v>78</v>
      </c>
      <c r="AO646" t="s">
        <v>78</v>
      </c>
      <c r="AP646" t="s">
        <v>78</v>
      </c>
      <c r="AQ646" t="s">
        <v>74</v>
      </c>
      <c r="AR646" t="s">
        <v>77</v>
      </c>
      <c r="AS646" t="s">
        <v>78</v>
      </c>
      <c r="AT646" t="s">
        <v>78</v>
      </c>
      <c r="AU646" t="s">
        <v>78</v>
      </c>
      <c r="AV646" t="s">
        <v>74</v>
      </c>
      <c r="AW646" t="s">
        <v>78</v>
      </c>
      <c r="AX646" t="s">
        <v>78</v>
      </c>
      <c r="AY646">
        <v>5</v>
      </c>
      <c r="AZ646">
        <v>1</v>
      </c>
      <c r="BA646">
        <v>1</v>
      </c>
      <c r="BB646">
        <v>1</v>
      </c>
      <c r="BC646">
        <v>0</v>
      </c>
      <c r="BD646">
        <v>0.428571429</v>
      </c>
      <c r="BE646">
        <v>1</v>
      </c>
      <c r="BF646">
        <v>0.25</v>
      </c>
      <c r="BG646">
        <v>0</v>
      </c>
      <c r="BH646">
        <v>0</v>
      </c>
      <c r="BI646">
        <v>0.4</v>
      </c>
      <c r="BJ646">
        <v>0.36363636399999999</v>
      </c>
      <c r="BK646">
        <v>0</v>
      </c>
      <c r="BL646">
        <v>0.5</v>
      </c>
      <c r="BM646">
        <v>0.5</v>
      </c>
      <c r="BN646">
        <v>0.66666666699999999</v>
      </c>
      <c r="BO646">
        <v>0</v>
      </c>
      <c r="BP646">
        <v>156</v>
      </c>
      <c r="BQ646">
        <v>8.9</v>
      </c>
      <c r="BR646">
        <v>7.8</v>
      </c>
      <c r="BS646">
        <v>9.3000000000000007</v>
      </c>
      <c r="BT646">
        <v>9.1999999999999993</v>
      </c>
      <c r="BU646">
        <v>7.9</v>
      </c>
      <c r="BV646">
        <v>8.9</v>
      </c>
      <c r="BW646">
        <v>9.1</v>
      </c>
      <c r="BX646">
        <v>8.3000000000000007</v>
      </c>
      <c r="BY646">
        <v>9.4</v>
      </c>
      <c r="BZ646">
        <v>8.3000000000000007</v>
      </c>
      <c r="CA646">
        <v>9.1999999999999993</v>
      </c>
      <c r="CB646">
        <v>8</v>
      </c>
      <c r="CC646">
        <v>9</v>
      </c>
      <c r="CD646">
        <v>9</v>
      </c>
      <c r="CE646">
        <v>8.9</v>
      </c>
      <c r="CG646">
        <f>IF(CJ646&lt;$CH$1,CJ646,)</f>
        <v>0</v>
      </c>
      <c r="CH646">
        <v>1</v>
      </c>
      <c r="CI646">
        <v>646</v>
      </c>
      <c r="CJ646">
        <v>14999.88305</v>
      </c>
      <c r="CK646">
        <f t="shared" si="31"/>
        <v>0</v>
      </c>
      <c r="CL646">
        <f t="shared" si="32"/>
        <v>0</v>
      </c>
    </row>
    <row r="647" spans="1:90" x14ac:dyDescent="0.25">
      <c r="A647" s="5" t="s">
        <v>709</v>
      </c>
      <c r="B647" s="2" t="s">
        <v>749</v>
      </c>
      <c r="C647" s="10">
        <v>43647</v>
      </c>
      <c r="D647" s="10">
        <v>43770</v>
      </c>
      <c r="E647" s="14">
        <f t="shared" si="30"/>
        <v>4</v>
      </c>
      <c r="G647" s="3" t="s">
        <v>748</v>
      </c>
      <c r="H647">
        <v>168</v>
      </c>
      <c r="I647">
        <v>71.900000000000006</v>
      </c>
      <c r="J647">
        <v>153.5</v>
      </c>
      <c r="K647">
        <v>8.5</v>
      </c>
      <c r="L647">
        <v>174</v>
      </c>
      <c r="M647">
        <v>82</v>
      </c>
      <c r="N647" t="s">
        <v>114</v>
      </c>
      <c r="O647">
        <v>282</v>
      </c>
      <c r="P647">
        <v>720</v>
      </c>
      <c r="Q647">
        <v>1560</v>
      </c>
      <c r="R647" s="1" t="s">
        <v>77</v>
      </c>
      <c r="S647" s="1" t="s">
        <v>78</v>
      </c>
      <c r="T647" t="s">
        <v>74</v>
      </c>
      <c r="U647">
        <v>8</v>
      </c>
      <c r="V647">
        <v>178.44300000000001</v>
      </c>
      <c r="W647">
        <v>2</v>
      </c>
      <c r="X647">
        <v>4</v>
      </c>
      <c r="Y647">
        <v>64</v>
      </c>
      <c r="Z647" t="s">
        <v>107</v>
      </c>
      <c r="AA647">
        <v>4030</v>
      </c>
      <c r="AF647" t="s">
        <v>74</v>
      </c>
      <c r="AG647">
        <v>48</v>
      </c>
      <c r="AH647">
        <v>1.79</v>
      </c>
      <c r="AI647">
        <v>32</v>
      </c>
      <c r="AJ647">
        <v>2</v>
      </c>
      <c r="AK647" t="s">
        <v>78</v>
      </c>
      <c r="AL647" t="s">
        <v>78</v>
      </c>
      <c r="AM647" t="s">
        <v>78</v>
      </c>
      <c r="AN647" t="s">
        <v>78</v>
      </c>
      <c r="AO647" t="s">
        <v>78</v>
      </c>
      <c r="AP647" t="s">
        <v>78</v>
      </c>
      <c r="AQ647" t="s">
        <v>74</v>
      </c>
      <c r="AR647" t="s">
        <v>77</v>
      </c>
      <c r="AS647" t="s">
        <v>78</v>
      </c>
      <c r="AT647" t="s">
        <v>78</v>
      </c>
      <c r="AU647" t="s">
        <v>78</v>
      </c>
      <c r="AV647" t="s">
        <v>74</v>
      </c>
      <c r="AW647" t="s">
        <v>78</v>
      </c>
      <c r="AX647" t="s">
        <v>78</v>
      </c>
      <c r="AY647">
        <v>5</v>
      </c>
      <c r="AZ647">
        <v>1</v>
      </c>
      <c r="BA647">
        <v>1</v>
      </c>
      <c r="BB647">
        <v>0.4</v>
      </c>
      <c r="BC647">
        <v>0</v>
      </c>
      <c r="BD647">
        <v>0.571428571</v>
      </c>
      <c r="BE647">
        <v>0.33333333300000001</v>
      </c>
      <c r="BF647">
        <v>0.125</v>
      </c>
      <c r="BG647">
        <v>0</v>
      </c>
      <c r="BH647">
        <v>0.5</v>
      </c>
      <c r="BI647">
        <v>0.4</v>
      </c>
      <c r="BJ647">
        <v>0.36363636399999999</v>
      </c>
      <c r="BK647">
        <v>0</v>
      </c>
      <c r="BL647">
        <v>0.75</v>
      </c>
      <c r="BM647">
        <v>1</v>
      </c>
      <c r="BN647">
        <v>1</v>
      </c>
      <c r="BO647">
        <v>0</v>
      </c>
      <c r="BP647">
        <v>2</v>
      </c>
      <c r="BQ647" t="s">
        <v>74</v>
      </c>
      <c r="BR647" t="s">
        <v>74</v>
      </c>
      <c r="BS647" t="s">
        <v>74</v>
      </c>
      <c r="BT647" t="s">
        <v>74</v>
      </c>
      <c r="BU647" t="s">
        <v>74</v>
      </c>
      <c r="BV647" t="s">
        <v>74</v>
      </c>
      <c r="BW647" t="s">
        <v>74</v>
      </c>
      <c r="BX647" t="s">
        <v>74</v>
      </c>
      <c r="BY647" t="s">
        <v>74</v>
      </c>
      <c r="BZ647" t="s">
        <v>74</v>
      </c>
      <c r="CA647" t="s">
        <v>74</v>
      </c>
      <c r="CB647" t="s">
        <v>74</v>
      </c>
      <c r="CC647" t="s">
        <v>74</v>
      </c>
      <c r="CD647" t="s">
        <v>74</v>
      </c>
      <c r="CE647" t="s">
        <v>74</v>
      </c>
      <c r="CF647">
        <v>1034.999957</v>
      </c>
      <c r="CG647">
        <f>IF(CJ647&lt;$CH$1,CJ647,)</f>
        <v>0</v>
      </c>
      <c r="CH647">
        <v>1</v>
      </c>
      <c r="CI647">
        <v>647</v>
      </c>
      <c r="CJ647">
        <v>14999.99994</v>
      </c>
      <c r="CK647">
        <f t="shared" si="31"/>
        <v>2069.999914</v>
      </c>
      <c r="CL647">
        <f t="shared" si="32"/>
        <v>0</v>
      </c>
    </row>
    <row r="648" spans="1:90" x14ac:dyDescent="0.25">
      <c r="A648" s="5" t="s">
        <v>709</v>
      </c>
      <c r="B648" s="2" t="s">
        <v>760</v>
      </c>
      <c r="C648" s="10">
        <v>43647</v>
      </c>
      <c r="E648" s="14" t="e">
        <f t="shared" si="30"/>
        <v>#NUM!</v>
      </c>
      <c r="H648">
        <v>232</v>
      </c>
      <c r="I648">
        <v>74.5</v>
      </c>
      <c r="J648">
        <v>156.80000000000001</v>
      </c>
      <c r="K648">
        <v>8.6999999999999993</v>
      </c>
      <c r="L648">
        <v>179</v>
      </c>
      <c r="M648">
        <v>85</v>
      </c>
      <c r="N648" t="s">
        <v>114</v>
      </c>
      <c r="O648">
        <v>403</v>
      </c>
      <c r="P648">
        <v>1080</v>
      </c>
      <c r="Q648">
        <v>2340</v>
      </c>
      <c r="R648" s="1" t="s">
        <v>77</v>
      </c>
      <c r="S648" s="1" t="s">
        <v>78</v>
      </c>
      <c r="T648" t="s">
        <v>74</v>
      </c>
      <c r="U648">
        <v>8</v>
      </c>
      <c r="V648">
        <v>217.22499999999999</v>
      </c>
      <c r="W648">
        <v>2.2000000000000002</v>
      </c>
      <c r="X648">
        <v>6</v>
      </c>
      <c r="Y648">
        <v>64</v>
      </c>
      <c r="Z648" t="s">
        <v>107</v>
      </c>
      <c r="AA648">
        <v>4030</v>
      </c>
      <c r="AF648" t="s">
        <v>74</v>
      </c>
      <c r="AG648">
        <v>48</v>
      </c>
      <c r="AH648">
        <v>1.79</v>
      </c>
      <c r="AI648">
        <v>32</v>
      </c>
      <c r="AJ648">
        <v>2</v>
      </c>
      <c r="AK648" t="s">
        <v>78</v>
      </c>
      <c r="AL648" t="s">
        <v>78</v>
      </c>
      <c r="AM648" t="s">
        <v>78</v>
      </c>
      <c r="AN648" t="s">
        <v>78</v>
      </c>
      <c r="AO648" t="s">
        <v>78</v>
      </c>
      <c r="AP648" t="s">
        <v>78</v>
      </c>
      <c r="AQ648" t="s">
        <v>74</v>
      </c>
      <c r="AR648" t="s">
        <v>78</v>
      </c>
      <c r="AS648" t="s">
        <v>78</v>
      </c>
      <c r="AT648" t="s">
        <v>78</v>
      </c>
      <c r="AU648" t="s">
        <v>78</v>
      </c>
      <c r="AV648" t="s">
        <v>74</v>
      </c>
      <c r="AW648" t="s">
        <v>78</v>
      </c>
      <c r="AX648" t="s">
        <v>78</v>
      </c>
      <c r="AY648">
        <v>5</v>
      </c>
      <c r="AZ648">
        <v>1</v>
      </c>
      <c r="BA648">
        <v>1</v>
      </c>
      <c r="BB648">
        <v>0.4</v>
      </c>
      <c r="BC648">
        <v>0</v>
      </c>
      <c r="BD648">
        <v>0.571428571</v>
      </c>
      <c r="BE648">
        <v>0.66666666699999999</v>
      </c>
      <c r="BF648">
        <v>0.125</v>
      </c>
      <c r="BG648">
        <v>0</v>
      </c>
      <c r="BH648">
        <v>0.5</v>
      </c>
      <c r="BI648">
        <v>0.4</v>
      </c>
      <c r="BJ648">
        <v>0.36363636399999999</v>
      </c>
      <c r="BK648">
        <v>0</v>
      </c>
      <c r="BL648">
        <v>0.75</v>
      </c>
      <c r="BM648">
        <v>1</v>
      </c>
      <c r="BN648">
        <v>1</v>
      </c>
      <c r="BO648">
        <v>0</v>
      </c>
      <c r="BP648">
        <v>8</v>
      </c>
      <c r="BQ648">
        <v>9.6</v>
      </c>
      <c r="BR648">
        <v>7.3</v>
      </c>
      <c r="BS648">
        <v>9.9</v>
      </c>
      <c r="BT648">
        <v>9.5</v>
      </c>
      <c r="BU648">
        <v>9.8000000000000007</v>
      </c>
      <c r="BV648">
        <v>9.6</v>
      </c>
      <c r="BW648">
        <v>10</v>
      </c>
      <c r="BX648">
        <v>8.1</v>
      </c>
      <c r="BY648">
        <v>9.5</v>
      </c>
      <c r="BZ648">
        <v>7.3</v>
      </c>
      <c r="CA648">
        <v>9.5</v>
      </c>
      <c r="CB648">
        <v>9.4</v>
      </c>
      <c r="CC648">
        <v>9.3000000000000007</v>
      </c>
      <c r="CD648">
        <v>9.5</v>
      </c>
      <c r="CE648">
        <v>9.6</v>
      </c>
      <c r="CF648">
        <v>1034.999957</v>
      </c>
      <c r="CG648">
        <f>IF(CJ648&lt;$CH$1,CJ648,)</f>
        <v>0</v>
      </c>
      <c r="CH648">
        <v>1</v>
      </c>
      <c r="CI648">
        <v>648</v>
      </c>
      <c r="CJ648">
        <v>11090.37854</v>
      </c>
      <c r="CK648">
        <f t="shared" si="31"/>
        <v>2069.999914</v>
      </c>
      <c r="CL648">
        <f t="shared" si="32"/>
        <v>0</v>
      </c>
    </row>
    <row r="649" spans="1:90" x14ac:dyDescent="0.25">
      <c r="A649" s="5" t="s">
        <v>709</v>
      </c>
      <c r="B649" s="2" t="s">
        <v>761</v>
      </c>
      <c r="C649" s="10">
        <v>43617</v>
      </c>
      <c r="E649" s="14" t="e">
        <f t="shared" si="30"/>
        <v>#NUM!</v>
      </c>
      <c r="F649" s="3" t="s">
        <v>762</v>
      </c>
      <c r="H649">
        <v>330</v>
      </c>
      <c r="I649">
        <v>74.3</v>
      </c>
      <c r="J649">
        <v>156.69999999999999</v>
      </c>
      <c r="K649">
        <v>8.8000000000000007</v>
      </c>
      <c r="L649">
        <v>191</v>
      </c>
      <c r="M649">
        <v>86</v>
      </c>
      <c r="N649" t="s">
        <v>114</v>
      </c>
      <c r="O649">
        <v>403</v>
      </c>
      <c r="P649">
        <v>1080</v>
      </c>
      <c r="Q649">
        <v>2340</v>
      </c>
      <c r="R649" s="1" t="s">
        <v>78</v>
      </c>
      <c r="S649" s="1" t="s">
        <v>78</v>
      </c>
      <c r="T649" t="s">
        <v>74</v>
      </c>
      <c r="U649">
        <v>8</v>
      </c>
      <c r="V649">
        <v>265.23099999999999</v>
      </c>
      <c r="W649">
        <v>2.2000000000000002</v>
      </c>
      <c r="X649">
        <v>6</v>
      </c>
      <c r="Y649">
        <v>64</v>
      </c>
      <c r="Z649" t="s">
        <v>77</v>
      </c>
      <c r="AA649">
        <v>4000</v>
      </c>
      <c r="AB649">
        <v>100</v>
      </c>
      <c r="AC649">
        <v>33.33</v>
      </c>
      <c r="AD649">
        <v>11.58</v>
      </c>
      <c r="AE649">
        <v>17.32</v>
      </c>
      <c r="AF649" t="s">
        <v>74</v>
      </c>
      <c r="AG649">
        <v>48</v>
      </c>
      <c r="AH649">
        <v>1.75</v>
      </c>
      <c r="AI649">
        <v>20</v>
      </c>
      <c r="AJ649">
        <v>2.2000000000000002</v>
      </c>
      <c r="AK649" t="s">
        <v>78</v>
      </c>
      <c r="AL649" t="s">
        <v>78</v>
      </c>
      <c r="AM649" t="s">
        <v>78</v>
      </c>
      <c r="AN649" t="s">
        <v>78</v>
      </c>
      <c r="AO649" t="s">
        <v>78</v>
      </c>
      <c r="AP649" t="s">
        <v>78</v>
      </c>
      <c r="AQ649" t="s">
        <v>74</v>
      </c>
      <c r="AR649" t="s">
        <v>78</v>
      </c>
      <c r="AS649" t="s">
        <v>78</v>
      </c>
      <c r="AT649" t="s">
        <v>78</v>
      </c>
      <c r="AU649" t="s">
        <v>78</v>
      </c>
      <c r="AV649" t="s">
        <v>78</v>
      </c>
      <c r="AW649" t="s">
        <v>78</v>
      </c>
      <c r="AX649" t="s">
        <v>78</v>
      </c>
      <c r="AY649">
        <v>5</v>
      </c>
      <c r="AZ649">
        <v>1</v>
      </c>
      <c r="BA649">
        <v>1</v>
      </c>
      <c r="BB649">
        <v>1</v>
      </c>
      <c r="BC649">
        <v>0</v>
      </c>
      <c r="BD649">
        <v>0.428571429</v>
      </c>
      <c r="BE649">
        <v>1</v>
      </c>
      <c r="BF649">
        <v>0.25</v>
      </c>
      <c r="BG649">
        <v>0</v>
      </c>
      <c r="BH649">
        <v>0</v>
      </c>
      <c r="BI649">
        <v>0.4</v>
      </c>
      <c r="BJ649">
        <v>0.36363636399999999</v>
      </c>
      <c r="BK649">
        <v>0</v>
      </c>
      <c r="BL649">
        <v>0.5</v>
      </c>
      <c r="BM649">
        <v>0.5</v>
      </c>
      <c r="BN649">
        <v>0.66666666699999999</v>
      </c>
      <c r="BO649">
        <v>0</v>
      </c>
      <c r="BP649">
        <v>273</v>
      </c>
      <c r="BQ649">
        <v>9.5</v>
      </c>
      <c r="BR649">
        <v>8</v>
      </c>
      <c r="BS649">
        <v>9.6999999999999993</v>
      </c>
      <c r="BT649">
        <v>9.3000000000000007</v>
      </c>
      <c r="BU649">
        <v>9.1999999999999993</v>
      </c>
      <c r="BV649">
        <v>8.9</v>
      </c>
      <c r="BW649">
        <v>9.6</v>
      </c>
      <c r="BX649">
        <v>9.1</v>
      </c>
      <c r="BY649">
        <v>9.4</v>
      </c>
      <c r="BZ649">
        <v>8.3000000000000007</v>
      </c>
      <c r="CA649">
        <v>8.9</v>
      </c>
      <c r="CB649">
        <v>8.8000000000000007</v>
      </c>
      <c r="CC649">
        <v>9.5</v>
      </c>
      <c r="CD649">
        <v>9.4</v>
      </c>
      <c r="CE649">
        <v>9.5</v>
      </c>
      <c r="CF649">
        <v>1032.0374890000001</v>
      </c>
      <c r="CG649">
        <f>IF(CJ649&lt;$CH$1,CJ649,)</f>
        <v>1000.000469</v>
      </c>
      <c r="CH649">
        <v>1</v>
      </c>
      <c r="CI649">
        <v>649</v>
      </c>
      <c r="CJ649">
        <v>1000.000469</v>
      </c>
      <c r="CK649">
        <f t="shared" si="31"/>
        <v>2064.0749780000001</v>
      </c>
      <c r="CL649">
        <f t="shared" si="32"/>
        <v>547.7692569036609</v>
      </c>
    </row>
    <row r="650" spans="1:90" x14ac:dyDescent="0.25">
      <c r="A650" s="5" t="s">
        <v>745</v>
      </c>
      <c r="B650" s="2" t="s">
        <v>723</v>
      </c>
      <c r="C650" s="10">
        <v>43586</v>
      </c>
      <c r="D650" s="10">
        <v>43800</v>
      </c>
      <c r="E650" s="14">
        <f t="shared" si="30"/>
        <v>7</v>
      </c>
      <c r="F650" s="3" t="s">
        <v>762</v>
      </c>
      <c r="G650" s="3" t="s">
        <v>744</v>
      </c>
      <c r="H650">
        <v>312</v>
      </c>
      <c r="I650">
        <v>74.3</v>
      </c>
      <c r="J650">
        <v>156.69999999999999</v>
      </c>
      <c r="K650">
        <v>8.8000000000000007</v>
      </c>
      <c r="L650">
        <v>191</v>
      </c>
      <c r="M650">
        <v>86</v>
      </c>
      <c r="N650" t="s">
        <v>114</v>
      </c>
      <c r="O650">
        <v>403</v>
      </c>
      <c r="P650">
        <v>1080</v>
      </c>
      <c r="Q650">
        <v>2340</v>
      </c>
      <c r="R650" s="1" t="s">
        <v>78</v>
      </c>
      <c r="S650" s="1" t="s">
        <v>78</v>
      </c>
      <c r="T650" t="s">
        <v>74</v>
      </c>
      <c r="U650">
        <v>8</v>
      </c>
      <c r="V650">
        <v>261.54500000000002</v>
      </c>
      <c r="W650">
        <v>2.2000000000000002</v>
      </c>
      <c r="X650">
        <v>6</v>
      </c>
      <c r="Y650">
        <v>64</v>
      </c>
      <c r="Z650" t="s">
        <v>77</v>
      </c>
      <c r="AA650">
        <v>4000</v>
      </c>
      <c r="AF650" t="s">
        <v>74</v>
      </c>
      <c r="AG650">
        <v>48</v>
      </c>
      <c r="AH650">
        <v>1.75</v>
      </c>
      <c r="AI650">
        <v>20</v>
      </c>
      <c r="AJ650">
        <v>2.2000000000000002</v>
      </c>
      <c r="AK650" t="s">
        <v>78</v>
      </c>
      <c r="AL650" t="s">
        <v>78</v>
      </c>
      <c r="AM650" t="s">
        <v>78</v>
      </c>
      <c r="AN650" t="s">
        <v>78</v>
      </c>
      <c r="AO650" t="s">
        <v>78</v>
      </c>
      <c r="AP650" t="s">
        <v>78</v>
      </c>
      <c r="AQ650" t="s">
        <v>74</v>
      </c>
      <c r="AR650" t="s">
        <v>78</v>
      </c>
      <c r="AS650" t="s">
        <v>78</v>
      </c>
      <c r="AT650" t="s">
        <v>78</v>
      </c>
      <c r="AU650" t="s">
        <v>78</v>
      </c>
      <c r="AV650" t="s">
        <v>78</v>
      </c>
      <c r="AW650" t="s">
        <v>78</v>
      </c>
      <c r="AX650" t="s">
        <v>78</v>
      </c>
      <c r="AY650">
        <v>5</v>
      </c>
      <c r="AZ650">
        <v>1</v>
      </c>
      <c r="BA650">
        <v>1</v>
      </c>
      <c r="BB650">
        <v>0.6</v>
      </c>
      <c r="BC650">
        <v>0</v>
      </c>
      <c r="BD650">
        <v>0.571428571</v>
      </c>
      <c r="BE650">
        <v>0.66666666699999999</v>
      </c>
      <c r="BF650">
        <v>0.125</v>
      </c>
      <c r="BG650">
        <v>0</v>
      </c>
      <c r="BH650">
        <v>0.5</v>
      </c>
      <c r="BI650">
        <v>0.4</v>
      </c>
      <c r="BJ650">
        <v>0.36363636399999999</v>
      </c>
      <c r="BK650">
        <v>0</v>
      </c>
      <c r="BL650">
        <v>0.75</v>
      </c>
      <c r="BM650">
        <v>1</v>
      </c>
      <c r="BN650">
        <v>1</v>
      </c>
      <c r="BO650">
        <v>0</v>
      </c>
      <c r="BP650">
        <v>10</v>
      </c>
      <c r="BQ650">
        <v>9.3000000000000007</v>
      </c>
      <c r="BR650">
        <v>6.7</v>
      </c>
      <c r="BS650">
        <v>9.6999999999999993</v>
      </c>
      <c r="BT650">
        <v>9.1</v>
      </c>
      <c r="BU650">
        <v>8.9</v>
      </c>
      <c r="BV650">
        <v>9.4</v>
      </c>
      <c r="BW650">
        <v>8.9</v>
      </c>
      <c r="BX650">
        <v>8.8000000000000007</v>
      </c>
      <c r="BY650">
        <v>9.6</v>
      </c>
      <c r="BZ650">
        <v>8.1</v>
      </c>
      <c r="CA650">
        <v>8.3000000000000007</v>
      </c>
      <c r="CB650">
        <v>7.8</v>
      </c>
      <c r="CC650">
        <v>9.1999999999999993</v>
      </c>
      <c r="CD650">
        <v>9.4</v>
      </c>
      <c r="CE650">
        <v>9.5</v>
      </c>
      <c r="CF650">
        <v>263.96076190000002</v>
      </c>
      <c r="CG650">
        <f>IF(CJ650&lt;$CH$1,CJ650,)</f>
        <v>0</v>
      </c>
      <c r="CH650">
        <v>1</v>
      </c>
      <c r="CI650">
        <v>650</v>
      </c>
      <c r="CJ650">
        <v>6372.0886039999996</v>
      </c>
      <c r="CK650">
        <f t="shared" si="31"/>
        <v>527.92152380000005</v>
      </c>
      <c r="CL650">
        <f t="shared" si="32"/>
        <v>0</v>
      </c>
    </row>
    <row r="651" spans="1:90" x14ac:dyDescent="0.25">
      <c r="A651" s="5" t="s">
        <v>745</v>
      </c>
      <c r="B651" s="2" t="s">
        <v>734</v>
      </c>
      <c r="C651" s="10">
        <v>43586</v>
      </c>
      <c r="D651" s="10">
        <v>43891</v>
      </c>
      <c r="E651" s="14">
        <f t="shared" si="30"/>
        <v>10</v>
      </c>
      <c r="F651" s="3" t="s">
        <v>738</v>
      </c>
      <c r="G651" s="3" t="s">
        <v>733</v>
      </c>
      <c r="H651">
        <v>396</v>
      </c>
      <c r="I651">
        <v>74.3</v>
      </c>
      <c r="J651">
        <v>156.69999999999999</v>
      </c>
      <c r="K651">
        <v>8.8000000000000007</v>
      </c>
      <c r="L651">
        <v>191</v>
      </c>
      <c r="M651">
        <v>86</v>
      </c>
      <c r="N651" t="s">
        <v>114</v>
      </c>
      <c r="O651">
        <v>403</v>
      </c>
      <c r="P651">
        <v>1080</v>
      </c>
      <c r="Q651">
        <v>2340</v>
      </c>
      <c r="R651" s="1" t="s">
        <v>78</v>
      </c>
      <c r="S651" s="1" t="s">
        <v>78</v>
      </c>
      <c r="T651" t="s">
        <v>74</v>
      </c>
      <c r="U651">
        <v>8</v>
      </c>
      <c r="V651">
        <v>432.15899999999999</v>
      </c>
      <c r="W651">
        <v>2.84</v>
      </c>
      <c r="X651">
        <v>6</v>
      </c>
      <c r="Y651">
        <v>64</v>
      </c>
      <c r="Z651" t="s">
        <v>77</v>
      </c>
      <c r="AA651">
        <v>4000</v>
      </c>
      <c r="AB651">
        <v>103</v>
      </c>
      <c r="AC651">
        <v>33.380000000000003</v>
      </c>
      <c r="AD651">
        <v>13.55</v>
      </c>
      <c r="AE651">
        <v>20.55</v>
      </c>
      <c r="AF651">
        <v>102</v>
      </c>
      <c r="AG651">
        <v>48</v>
      </c>
      <c r="AH651">
        <v>1.75</v>
      </c>
      <c r="AI651">
        <v>20</v>
      </c>
      <c r="AJ651">
        <v>2.2000000000000002</v>
      </c>
      <c r="AK651" t="s">
        <v>78</v>
      </c>
      <c r="AL651" t="s">
        <v>78</v>
      </c>
      <c r="AM651" t="s">
        <v>78</v>
      </c>
      <c r="AN651" t="s">
        <v>78</v>
      </c>
      <c r="AO651" t="s">
        <v>78</v>
      </c>
      <c r="AP651" t="s">
        <v>78</v>
      </c>
      <c r="AQ651" t="s">
        <v>74</v>
      </c>
      <c r="AR651" t="s">
        <v>78</v>
      </c>
      <c r="AS651" t="s">
        <v>78</v>
      </c>
      <c r="AT651" t="s">
        <v>78</v>
      </c>
      <c r="AU651" t="s">
        <v>78</v>
      </c>
      <c r="AV651" t="s">
        <v>78</v>
      </c>
      <c r="AW651" t="s">
        <v>78</v>
      </c>
      <c r="AX651" t="s">
        <v>78</v>
      </c>
      <c r="AY651">
        <v>5</v>
      </c>
      <c r="AZ651">
        <v>1</v>
      </c>
      <c r="BA651">
        <v>1</v>
      </c>
      <c r="BB651">
        <v>0.6</v>
      </c>
      <c r="BC651">
        <v>0</v>
      </c>
      <c r="BD651">
        <v>0.571428571</v>
      </c>
      <c r="BE651">
        <v>0.66666666699999999</v>
      </c>
      <c r="BF651">
        <v>0.125</v>
      </c>
      <c r="BG651">
        <v>0</v>
      </c>
      <c r="BH651">
        <v>0.5</v>
      </c>
      <c r="BI651">
        <v>0.4</v>
      </c>
      <c r="BJ651">
        <v>0.36363636399999999</v>
      </c>
      <c r="BK651">
        <v>0</v>
      </c>
      <c r="BL651">
        <v>0.75</v>
      </c>
      <c r="BM651">
        <v>1</v>
      </c>
      <c r="BN651">
        <v>1</v>
      </c>
      <c r="BO651">
        <v>0</v>
      </c>
      <c r="BP651">
        <v>64</v>
      </c>
      <c r="BQ651">
        <v>9.3000000000000007</v>
      </c>
      <c r="BR651">
        <v>8.1</v>
      </c>
      <c r="BS651">
        <v>9.3000000000000007</v>
      </c>
      <c r="BT651">
        <v>9.1</v>
      </c>
      <c r="BU651">
        <v>9.1</v>
      </c>
      <c r="BV651">
        <v>8.9</v>
      </c>
      <c r="BW651">
        <v>9.6</v>
      </c>
      <c r="BX651">
        <v>9.6</v>
      </c>
      <c r="BY651">
        <v>9.3000000000000007</v>
      </c>
      <c r="BZ651">
        <v>8.3000000000000007</v>
      </c>
      <c r="CA651">
        <v>8.8000000000000007</v>
      </c>
      <c r="CB651">
        <v>8.8000000000000007</v>
      </c>
      <c r="CC651">
        <v>9.3000000000000007</v>
      </c>
      <c r="CD651">
        <v>9.5</v>
      </c>
      <c r="CE651">
        <v>9.4</v>
      </c>
      <c r="CF651">
        <v>263.96076190000002</v>
      </c>
      <c r="CG651">
        <f>IF(CJ651&lt;$CH$1,CJ651,)</f>
        <v>0</v>
      </c>
      <c r="CH651">
        <v>1</v>
      </c>
      <c r="CI651">
        <v>651</v>
      </c>
      <c r="CJ651">
        <v>7611.1103990000001</v>
      </c>
      <c r="CK651">
        <f t="shared" si="31"/>
        <v>527.92152380000005</v>
      </c>
      <c r="CL651">
        <f t="shared" si="32"/>
        <v>0</v>
      </c>
    </row>
    <row r="652" spans="1:90" x14ac:dyDescent="0.25">
      <c r="A652" s="5" t="s">
        <v>709</v>
      </c>
      <c r="B652" s="2" t="s">
        <v>751</v>
      </c>
      <c r="C652" s="10">
        <v>43586</v>
      </c>
      <c r="D652" s="10">
        <v>43709</v>
      </c>
      <c r="E652" s="14">
        <f t="shared" si="30"/>
        <v>4</v>
      </c>
      <c r="F652" s="3" t="s">
        <v>750</v>
      </c>
      <c r="G652" s="3" t="s">
        <v>742</v>
      </c>
      <c r="H652">
        <v>120</v>
      </c>
      <c r="I652">
        <v>70.400000000000006</v>
      </c>
      <c r="J652">
        <v>146.30000000000001</v>
      </c>
      <c r="K652">
        <v>9.6</v>
      </c>
      <c r="L652">
        <v>165</v>
      </c>
      <c r="M652">
        <v>74</v>
      </c>
      <c r="N652" t="s">
        <v>76</v>
      </c>
      <c r="O652">
        <v>295</v>
      </c>
      <c r="P652">
        <v>720</v>
      </c>
      <c r="Q652">
        <v>1440</v>
      </c>
      <c r="R652" s="1" t="s">
        <v>77</v>
      </c>
      <c r="S652" s="1" t="s">
        <v>77</v>
      </c>
      <c r="T652" t="s">
        <v>74</v>
      </c>
      <c r="U652">
        <v>8</v>
      </c>
      <c r="V652">
        <v>90.664000000000001</v>
      </c>
      <c r="W652">
        <v>1.95</v>
      </c>
      <c r="X652">
        <v>2</v>
      </c>
      <c r="Y652">
        <v>16</v>
      </c>
      <c r="Z652" t="s">
        <v>104</v>
      </c>
      <c r="AA652">
        <v>4000</v>
      </c>
      <c r="AF652" t="s">
        <v>74</v>
      </c>
      <c r="AG652">
        <v>12</v>
      </c>
      <c r="AH652" t="s">
        <v>74</v>
      </c>
      <c r="AI652">
        <v>5</v>
      </c>
      <c r="AJ652" t="s">
        <v>74</v>
      </c>
      <c r="AK652" t="s">
        <v>77</v>
      </c>
      <c r="AL652" t="s">
        <v>78</v>
      </c>
      <c r="AM652" t="s">
        <v>78</v>
      </c>
      <c r="AN652" t="s">
        <v>78</v>
      </c>
      <c r="AO652" t="s">
        <v>74</v>
      </c>
      <c r="AP652" t="s">
        <v>78</v>
      </c>
      <c r="AQ652" t="s">
        <v>74</v>
      </c>
      <c r="AR652" t="s">
        <v>77</v>
      </c>
      <c r="AS652" t="s">
        <v>78</v>
      </c>
      <c r="AT652" t="s">
        <v>78</v>
      </c>
      <c r="AU652" t="s">
        <v>78</v>
      </c>
      <c r="AV652" t="s">
        <v>78</v>
      </c>
      <c r="AW652" t="s">
        <v>78</v>
      </c>
      <c r="AX652" t="s">
        <v>78</v>
      </c>
      <c r="AY652">
        <v>4.2</v>
      </c>
      <c r="AZ652">
        <v>1</v>
      </c>
      <c r="BA652">
        <v>1</v>
      </c>
      <c r="BB652">
        <v>0.4</v>
      </c>
      <c r="BC652">
        <v>0</v>
      </c>
      <c r="BD652">
        <v>0.571428571</v>
      </c>
      <c r="BE652">
        <v>0.33333333300000001</v>
      </c>
      <c r="BF652">
        <v>0.125</v>
      </c>
      <c r="BG652">
        <v>0</v>
      </c>
      <c r="BH652">
        <v>0.5</v>
      </c>
      <c r="BI652">
        <v>0.4</v>
      </c>
      <c r="BJ652">
        <v>0.36363636399999999</v>
      </c>
      <c r="BK652">
        <v>0</v>
      </c>
      <c r="BL652">
        <v>0.75</v>
      </c>
      <c r="BM652">
        <v>1</v>
      </c>
      <c r="BN652">
        <v>1</v>
      </c>
      <c r="BO652">
        <v>0</v>
      </c>
      <c r="BP652">
        <v>33</v>
      </c>
      <c r="BQ652">
        <v>8.4</v>
      </c>
      <c r="BR652">
        <v>6.9</v>
      </c>
      <c r="BS652">
        <v>8.1999999999999993</v>
      </c>
      <c r="BT652">
        <v>8.1999999999999993</v>
      </c>
      <c r="BU652">
        <v>7.9</v>
      </c>
      <c r="BV652">
        <v>8.1</v>
      </c>
      <c r="BW652">
        <v>8.4</v>
      </c>
      <c r="BX652">
        <v>7.3</v>
      </c>
      <c r="BY652">
        <v>8.6</v>
      </c>
      <c r="BZ652">
        <v>6.3</v>
      </c>
      <c r="CA652">
        <v>7.5</v>
      </c>
      <c r="CB652">
        <v>7.5</v>
      </c>
      <c r="CC652">
        <v>8.1999999999999993</v>
      </c>
      <c r="CD652">
        <v>8.5</v>
      </c>
      <c r="CE652">
        <v>8.1</v>
      </c>
      <c r="CF652">
        <v>60.000043130000002</v>
      </c>
      <c r="CG652">
        <f>IF(CJ652&lt;$CH$1,CJ652,)</f>
        <v>1000</v>
      </c>
      <c r="CH652">
        <v>1</v>
      </c>
      <c r="CI652">
        <v>652</v>
      </c>
      <c r="CJ652">
        <v>1000</v>
      </c>
      <c r="CK652">
        <f t="shared" si="31"/>
        <v>120.00008626</v>
      </c>
      <c r="CL652">
        <f t="shared" si="32"/>
        <v>547.76900000000001</v>
      </c>
    </row>
    <row r="653" spans="1:90" x14ac:dyDescent="0.25">
      <c r="A653" s="5" t="s">
        <v>709</v>
      </c>
      <c r="B653" s="2" t="s">
        <v>763</v>
      </c>
      <c r="C653" s="10" t="s">
        <v>74</v>
      </c>
      <c r="E653" s="14" t="e">
        <f t="shared" si="30"/>
        <v>#VALUE!</v>
      </c>
      <c r="H653">
        <v>250</v>
      </c>
      <c r="I653">
        <v>71.900000000000006</v>
      </c>
      <c r="J653">
        <v>147.80000000000001</v>
      </c>
      <c r="K653">
        <v>7.8</v>
      </c>
      <c r="L653">
        <v>150</v>
      </c>
      <c r="M653">
        <v>80</v>
      </c>
      <c r="N653" t="s">
        <v>76</v>
      </c>
      <c r="O653">
        <v>432</v>
      </c>
      <c r="P653">
        <v>1080</v>
      </c>
      <c r="Q653">
        <v>2280</v>
      </c>
      <c r="R653" s="1" t="s">
        <v>78</v>
      </c>
      <c r="S653" s="1" t="s">
        <v>78</v>
      </c>
      <c r="T653" t="s">
        <v>74</v>
      </c>
      <c r="U653">
        <v>8</v>
      </c>
      <c r="V653">
        <v>135.99100000000001</v>
      </c>
      <c r="W653">
        <v>2.2000000000000002</v>
      </c>
      <c r="X653">
        <v>3</v>
      </c>
      <c r="Y653">
        <v>32</v>
      </c>
      <c r="Z653" t="s">
        <v>107</v>
      </c>
      <c r="AA653">
        <v>2900</v>
      </c>
      <c r="AF653" t="s">
        <v>74</v>
      </c>
      <c r="AG653">
        <v>16</v>
      </c>
      <c r="AH653" t="s">
        <v>74</v>
      </c>
      <c r="AI653">
        <v>8</v>
      </c>
      <c r="AJ653" t="s">
        <v>74</v>
      </c>
      <c r="AK653" t="s">
        <v>78</v>
      </c>
      <c r="AL653" t="s">
        <v>78</v>
      </c>
      <c r="AM653" t="s">
        <v>78</v>
      </c>
      <c r="AN653" t="s">
        <v>78</v>
      </c>
      <c r="AO653" t="s">
        <v>74</v>
      </c>
      <c r="AP653" t="s">
        <v>74</v>
      </c>
      <c r="AQ653" t="s">
        <v>74</v>
      </c>
      <c r="AR653" t="s">
        <v>77</v>
      </c>
      <c r="AS653" t="s">
        <v>78</v>
      </c>
      <c r="AT653" t="s">
        <v>78</v>
      </c>
      <c r="AU653" t="s">
        <v>78</v>
      </c>
      <c r="AV653" t="s">
        <v>78</v>
      </c>
      <c r="AW653" t="s">
        <v>78</v>
      </c>
      <c r="AX653" t="s">
        <v>78</v>
      </c>
      <c r="AY653">
        <v>4.2</v>
      </c>
      <c r="AZ653">
        <v>1</v>
      </c>
      <c r="BA653">
        <v>1</v>
      </c>
      <c r="BB653">
        <v>0.4</v>
      </c>
      <c r="BC653">
        <v>0</v>
      </c>
      <c r="BD653">
        <v>0.428571429</v>
      </c>
      <c r="BE653">
        <v>0.33333333300000001</v>
      </c>
      <c r="BF653">
        <v>0.125</v>
      </c>
      <c r="BG653">
        <v>0</v>
      </c>
      <c r="BH653">
        <v>0</v>
      </c>
      <c r="BI653">
        <v>0.4</v>
      </c>
      <c r="BJ653">
        <v>0.36363636399999999</v>
      </c>
      <c r="BK653">
        <v>0</v>
      </c>
      <c r="BL653">
        <v>0.5</v>
      </c>
      <c r="BM653">
        <v>0.5</v>
      </c>
      <c r="BN653">
        <v>1</v>
      </c>
      <c r="BO653">
        <v>0</v>
      </c>
      <c r="BP653">
        <v>0</v>
      </c>
      <c r="BQ653" t="s">
        <v>74</v>
      </c>
      <c r="BR653" t="s">
        <v>74</v>
      </c>
      <c r="BS653" t="s">
        <v>74</v>
      </c>
      <c r="BT653" t="s">
        <v>74</v>
      </c>
      <c r="BU653" t="s">
        <v>74</v>
      </c>
      <c r="BV653" t="s">
        <v>74</v>
      </c>
      <c r="BW653" t="s">
        <v>74</v>
      </c>
      <c r="BX653" t="s">
        <v>74</v>
      </c>
      <c r="BY653" t="s">
        <v>74</v>
      </c>
      <c r="BZ653" t="s">
        <v>74</v>
      </c>
      <c r="CA653" t="s">
        <v>74</v>
      </c>
      <c r="CB653" t="s">
        <v>74</v>
      </c>
      <c r="CC653" t="s">
        <v>74</v>
      </c>
      <c r="CD653" t="s">
        <v>74</v>
      </c>
      <c r="CE653" t="s">
        <v>74</v>
      </c>
      <c r="CF653">
        <v>263.96076190000002</v>
      </c>
      <c r="CG653">
        <f>IF(CJ653&lt;$CH$1,CJ653,)</f>
        <v>1642.5421020000001</v>
      </c>
      <c r="CH653">
        <v>1</v>
      </c>
      <c r="CI653">
        <v>653</v>
      </c>
      <c r="CJ653">
        <v>1642.5421020000001</v>
      </c>
      <c r="CK653">
        <f t="shared" si="31"/>
        <v>527.92152380000005</v>
      </c>
      <c r="CL653">
        <f t="shared" si="32"/>
        <v>899.73364467043803</v>
      </c>
    </row>
    <row r="654" spans="1:90" x14ac:dyDescent="0.25">
      <c r="A654" s="5" t="s">
        <v>745</v>
      </c>
      <c r="B654" s="2" t="s">
        <v>764</v>
      </c>
      <c r="C654" s="10">
        <v>43586</v>
      </c>
      <c r="E654" s="14" t="e">
        <f t="shared" si="30"/>
        <v>#NUM!</v>
      </c>
      <c r="H654">
        <v>200</v>
      </c>
      <c r="I654">
        <v>75.2</v>
      </c>
      <c r="J654">
        <v>159.19999999999999</v>
      </c>
      <c r="K654">
        <v>8.1</v>
      </c>
      <c r="L654">
        <v>186</v>
      </c>
      <c r="M654">
        <v>81</v>
      </c>
      <c r="N654" t="s">
        <v>167</v>
      </c>
      <c r="O654">
        <v>409</v>
      </c>
      <c r="P654">
        <v>1080</v>
      </c>
      <c r="Q654">
        <v>2340</v>
      </c>
      <c r="R654" s="1" t="s">
        <v>78</v>
      </c>
      <c r="S654" s="1" t="s">
        <v>78</v>
      </c>
      <c r="T654" t="s">
        <v>74</v>
      </c>
      <c r="U654">
        <v>8</v>
      </c>
      <c r="V654">
        <v>166.14699999999999</v>
      </c>
      <c r="W654">
        <v>2.2000000000000002</v>
      </c>
      <c r="X654">
        <v>3</v>
      </c>
      <c r="Y654">
        <v>32</v>
      </c>
      <c r="Z654" t="s">
        <v>107</v>
      </c>
      <c r="AA654">
        <v>4000</v>
      </c>
      <c r="AF654" t="s">
        <v>74</v>
      </c>
      <c r="AG654">
        <v>48</v>
      </c>
      <c r="AH654">
        <v>1.8</v>
      </c>
      <c r="AI654">
        <v>13</v>
      </c>
      <c r="AJ654">
        <v>2</v>
      </c>
      <c r="AK654" t="s">
        <v>78</v>
      </c>
      <c r="AL654" t="s">
        <v>78</v>
      </c>
      <c r="AM654" t="s">
        <v>78</v>
      </c>
      <c r="AN654" t="s">
        <v>78</v>
      </c>
      <c r="AO654" t="s">
        <v>78</v>
      </c>
      <c r="AP654" t="s">
        <v>78</v>
      </c>
      <c r="AQ654" t="s">
        <v>74</v>
      </c>
      <c r="AR654" t="s">
        <v>77</v>
      </c>
      <c r="AS654" t="s">
        <v>78</v>
      </c>
      <c r="AT654" t="s">
        <v>78</v>
      </c>
      <c r="AU654" t="s">
        <v>78</v>
      </c>
      <c r="AV654" t="s">
        <v>78</v>
      </c>
      <c r="AW654" t="s">
        <v>78</v>
      </c>
      <c r="AX654" t="s">
        <v>78</v>
      </c>
      <c r="AY654">
        <v>5</v>
      </c>
      <c r="AZ654">
        <v>1</v>
      </c>
      <c r="BA654">
        <v>1</v>
      </c>
      <c r="BB654">
        <v>0.4</v>
      </c>
      <c r="BC654">
        <v>0</v>
      </c>
      <c r="BD654">
        <v>0.428571429</v>
      </c>
      <c r="BE654">
        <v>0.66666666699999999</v>
      </c>
      <c r="BF654">
        <v>0.125</v>
      </c>
      <c r="BG654">
        <v>0</v>
      </c>
      <c r="BH654">
        <v>0</v>
      </c>
      <c r="BI654">
        <v>0.4</v>
      </c>
      <c r="BJ654">
        <v>0.36363636399999999</v>
      </c>
      <c r="BK654">
        <v>0</v>
      </c>
      <c r="BL654">
        <v>0.5</v>
      </c>
      <c r="BM654">
        <v>0.5</v>
      </c>
      <c r="BN654">
        <v>0.83333333300000001</v>
      </c>
      <c r="BO654">
        <v>0</v>
      </c>
      <c r="BP654">
        <v>1</v>
      </c>
      <c r="BQ654" t="s">
        <v>74</v>
      </c>
      <c r="BR654" t="s">
        <v>74</v>
      </c>
      <c r="BS654" t="s">
        <v>74</v>
      </c>
      <c r="BT654" t="s">
        <v>74</v>
      </c>
      <c r="BU654" t="s">
        <v>74</v>
      </c>
      <c r="BV654" t="s">
        <v>74</v>
      </c>
      <c r="BW654" t="s">
        <v>74</v>
      </c>
      <c r="BX654" t="s">
        <v>74</v>
      </c>
      <c r="BY654" t="s">
        <v>74</v>
      </c>
      <c r="BZ654" t="s">
        <v>74</v>
      </c>
      <c r="CA654" t="s">
        <v>74</v>
      </c>
      <c r="CB654" t="s">
        <v>74</v>
      </c>
      <c r="CC654" t="s">
        <v>74</v>
      </c>
      <c r="CD654" t="s">
        <v>74</v>
      </c>
      <c r="CE654" t="s">
        <v>74</v>
      </c>
      <c r="CG654">
        <f>IF(CJ654&lt;$CH$1,CJ654,)</f>
        <v>0</v>
      </c>
      <c r="CH654">
        <v>1</v>
      </c>
      <c r="CI654">
        <v>654</v>
      </c>
      <c r="CJ654">
        <v>6301.255451</v>
      </c>
      <c r="CK654">
        <f t="shared" si="31"/>
        <v>0</v>
      </c>
      <c r="CL654">
        <f t="shared" si="32"/>
        <v>0</v>
      </c>
    </row>
    <row r="655" spans="1:90" x14ac:dyDescent="0.25">
      <c r="A655" s="5" t="s">
        <v>709</v>
      </c>
      <c r="B655" s="2" t="s">
        <v>765</v>
      </c>
      <c r="C655" s="10">
        <v>43556</v>
      </c>
      <c r="E655" s="14" t="e">
        <f t="shared" si="30"/>
        <v>#NUM!</v>
      </c>
      <c r="F655" s="3" t="s">
        <v>766</v>
      </c>
      <c r="H655">
        <v>170</v>
      </c>
      <c r="I655">
        <v>76.400000000000006</v>
      </c>
      <c r="J655">
        <v>158.69999999999999</v>
      </c>
      <c r="K655">
        <v>8.5</v>
      </c>
      <c r="L655">
        <v>180</v>
      </c>
      <c r="M655">
        <v>81</v>
      </c>
      <c r="N655" t="s">
        <v>76</v>
      </c>
      <c r="O655">
        <v>269</v>
      </c>
      <c r="P655">
        <v>720</v>
      </c>
      <c r="Q655">
        <v>1520</v>
      </c>
      <c r="R655" s="1" t="s">
        <v>78</v>
      </c>
      <c r="S655" s="1" t="s">
        <v>78</v>
      </c>
      <c r="T655" t="s">
        <v>74</v>
      </c>
      <c r="U655">
        <v>8</v>
      </c>
      <c r="V655">
        <v>103.584</v>
      </c>
      <c r="W655">
        <v>1.8</v>
      </c>
      <c r="X655">
        <v>3</v>
      </c>
      <c r="Y655">
        <v>32</v>
      </c>
      <c r="Z655" t="s">
        <v>104</v>
      </c>
      <c r="AA655">
        <v>4000</v>
      </c>
      <c r="AF655" t="s">
        <v>74</v>
      </c>
      <c r="AG655">
        <v>12</v>
      </c>
      <c r="AH655">
        <v>2.2000000000000002</v>
      </c>
      <c r="AI655">
        <v>32</v>
      </c>
      <c r="AJ655">
        <v>2.2000000000000002</v>
      </c>
      <c r="AK655" t="s">
        <v>78</v>
      </c>
      <c r="AL655" t="s">
        <v>78</v>
      </c>
      <c r="AM655" t="s">
        <v>78</v>
      </c>
      <c r="AN655" t="s">
        <v>78</v>
      </c>
      <c r="AO655" t="s">
        <v>78</v>
      </c>
      <c r="AP655" t="s">
        <v>74</v>
      </c>
      <c r="AQ655" t="s">
        <v>74</v>
      </c>
      <c r="AR655" t="s">
        <v>77</v>
      </c>
      <c r="AS655" t="s">
        <v>78</v>
      </c>
      <c r="AT655" t="s">
        <v>78</v>
      </c>
      <c r="AU655" t="s">
        <v>78</v>
      </c>
      <c r="AV655" t="s">
        <v>78</v>
      </c>
      <c r="AW655" t="s">
        <v>78</v>
      </c>
      <c r="AX655" t="s">
        <v>78</v>
      </c>
      <c r="AY655">
        <v>4.2</v>
      </c>
      <c r="AZ655">
        <v>1</v>
      </c>
      <c r="BA655">
        <v>1</v>
      </c>
      <c r="BB655">
        <v>1</v>
      </c>
      <c r="BC655">
        <v>0</v>
      </c>
      <c r="BD655">
        <v>0.428571429</v>
      </c>
      <c r="BE655">
        <v>1</v>
      </c>
      <c r="BF655">
        <v>0.25</v>
      </c>
      <c r="BG655">
        <v>0</v>
      </c>
      <c r="BH655">
        <v>0</v>
      </c>
      <c r="BI655">
        <v>0.4</v>
      </c>
      <c r="BJ655">
        <v>0.36363636399999999</v>
      </c>
      <c r="BK655">
        <v>0</v>
      </c>
      <c r="BL655">
        <v>0.5</v>
      </c>
      <c r="BM655">
        <v>0.5</v>
      </c>
      <c r="BN655">
        <v>0.66666666699999999</v>
      </c>
      <c r="BO655">
        <v>0</v>
      </c>
      <c r="BP655">
        <v>0</v>
      </c>
      <c r="BQ655" t="s">
        <v>74</v>
      </c>
      <c r="BR655" t="s">
        <v>74</v>
      </c>
      <c r="BS655" t="s">
        <v>74</v>
      </c>
      <c r="BT655" t="s">
        <v>74</v>
      </c>
      <c r="BU655" t="s">
        <v>74</v>
      </c>
      <c r="BV655" t="s">
        <v>74</v>
      </c>
      <c r="BW655" t="s">
        <v>74</v>
      </c>
      <c r="BX655" t="s">
        <v>74</v>
      </c>
      <c r="BY655" t="s">
        <v>74</v>
      </c>
      <c r="BZ655" t="s">
        <v>74</v>
      </c>
      <c r="CA655" t="s">
        <v>74</v>
      </c>
      <c r="CB655" t="s">
        <v>74</v>
      </c>
      <c r="CC655" t="s">
        <v>74</v>
      </c>
      <c r="CD655" t="s">
        <v>74</v>
      </c>
      <c r="CE655" t="s">
        <v>74</v>
      </c>
      <c r="CF655">
        <v>1034.999957</v>
      </c>
      <c r="CG655">
        <f>IF(CJ655&lt;$CH$1,CJ655,)</f>
        <v>0</v>
      </c>
      <c r="CH655">
        <v>1</v>
      </c>
      <c r="CI655">
        <v>655</v>
      </c>
      <c r="CJ655">
        <v>14999.999529999999</v>
      </c>
      <c r="CK655">
        <f t="shared" si="31"/>
        <v>2069.999914</v>
      </c>
      <c r="CL655">
        <f t="shared" si="32"/>
        <v>0</v>
      </c>
    </row>
    <row r="656" spans="1:90" x14ac:dyDescent="0.25">
      <c r="A656" s="5" t="s">
        <v>709</v>
      </c>
      <c r="B656" s="2" t="s">
        <v>750</v>
      </c>
      <c r="C656" s="10">
        <v>43525</v>
      </c>
      <c r="D656" s="10">
        <v>43586</v>
      </c>
      <c r="E656" s="14">
        <f t="shared" si="30"/>
        <v>2</v>
      </c>
      <c r="F656" s="3" t="s">
        <v>767</v>
      </c>
      <c r="G656" s="3" t="s">
        <v>751</v>
      </c>
      <c r="H656">
        <v>200</v>
      </c>
      <c r="I656">
        <v>75.599999999999994</v>
      </c>
      <c r="J656">
        <v>158.69999999999999</v>
      </c>
      <c r="K656">
        <v>8.5</v>
      </c>
      <c r="L656">
        <v>180</v>
      </c>
      <c r="M656">
        <v>81</v>
      </c>
      <c r="N656" t="s">
        <v>76</v>
      </c>
      <c r="O656">
        <v>269</v>
      </c>
      <c r="P656">
        <v>720</v>
      </c>
      <c r="Q656">
        <v>1520</v>
      </c>
      <c r="R656" s="1" t="s">
        <v>77</v>
      </c>
      <c r="S656" s="1" t="s">
        <v>78</v>
      </c>
      <c r="T656" t="s">
        <v>74</v>
      </c>
      <c r="U656">
        <v>8</v>
      </c>
      <c r="V656">
        <v>124.599</v>
      </c>
      <c r="W656">
        <v>1.8</v>
      </c>
      <c r="X656">
        <v>2</v>
      </c>
      <c r="Y656">
        <v>16</v>
      </c>
      <c r="Z656" t="s">
        <v>104</v>
      </c>
      <c r="AA656">
        <v>4000</v>
      </c>
      <c r="AF656" t="s">
        <v>74</v>
      </c>
      <c r="AG656">
        <v>12</v>
      </c>
      <c r="AH656">
        <v>2.2000000000000002</v>
      </c>
      <c r="AI656">
        <v>8</v>
      </c>
      <c r="AJ656" t="s">
        <v>74</v>
      </c>
      <c r="AK656" t="s">
        <v>78</v>
      </c>
      <c r="AL656" t="s">
        <v>78</v>
      </c>
      <c r="AM656" t="s">
        <v>78</v>
      </c>
      <c r="AN656" t="s">
        <v>78</v>
      </c>
      <c r="AO656" t="s">
        <v>78</v>
      </c>
      <c r="AP656" t="s">
        <v>74</v>
      </c>
      <c r="AQ656" t="s">
        <v>74</v>
      </c>
      <c r="AR656" t="s">
        <v>77</v>
      </c>
      <c r="AS656" t="s">
        <v>78</v>
      </c>
      <c r="AT656" t="s">
        <v>78</v>
      </c>
      <c r="AU656" t="s">
        <v>78</v>
      </c>
      <c r="AV656" t="s">
        <v>78</v>
      </c>
      <c r="AW656" t="s">
        <v>78</v>
      </c>
      <c r="AX656" t="s">
        <v>78</v>
      </c>
      <c r="AY656">
        <v>4.2</v>
      </c>
      <c r="AZ656">
        <v>1</v>
      </c>
      <c r="BA656">
        <v>1</v>
      </c>
      <c r="BB656">
        <v>0.8</v>
      </c>
      <c r="BC656">
        <v>0</v>
      </c>
      <c r="BD656">
        <v>0.571428571</v>
      </c>
      <c r="BE656">
        <v>0.66666666699999999</v>
      </c>
      <c r="BF656">
        <v>0.125</v>
      </c>
      <c r="BG656">
        <v>0</v>
      </c>
      <c r="BH656">
        <v>0.5</v>
      </c>
      <c r="BI656">
        <v>0.4</v>
      </c>
      <c r="BJ656">
        <v>0.36363636399999999</v>
      </c>
      <c r="BK656">
        <v>0</v>
      </c>
      <c r="BL656">
        <v>0.75</v>
      </c>
      <c r="BM656">
        <v>1</v>
      </c>
      <c r="BN656">
        <v>1</v>
      </c>
      <c r="BO656">
        <v>0</v>
      </c>
      <c r="BP656">
        <v>85</v>
      </c>
      <c r="BQ656">
        <v>9</v>
      </c>
      <c r="BR656">
        <v>7.9</v>
      </c>
      <c r="BS656">
        <v>9.1999999999999993</v>
      </c>
      <c r="BT656">
        <v>8.5</v>
      </c>
      <c r="BU656">
        <v>7.9</v>
      </c>
      <c r="BV656">
        <v>8.4</v>
      </c>
      <c r="BW656">
        <v>8.8000000000000007</v>
      </c>
      <c r="BX656">
        <v>8</v>
      </c>
      <c r="BY656">
        <v>8.6999999999999993</v>
      </c>
      <c r="BZ656">
        <v>7</v>
      </c>
      <c r="CA656">
        <v>8</v>
      </c>
      <c r="CB656">
        <v>8</v>
      </c>
      <c r="CC656">
        <v>8.9</v>
      </c>
      <c r="CD656">
        <v>8.6999999999999993</v>
      </c>
      <c r="CE656">
        <v>8.9</v>
      </c>
      <c r="CF656">
        <v>1034.999906</v>
      </c>
      <c r="CG656">
        <f>IF(CJ656&lt;$CH$1,CJ656,)</f>
        <v>1000.9425680000001</v>
      </c>
      <c r="CH656">
        <v>1</v>
      </c>
      <c r="CI656">
        <v>656</v>
      </c>
      <c r="CJ656">
        <v>1000.9425680000001</v>
      </c>
      <c r="CK656">
        <f t="shared" si="31"/>
        <v>2069.999812</v>
      </c>
      <c r="CL656">
        <f t="shared" si="32"/>
        <v>548.28530953079201</v>
      </c>
    </row>
    <row r="657" spans="1:90" x14ac:dyDescent="0.25">
      <c r="A657" s="5" t="s">
        <v>745</v>
      </c>
      <c r="B657" s="2" t="s">
        <v>756</v>
      </c>
      <c r="C657" s="10" t="s">
        <v>74</v>
      </c>
      <c r="E657" s="14" t="e">
        <f t="shared" si="30"/>
        <v>#VALUE!</v>
      </c>
      <c r="F657" s="3" t="s">
        <v>768</v>
      </c>
      <c r="H657">
        <v>250</v>
      </c>
      <c r="I657">
        <v>75.2</v>
      </c>
      <c r="J657">
        <v>159.19999999999999</v>
      </c>
      <c r="K657">
        <v>8.1</v>
      </c>
      <c r="L657">
        <v>186</v>
      </c>
      <c r="M657">
        <v>81</v>
      </c>
      <c r="N657" t="s">
        <v>167</v>
      </c>
      <c r="O657">
        <v>409</v>
      </c>
      <c r="P657">
        <v>1080</v>
      </c>
      <c r="Q657">
        <v>2340</v>
      </c>
      <c r="R657" s="1" t="s">
        <v>78</v>
      </c>
      <c r="S657" s="1" t="s">
        <v>78</v>
      </c>
      <c r="T657" t="s">
        <v>74</v>
      </c>
      <c r="U657">
        <v>8</v>
      </c>
      <c r="V657">
        <v>210.13800000000001</v>
      </c>
      <c r="W657">
        <v>2</v>
      </c>
      <c r="X657">
        <v>6</v>
      </c>
      <c r="Y657">
        <v>128</v>
      </c>
      <c r="Z657" t="s">
        <v>107</v>
      </c>
      <c r="AA657">
        <v>4000</v>
      </c>
      <c r="AF657" t="s">
        <v>74</v>
      </c>
      <c r="AG657">
        <v>48</v>
      </c>
      <c r="AH657">
        <v>1.8</v>
      </c>
      <c r="AI657">
        <v>13</v>
      </c>
      <c r="AJ657">
        <v>2.2000000000000002</v>
      </c>
      <c r="AK657" t="s">
        <v>78</v>
      </c>
      <c r="AL657" t="s">
        <v>78</v>
      </c>
      <c r="AM657" t="s">
        <v>78</v>
      </c>
      <c r="AN657" t="s">
        <v>78</v>
      </c>
      <c r="AO657" t="s">
        <v>78</v>
      </c>
      <c r="AP657" t="s">
        <v>78</v>
      </c>
      <c r="AQ657" t="s">
        <v>74</v>
      </c>
      <c r="AR657" t="s">
        <v>77</v>
      </c>
      <c r="AS657" t="s">
        <v>78</v>
      </c>
      <c r="AT657" t="s">
        <v>78</v>
      </c>
      <c r="AU657" t="s">
        <v>78</v>
      </c>
      <c r="AV657" t="s">
        <v>78</v>
      </c>
      <c r="AW657" t="s">
        <v>78</v>
      </c>
      <c r="AX657" t="s">
        <v>78</v>
      </c>
      <c r="AY657">
        <v>5</v>
      </c>
      <c r="AZ657">
        <v>1</v>
      </c>
      <c r="BA657">
        <v>1</v>
      </c>
      <c r="BB657">
        <v>0.6</v>
      </c>
      <c r="BC657">
        <v>0</v>
      </c>
      <c r="BD657">
        <v>0.428571429</v>
      </c>
      <c r="BE657">
        <v>0.66666666699999999</v>
      </c>
      <c r="BF657">
        <v>0.125</v>
      </c>
      <c r="BG657">
        <v>0</v>
      </c>
      <c r="BH657">
        <v>0</v>
      </c>
      <c r="BI657">
        <v>0.4</v>
      </c>
      <c r="BJ657">
        <v>0.36363636399999999</v>
      </c>
      <c r="BK657">
        <v>0</v>
      </c>
      <c r="BL657">
        <v>0.5</v>
      </c>
      <c r="BM657">
        <v>0.5</v>
      </c>
      <c r="BN657">
        <v>0.83333333300000001</v>
      </c>
      <c r="BO657">
        <v>0</v>
      </c>
      <c r="BP657">
        <v>47</v>
      </c>
      <c r="BQ657">
        <v>9.5</v>
      </c>
      <c r="BR657">
        <v>8.4</v>
      </c>
      <c r="BS657">
        <v>9.6</v>
      </c>
      <c r="BT657">
        <v>9.1999999999999993</v>
      </c>
      <c r="BU657">
        <v>8.4</v>
      </c>
      <c r="BV657">
        <v>9</v>
      </c>
      <c r="BW657">
        <v>9.3000000000000007</v>
      </c>
      <c r="BX657">
        <v>9.1999999999999993</v>
      </c>
      <c r="BY657">
        <v>9.3000000000000007</v>
      </c>
      <c r="BZ657">
        <v>8.5</v>
      </c>
      <c r="CA657">
        <v>9</v>
      </c>
      <c r="CB657">
        <v>8.6999999999999993</v>
      </c>
      <c r="CC657">
        <v>9.1999999999999993</v>
      </c>
      <c r="CD657">
        <v>9.3000000000000007</v>
      </c>
      <c r="CE657">
        <v>9.6</v>
      </c>
      <c r="CF657">
        <v>263.96076190000002</v>
      </c>
      <c r="CG657">
        <f>IF(CJ657&lt;$CH$1,CJ657,)</f>
        <v>0</v>
      </c>
      <c r="CH657">
        <v>1</v>
      </c>
      <c r="CI657">
        <v>657</v>
      </c>
      <c r="CJ657">
        <v>7731.2926889999999</v>
      </c>
      <c r="CK657">
        <f t="shared" si="31"/>
        <v>527.92152380000005</v>
      </c>
      <c r="CL657">
        <f t="shared" si="32"/>
        <v>0</v>
      </c>
    </row>
    <row r="658" spans="1:90" x14ac:dyDescent="0.25">
      <c r="A658" s="5" t="s">
        <v>709</v>
      </c>
      <c r="B658" s="2" t="s">
        <v>769</v>
      </c>
      <c r="C658" s="10">
        <v>43497</v>
      </c>
      <c r="E658" s="14" t="e">
        <f t="shared" si="30"/>
        <v>#NUM!</v>
      </c>
      <c r="F658" s="3" t="s">
        <v>753</v>
      </c>
      <c r="H658">
        <v>400</v>
      </c>
      <c r="I658">
        <v>74.7</v>
      </c>
      <c r="J658">
        <v>157.9</v>
      </c>
      <c r="K658">
        <v>9.4</v>
      </c>
      <c r="L658">
        <v>225</v>
      </c>
      <c r="M658">
        <v>85</v>
      </c>
      <c r="N658" t="s">
        <v>114</v>
      </c>
      <c r="O658">
        <v>403</v>
      </c>
      <c r="P658">
        <v>1080</v>
      </c>
      <c r="Q658">
        <v>2340</v>
      </c>
      <c r="R658" s="1" t="s">
        <v>78</v>
      </c>
      <c r="S658" s="1" t="s">
        <v>78</v>
      </c>
      <c r="T658" t="s">
        <v>74</v>
      </c>
      <c r="U658">
        <v>8</v>
      </c>
      <c r="V658">
        <v>448.17200000000003</v>
      </c>
      <c r="W658">
        <v>2.84</v>
      </c>
      <c r="X658">
        <v>6</v>
      </c>
      <c r="Y658">
        <v>64</v>
      </c>
      <c r="Z658" t="s">
        <v>77</v>
      </c>
      <c r="AA658">
        <v>3800</v>
      </c>
      <c r="AB658">
        <v>48</v>
      </c>
      <c r="AC658">
        <v>14.52</v>
      </c>
      <c r="AD658">
        <v>6.32</v>
      </c>
      <c r="AE658">
        <v>6.53</v>
      </c>
      <c r="AF658" t="s">
        <v>74</v>
      </c>
      <c r="AG658">
        <v>12</v>
      </c>
      <c r="AH658">
        <v>1.8</v>
      </c>
      <c r="AI658">
        <v>24.8</v>
      </c>
      <c r="AJ658">
        <v>2.2000000000000002</v>
      </c>
      <c r="AK658" t="s">
        <v>78</v>
      </c>
      <c r="AL658" t="s">
        <v>78</v>
      </c>
      <c r="AM658" t="s">
        <v>78</v>
      </c>
      <c r="AN658" t="s">
        <v>78</v>
      </c>
      <c r="AO658" t="s">
        <v>78</v>
      </c>
      <c r="AP658" t="s">
        <v>78</v>
      </c>
      <c r="AQ658" t="s">
        <v>74</v>
      </c>
      <c r="AR658" t="s">
        <v>78</v>
      </c>
      <c r="AS658" t="s">
        <v>77</v>
      </c>
      <c r="AT658" t="s">
        <v>77</v>
      </c>
      <c r="AU658" t="s">
        <v>78</v>
      </c>
      <c r="AV658" t="s">
        <v>78</v>
      </c>
      <c r="AW658" t="s">
        <v>78</v>
      </c>
      <c r="AX658" t="s">
        <v>78</v>
      </c>
      <c r="AY658">
        <v>5</v>
      </c>
      <c r="AZ658">
        <v>1</v>
      </c>
      <c r="BA658">
        <v>1</v>
      </c>
      <c r="BB658">
        <v>1</v>
      </c>
      <c r="BC658">
        <v>1</v>
      </c>
      <c r="BD658">
        <v>0.571428571</v>
      </c>
      <c r="BE658">
        <v>1</v>
      </c>
      <c r="BF658">
        <v>0.3125</v>
      </c>
      <c r="BG658">
        <v>0</v>
      </c>
      <c r="BH658">
        <v>0.5</v>
      </c>
      <c r="BI658">
        <v>0.4</v>
      </c>
      <c r="BJ658">
        <v>0.45454545499999999</v>
      </c>
      <c r="BK658">
        <v>0</v>
      </c>
      <c r="BL658">
        <v>0.75</v>
      </c>
      <c r="BM658">
        <v>1</v>
      </c>
      <c r="BN658">
        <v>1</v>
      </c>
      <c r="BO658">
        <v>0.33333333300000001</v>
      </c>
      <c r="BP658">
        <v>19</v>
      </c>
      <c r="BQ658">
        <v>9.4</v>
      </c>
      <c r="BR658">
        <v>8.1</v>
      </c>
      <c r="BS658">
        <v>9.6999999999999993</v>
      </c>
      <c r="BT658">
        <v>8.6999999999999993</v>
      </c>
      <c r="BU658">
        <v>9.5</v>
      </c>
      <c r="BV658">
        <v>8.4</v>
      </c>
      <c r="BW658">
        <v>10</v>
      </c>
      <c r="BX658">
        <v>9.9</v>
      </c>
      <c r="BY658">
        <v>9.6999999999999993</v>
      </c>
      <c r="BZ658">
        <v>8</v>
      </c>
      <c r="CA658">
        <v>9.1</v>
      </c>
      <c r="CB658">
        <v>8.4</v>
      </c>
      <c r="CC658">
        <v>9.9</v>
      </c>
      <c r="CD658">
        <v>9.9</v>
      </c>
      <c r="CE658">
        <v>9.9</v>
      </c>
      <c r="CF658">
        <v>1025.591739</v>
      </c>
      <c r="CG658">
        <f>IF(CJ658&lt;$CH$1,CJ658,)</f>
        <v>0</v>
      </c>
      <c r="CH658">
        <v>1</v>
      </c>
      <c r="CI658">
        <v>658</v>
      </c>
      <c r="CJ658">
        <v>8332.3945409999997</v>
      </c>
      <c r="CK658">
        <f t="shared" si="31"/>
        <v>2051.1834779999999</v>
      </c>
      <c r="CL658">
        <f t="shared" si="32"/>
        <v>0</v>
      </c>
    </row>
    <row r="659" spans="1:90" x14ac:dyDescent="0.25">
      <c r="A659" s="5" t="s">
        <v>709</v>
      </c>
      <c r="B659" s="2" t="s">
        <v>738</v>
      </c>
      <c r="C659" s="10">
        <v>43497</v>
      </c>
      <c r="D659" s="10">
        <v>43586</v>
      </c>
      <c r="E659" s="14">
        <f t="shared" si="30"/>
        <v>3</v>
      </c>
      <c r="F659" s="3" t="s">
        <v>770</v>
      </c>
      <c r="G659" s="3" t="s">
        <v>734</v>
      </c>
      <c r="H659">
        <v>500</v>
      </c>
      <c r="I659">
        <v>74.7</v>
      </c>
      <c r="J659">
        <v>157.5</v>
      </c>
      <c r="K659">
        <v>7.6</v>
      </c>
      <c r="L659">
        <v>173</v>
      </c>
      <c r="M659">
        <v>86</v>
      </c>
      <c r="N659" t="s">
        <v>114</v>
      </c>
      <c r="O659">
        <v>403</v>
      </c>
      <c r="P659">
        <v>1080</v>
      </c>
      <c r="Q659">
        <v>2340</v>
      </c>
      <c r="R659" s="1" t="s">
        <v>78</v>
      </c>
      <c r="S659" s="1" t="s">
        <v>78</v>
      </c>
      <c r="T659" t="s">
        <v>74</v>
      </c>
      <c r="U659">
        <v>8</v>
      </c>
      <c r="V659">
        <v>440.73599999999999</v>
      </c>
      <c r="W659">
        <v>2.84</v>
      </c>
      <c r="X659">
        <v>6</v>
      </c>
      <c r="Y659">
        <v>64</v>
      </c>
      <c r="Z659" t="s">
        <v>77</v>
      </c>
      <c r="AA659">
        <v>3300</v>
      </c>
      <c r="AB659">
        <v>95</v>
      </c>
      <c r="AC659">
        <v>23.53</v>
      </c>
      <c r="AD659">
        <v>12.27</v>
      </c>
      <c r="AE659">
        <v>16.95</v>
      </c>
      <c r="AF659">
        <v>110</v>
      </c>
      <c r="AG659">
        <v>48</v>
      </c>
      <c r="AH659">
        <v>1.75</v>
      </c>
      <c r="AI659">
        <v>24.8</v>
      </c>
      <c r="AJ659">
        <v>2</v>
      </c>
      <c r="AK659" t="s">
        <v>78</v>
      </c>
      <c r="AL659" t="s">
        <v>78</v>
      </c>
      <c r="AM659" t="s">
        <v>78</v>
      </c>
      <c r="AN659" t="s">
        <v>78</v>
      </c>
      <c r="AO659" t="s">
        <v>78</v>
      </c>
      <c r="AP659" t="s">
        <v>78</v>
      </c>
      <c r="AQ659" t="s">
        <v>74</v>
      </c>
      <c r="AR659" t="s">
        <v>78</v>
      </c>
      <c r="AS659" t="s">
        <v>77</v>
      </c>
      <c r="AT659" t="s">
        <v>77</v>
      </c>
      <c r="AU659" t="s">
        <v>78</v>
      </c>
      <c r="AV659" t="s">
        <v>78</v>
      </c>
      <c r="AW659" t="s">
        <v>78</v>
      </c>
      <c r="AX659" t="s">
        <v>78</v>
      </c>
      <c r="AY659">
        <v>5</v>
      </c>
      <c r="AZ659">
        <v>1</v>
      </c>
      <c r="BA659">
        <v>1</v>
      </c>
      <c r="BB659">
        <v>1</v>
      </c>
      <c r="BC659">
        <v>0</v>
      </c>
      <c r="BD659">
        <v>0.571428571</v>
      </c>
      <c r="BE659">
        <v>1</v>
      </c>
      <c r="BF659">
        <v>0.375</v>
      </c>
      <c r="BG659">
        <v>0</v>
      </c>
      <c r="BH659">
        <v>0.5</v>
      </c>
      <c r="BI659">
        <v>0.4</v>
      </c>
      <c r="BJ659">
        <v>0.36363636399999999</v>
      </c>
      <c r="BK659">
        <v>0</v>
      </c>
      <c r="BL659">
        <v>0.75</v>
      </c>
      <c r="BM659">
        <v>1</v>
      </c>
      <c r="BN659">
        <v>1</v>
      </c>
      <c r="BO659">
        <v>0</v>
      </c>
      <c r="BP659">
        <v>215</v>
      </c>
      <c r="BQ659">
        <v>9.3000000000000007</v>
      </c>
      <c r="BR659">
        <v>8.1999999999999993</v>
      </c>
      <c r="BS659">
        <v>9.6</v>
      </c>
      <c r="BT659">
        <v>9.3000000000000007</v>
      </c>
      <c r="BU659">
        <v>9.3000000000000007</v>
      </c>
      <c r="BV659">
        <v>8.6</v>
      </c>
      <c r="BW659">
        <v>9.6</v>
      </c>
      <c r="BX659">
        <v>9.6</v>
      </c>
      <c r="BY659">
        <v>9.5</v>
      </c>
      <c r="BZ659">
        <v>8.5</v>
      </c>
      <c r="CA659">
        <v>9</v>
      </c>
      <c r="CB659">
        <v>9</v>
      </c>
      <c r="CC659">
        <v>9.5</v>
      </c>
      <c r="CD659">
        <v>9.5</v>
      </c>
      <c r="CE659">
        <v>9.5</v>
      </c>
      <c r="CF659">
        <v>1025.591739</v>
      </c>
      <c r="CG659">
        <f>IF(CJ659&lt;$CH$1,CJ659,)</f>
        <v>1547.9193090000001</v>
      </c>
      <c r="CH659">
        <v>1</v>
      </c>
      <c r="CI659">
        <v>659</v>
      </c>
      <c r="CJ659">
        <v>1547.9193090000001</v>
      </c>
      <c r="CK659">
        <f t="shared" si="31"/>
        <v>2051.1834779999999</v>
      </c>
      <c r="CL659">
        <f t="shared" si="32"/>
        <v>847.902211971621</v>
      </c>
    </row>
    <row r="660" spans="1:90" x14ac:dyDescent="0.25">
      <c r="A660" s="5" t="s">
        <v>709</v>
      </c>
      <c r="B660" s="2" t="s">
        <v>762</v>
      </c>
      <c r="C660" s="10">
        <v>43497</v>
      </c>
      <c r="D660" s="10">
        <v>43586</v>
      </c>
      <c r="E660" s="14">
        <f t="shared" si="30"/>
        <v>3</v>
      </c>
      <c r="F660" s="3" t="s">
        <v>771</v>
      </c>
      <c r="G660" s="3" t="s">
        <v>723</v>
      </c>
      <c r="H660">
        <v>320</v>
      </c>
      <c r="I660">
        <v>70.5</v>
      </c>
      <c r="J660">
        <v>147.5</v>
      </c>
      <c r="K660">
        <v>7.5</v>
      </c>
      <c r="L660">
        <v>155</v>
      </c>
      <c r="M660">
        <v>85</v>
      </c>
      <c r="N660" t="s">
        <v>114</v>
      </c>
      <c r="O660">
        <v>432</v>
      </c>
      <c r="P660">
        <v>1080</v>
      </c>
      <c r="Q660">
        <v>2340</v>
      </c>
      <c r="R660" s="1" t="s">
        <v>78</v>
      </c>
      <c r="S660" s="1" t="s">
        <v>78</v>
      </c>
      <c r="T660" t="s">
        <v>74</v>
      </c>
      <c r="U660">
        <v>8</v>
      </c>
      <c r="V660">
        <v>226.18299999999999</v>
      </c>
      <c r="W660">
        <v>2.2000000000000002</v>
      </c>
      <c r="X660">
        <v>6</v>
      </c>
      <c r="Y660">
        <v>64</v>
      </c>
      <c r="Z660" t="s">
        <v>77</v>
      </c>
      <c r="AA660">
        <v>3070</v>
      </c>
      <c r="AB660">
        <v>73</v>
      </c>
      <c r="AC660">
        <v>25</v>
      </c>
      <c r="AD660">
        <v>10.32</v>
      </c>
      <c r="AE660">
        <v>14.62</v>
      </c>
      <c r="AF660" t="s">
        <v>74</v>
      </c>
      <c r="AG660">
        <v>48</v>
      </c>
      <c r="AH660">
        <v>1.75</v>
      </c>
      <c r="AI660">
        <v>24.8</v>
      </c>
      <c r="AJ660">
        <v>2</v>
      </c>
      <c r="AK660" t="s">
        <v>78</v>
      </c>
      <c r="AL660" t="s">
        <v>78</v>
      </c>
      <c r="AM660" t="s">
        <v>78</v>
      </c>
      <c r="AN660" t="s">
        <v>78</v>
      </c>
      <c r="AO660" t="s">
        <v>78</v>
      </c>
      <c r="AP660" t="s">
        <v>78</v>
      </c>
      <c r="AQ660" t="s">
        <v>74</v>
      </c>
      <c r="AR660" t="s">
        <v>78</v>
      </c>
      <c r="AS660" t="s">
        <v>77</v>
      </c>
      <c r="AT660" t="s">
        <v>77</v>
      </c>
      <c r="AU660" t="s">
        <v>78</v>
      </c>
      <c r="AV660" t="s">
        <v>78</v>
      </c>
      <c r="AW660" t="s">
        <v>78</v>
      </c>
      <c r="AX660" t="s">
        <v>78</v>
      </c>
      <c r="AY660">
        <v>5</v>
      </c>
      <c r="AZ660">
        <v>1</v>
      </c>
      <c r="BA660">
        <v>1</v>
      </c>
      <c r="BB660">
        <v>1</v>
      </c>
      <c r="BC660">
        <v>0</v>
      </c>
      <c r="BD660">
        <v>0.571428571</v>
      </c>
      <c r="BE660">
        <v>0.66666666699999999</v>
      </c>
      <c r="BF660">
        <v>0.125</v>
      </c>
      <c r="BG660">
        <v>0</v>
      </c>
      <c r="BH660">
        <v>0.5</v>
      </c>
      <c r="BI660">
        <v>0.4</v>
      </c>
      <c r="BJ660">
        <v>0.36363636399999999</v>
      </c>
      <c r="BK660">
        <v>0</v>
      </c>
      <c r="BL660">
        <v>0.75</v>
      </c>
      <c r="BM660">
        <v>1</v>
      </c>
      <c r="BN660">
        <v>1</v>
      </c>
      <c r="BO660">
        <v>0</v>
      </c>
      <c r="BP660">
        <v>100</v>
      </c>
      <c r="BQ660">
        <v>9.1</v>
      </c>
      <c r="BR660">
        <v>8.1</v>
      </c>
      <c r="BS660">
        <v>9.6</v>
      </c>
      <c r="BT660">
        <v>9.5</v>
      </c>
      <c r="BU660">
        <v>9.3000000000000007</v>
      </c>
      <c r="BV660">
        <v>8.4</v>
      </c>
      <c r="BW660">
        <v>9.3000000000000007</v>
      </c>
      <c r="BX660">
        <v>8.9</v>
      </c>
      <c r="BY660">
        <v>9.4</v>
      </c>
      <c r="BZ660">
        <v>8.1</v>
      </c>
      <c r="CA660">
        <v>8.9</v>
      </c>
      <c r="CB660">
        <v>8.6</v>
      </c>
      <c r="CC660">
        <v>9.1999999999999993</v>
      </c>
      <c r="CD660">
        <v>9.3000000000000007</v>
      </c>
      <c r="CE660">
        <v>9.1999999999999993</v>
      </c>
      <c r="CF660">
        <v>1025.591739</v>
      </c>
      <c r="CG660">
        <f>IF(CJ660&lt;$CH$1,CJ660,)</f>
        <v>0</v>
      </c>
      <c r="CH660">
        <v>1</v>
      </c>
      <c r="CI660">
        <v>660</v>
      </c>
      <c r="CJ660">
        <v>10428.185880000001</v>
      </c>
      <c r="CK660">
        <f t="shared" si="31"/>
        <v>2051.1834779999999</v>
      </c>
      <c r="CL660">
        <f t="shared" si="32"/>
        <v>0</v>
      </c>
    </row>
    <row r="661" spans="1:90" x14ac:dyDescent="0.25">
      <c r="A661" s="5" t="s">
        <v>745</v>
      </c>
      <c r="B661" s="2" t="s">
        <v>772</v>
      </c>
      <c r="C661" s="10">
        <v>43466</v>
      </c>
      <c r="E661" s="14" t="e">
        <f t="shared" si="30"/>
        <v>#NUM!</v>
      </c>
      <c r="H661">
        <v>100</v>
      </c>
      <c r="I661">
        <v>70.099999999999994</v>
      </c>
      <c r="J661">
        <v>140.4</v>
      </c>
      <c r="K661">
        <v>8.4</v>
      </c>
      <c r="L661">
        <v>137</v>
      </c>
      <c r="M661">
        <v>70</v>
      </c>
      <c r="N661" t="s">
        <v>76</v>
      </c>
      <c r="O661">
        <v>294</v>
      </c>
      <c r="P661">
        <v>720</v>
      </c>
      <c r="Q661">
        <v>1280</v>
      </c>
      <c r="R661" s="1" t="s">
        <v>78</v>
      </c>
      <c r="S661" s="1" t="s">
        <v>78</v>
      </c>
      <c r="T661" t="s">
        <v>74</v>
      </c>
      <c r="U661">
        <v>4</v>
      </c>
      <c r="V661">
        <v>32</v>
      </c>
      <c r="W661">
        <v>1.4</v>
      </c>
      <c r="X661">
        <v>1</v>
      </c>
      <c r="Y661">
        <v>8</v>
      </c>
      <c r="Z661" t="s">
        <v>104</v>
      </c>
      <c r="AA661">
        <v>3000</v>
      </c>
      <c r="AF661" t="s">
        <v>74</v>
      </c>
      <c r="AG661">
        <v>8</v>
      </c>
      <c r="AH661">
        <v>2</v>
      </c>
      <c r="AI661">
        <v>8</v>
      </c>
      <c r="AJ661">
        <v>2.2000000000000002</v>
      </c>
      <c r="AK661" t="s">
        <v>77</v>
      </c>
      <c r="AL661" t="s">
        <v>78</v>
      </c>
      <c r="AM661" t="s">
        <v>78</v>
      </c>
      <c r="AN661" t="s">
        <v>78</v>
      </c>
      <c r="AO661" t="s">
        <v>74</v>
      </c>
      <c r="AP661" t="s">
        <v>74</v>
      </c>
      <c r="AQ661" t="s">
        <v>74</v>
      </c>
      <c r="AR661" t="s">
        <v>77</v>
      </c>
      <c r="AS661" t="s">
        <v>78</v>
      </c>
      <c r="AT661" t="s">
        <v>78</v>
      </c>
      <c r="AU661" t="s">
        <v>78</v>
      </c>
      <c r="AV661" t="s">
        <v>78</v>
      </c>
      <c r="AW661" t="s">
        <v>78</v>
      </c>
      <c r="AX661" t="s">
        <v>78</v>
      </c>
      <c r="AY661">
        <v>4.0999999999999996</v>
      </c>
      <c r="AZ661">
        <v>1</v>
      </c>
      <c r="BA661">
        <v>1</v>
      </c>
      <c r="BB661">
        <v>1</v>
      </c>
      <c r="BC661">
        <v>0</v>
      </c>
      <c r="BD661">
        <v>0.428571429</v>
      </c>
      <c r="BE661">
        <v>1</v>
      </c>
      <c r="BF661">
        <v>0.25</v>
      </c>
      <c r="BG661">
        <v>0</v>
      </c>
      <c r="BH661">
        <v>0</v>
      </c>
      <c r="BI661">
        <v>0.4</v>
      </c>
      <c r="BJ661">
        <v>0.36363636399999999</v>
      </c>
      <c r="BK661">
        <v>0</v>
      </c>
      <c r="BL661">
        <v>0.5</v>
      </c>
      <c r="BM661">
        <v>0.5</v>
      </c>
      <c r="BN661">
        <v>0.66666666699999999</v>
      </c>
      <c r="BO661">
        <v>0</v>
      </c>
      <c r="BP661">
        <v>17</v>
      </c>
      <c r="BQ661">
        <v>8.1999999999999993</v>
      </c>
      <c r="BR661">
        <v>7.2</v>
      </c>
      <c r="BS661">
        <v>7.5</v>
      </c>
      <c r="BT661">
        <v>8.8000000000000007</v>
      </c>
      <c r="BU661">
        <v>7.4</v>
      </c>
      <c r="BV661">
        <v>8.5</v>
      </c>
      <c r="BW661">
        <v>8.3000000000000007</v>
      </c>
      <c r="BX661">
        <v>3.3</v>
      </c>
      <c r="BY661">
        <v>8.1</v>
      </c>
      <c r="BZ661">
        <v>4.0999999999999996</v>
      </c>
      <c r="CA661">
        <v>5.4</v>
      </c>
      <c r="CB661">
        <v>6.9</v>
      </c>
      <c r="CC661">
        <v>8.4</v>
      </c>
      <c r="CD661">
        <v>8.6</v>
      </c>
      <c r="CE661">
        <v>8.3000000000000007</v>
      </c>
      <c r="CF661">
        <v>724.79131340000004</v>
      </c>
      <c r="CG661">
        <f>IF(CJ661&lt;$CH$1,CJ661,)</f>
        <v>2719.164734</v>
      </c>
      <c r="CH661">
        <v>1</v>
      </c>
      <c r="CI661">
        <v>661</v>
      </c>
      <c r="CJ661">
        <v>2719.164734</v>
      </c>
      <c r="CK661">
        <f t="shared" si="31"/>
        <v>1449.5826268000001</v>
      </c>
      <c r="CL661">
        <f t="shared" si="32"/>
        <v>1489.4741471784459</v>
      </c>
    </row>
    <row r="662" spans="1:90" x14ac:dyDescent="0.25">
      <c r="A662" s="5" t="s">
        <v>745</v>
      </c>
      <c r="B662" s="2" t="s">
        <v>755</v>
      </c>
      <c r="C662" s="10">
        <v>43466</v>
      </c>
      <c r="D662" s="10">
        <v>43678</v>
      </c>
      <c r="E662" s="14">
        <f t="shared" si="30"/>
        <v>7</v>
      </c>
      <c r="F662" s="3" t="s">
        <v>768</v>
      </c>
      <c r="G662" s="3" t="s">
        <v>717</v>
      </c>
      <c r="H662">
        <v>200</v>
      </c>
      <c r="I662">
        <v>75.2</v>
      </c>
      <c r="J662">
        <v>159.19999999999999</v>
      </c>
      <c r="K662">
        <v>8.1</v>
      </c>
      <c r="L662">
        <v>186</v>
      </c>
      <c r="M662">
        <v>81</v>
      </c>
      <c r="N662" t="s">
        <v>167</v>
      </c>
      <c r="O662">
        <v>409</v>
      </c>
      <c r="P662">
        <v>1080</v>
      </c>
      <c r="Q662">
        <v>2340</v>
      </c>
      <c r="R662" s="1" t="s">
        <v>78</v>
      </c>
      <c r="S662" s="1" t="s">
        <v>78</v>
      </c>
      <c r="T662" t="s">
        <v>74</v>
      </c>
      <c r="U662">
        <v>8</v>
      </c>
      <c r="V662">
        <v>166.14699999999999</v>
      </c>
      <c r="W662">
        <v>2.2000000000000002</v>
      </c>
      <c r="X662">
        <v>3</v>
      </c>
      <c r="Y662">
        <v>32</v>
      </c>
      <c r="Z662" t="s">
        <v>107</v>
      </c>
      <c r="AA662">
        <v>4000</v>
      </c>
      <c r="AB662">
        <v>108</v>
      </c>
      <c r="AC662">
        <v>32.58</v>
      </c>
      <c r="AD662">
        <v>14.07</v>
      </c>
      <c r="AE662">
        <v>14.2</v>
      </c>
      <c r="AF662" t="s">
        <v>74</v>
      </c>
      <c r="AG662">
        <v>48</v>
      </c>
      <c r="AH662">
        <v>1.8</v>
      </c>
      <c r="AI662">
        <v>13</v>
      </c>
      <c r="AJ662">
        <v>2.2000000000000002</v>
      </c>
      <c r="AK662" t="s">
        <v>78</v>
      </c>
      <c r="AL662" t="s">
        <v>78</v>
      </c>
      <c r="AM662" t="s">
        <v>78</v>
      </c>
      <c r="AN662" t="s">
        <v>78</v>
      </c>
      <c r="AO662" t="s">
        <v>78</v>
      </c>
      <c r="AP662" t="s">
        <v>78</v>
      </c>
      <c r="AQ662" t="s">
        <v>74</v>
      </c>
      <c r="AR662" t="s">
        <v>77</v>
      </c>
      <c r="AS662" t="s">
        <v>78</v>
      </c>
      <c r="AT662" t="s">
        <v>78</v>
      </c>
      <c r="AU662" t="s">
        <v>78</v>
      </c>
      <c r="AV662" t="s">
        <v>78</v>
      </c>
      <c r="AW662" t="s">
        <v>78</v>
      </c>
      <c r="AX662" t="s">
        <v>78</v>
      </c>
      <c r="AY662">
        <v>5</v>
      </c>
      <c r="AZ662">
        <v>1</v>
      </c>
      <c r="BA662">
        <v>1</v>
      </c>
      <c r="BB662">
        <v>0.8</v>
      </c>
      <c r="BC662">
        <v>0</v>
      </c>
      <c r="BD662">
        <v>0.571428571</v>
      </c>
      <c r="BE662">
        <v>0.66666666699999999</v>
      </c>
      <c r="BF662">
        <v>0.125</v>
      </c>
      <c r="BG662">
        <v>0</v>
      </c>
      <c r="BH662">
        <v>0.5</v>
      </c>
      <c r="BI662">
        <v>0.4</v>
      </c>
      <c r="BJ662">
        <v>0.36363636399999999</v>
      </c>
      <c r="BK662">
        <v>0</v>
      </c>
      <c r="BL662">
        <v>0.75</v>
      </c>
      <c r="BM662">
        <v>0.5</v>
      </c>
      <c r="BN662">
        <v>1</v>
      </c>
      <c r="BO662">
        <v>0</v>
      </c>
      <c r="BP662">
        <v>603</v>
      </c>
      <c r="BQ662">
        <v>9.1999999999999993</v>
      </c>
      <c r="BR662">
        <v>8</v>
      </c>
      <c r="BS662">
        <v>9.3000000000000007</v>
      </c>
      <c r="BT662">
        <v>9</v>
      </c>
      <c r="BU662">
        <v>8.3000000000000007</v>
      </c>
      <c r="BV662">
        <v>8.6999999999999993</v>
      </c>
      <c r="BW662">
        <v>9.1999999999999993</v>
      </c>
      <c r="BX662">
        <v>8.6999999999999993</v>
      </c>
      <c r="BY662">
        <v>9.1</v>
      </c>
      <c r="BZ662">
        <v>8.1</v>
      </c>
      <c r="CA662">
        <v>8.4</v>
      </c>
      <c r="CB662">
        <v>8.4</v>
      </c>
      <c r="CC662">
        <v>9</v>
      </c>
      <c r="CD662">
        <v>8.9</v>
      </c>
      <c r="CE662">
        <v>9</v>
      </c>
      <c r="CF662">
        <v>724.79131340000004</v>
      </c>
      <c r="CG662">
        <f>IF(CJ662&lt;$CH$1,CJ662,)</f>
        <v>1088.1145859999999</v>
      </c>
      <c r="CH662">
        <v>1</v>
      </c>
      <c r="CI662">
        <v>662</v>
      </c>
      <c r="CJ662">
        <v>1088.1145859999999</v>
      </c>
      <c r="CK662">
        <f t="shared" si="31"/>
        <v>1449.5826268000001</v>
      </c>
      <c r="CL662">
        <f t="shared" si="32"/>
        <v>596.03543865863389</v>
      </c>
    </row>
    <row r="663" spans="1:90" x14ac:dyDescent="0.25">
      <c r="A663" s="5" t="s">
        <v>709</v>
      </c>
      <c r="B663" s="2" t="s">
        <v>773</v>
      </c>
      <c r="C663" s="10">
        <v>43435</v>
      </c>
      <c r="E663" s="14" t="e">
        <f t="shared" si="30"/>
        <v>#NUM!</v>
      </c>
      <c r="H663">
        <v>134</v>
      </c>
      <c r="I663">
        <v>71.900000000000006</v>
      </c>
      <c r="J663">
        <v>147.80000000000001</v>
      </c>
      <c r="K663">
        <v>7.8</v>
      </c>
      <c r="L663">
        <v>150</v>
      </c>
      <c r="M663">
        <v>80</v>
      </c>
      <c r="N663" t="s">
        <v>76</v>
      </c>
      <c r="O663">
        <v>432</v>
      </c>
      <c r="P663">
        <v>1080</v>
      </c>
      <c r="Q663">
        <v>2280</v>
      </c>
      <c r="R663" s="1" t="s">
        <v>77</v>
      </c>
      <c r="S663" s="1" t="s">
        <v>78</v>
      </c>
      <c r="T663" t="s">
        <v>74</v>
      </c>
      <c r="U663">
        <v>8</v>
      </c>
      <c r="V663">
        <v>86.352000000000004</v>
      </c>
      <c r="W663">
        <v>2.2999999999999998</v>
      </c>
      <c r="X663">
        <v>4</v>
      </c>
      <c r="Y663">
        <v>64</v>
      </c>
      <c r="Z663" t="s">
        <v>107</v>
      </c>
      <c r="AA663">
        <v>3000</v>
      </c>
      <c r="AF663" t="s">
        <v>74</v>
      </c>
      <c r="AG663">
        <v>12</v>
      </c>
      <c r="AH663">
        <v>2.2000000000000002</v>
      </c>
      <c r="AI663">
        <v>8</v>
      </c>
      <c r="AJ663" t="s">
        <v>74</v>
      </c>
      <c r="AK663" t="s">
        <v>78</v>
      </c>
      <c r="AL663" t="s">
        <v>78</v>
      </c>
      <c r="AM663" t="s">
        <v>78</v>
      </c>
      <c r="AN663" t="s">
        <v>78</v>
      </c>
      <c r="AO663" t="s">
        <v>74</v>
      </c>
      <c r="AP663" t="s">
        <v>78</v>
      </c>
      <c r="AQ663" t="s">
        <v>74</v>
      </c>
      <c r="AR663" t="s">
        <v>77</v>
      </c>
      <c r="AS663" t="s">
        <v>78</v>
      </c>
      <c r="AT663" t="s">
        <v>78</v>
      </c>
      <c r="AU663" t="s">
        <v>78</v>
      </c>
      <c r="AV663" t="s">
        <v>78</v>
      </c>
      <c r="AW663" t="s">
        <v>78</v>
      </c>
      <c r="AX663" t="s">
        <v>78</v>
      </c>
      <c r="AY663">
        <v>4.2</v>
      </c>
      <c r="AZ663">
        <v>1</v>
      </c>
      <c r="BA663">
        <v>1</v>
      </c>
      <c r="BB663">
        <v>0.6</v>
      </c>
      <c r="BC663">
        <v>0</v>
      </c>
      <c r="BD663">
        <v>0.571428571</v>
      </c>
      <c r="BE663">
        <v>1</v>
      </c>
      <c r="BF663">
        <v>0.125</v>
      </c>
      <c r="BG663">
        <v>0</v>
      </c>
      <c r="BH663">
        <v>0.5</v>
      </c>
      <c r="BI663">
        <v>0.4</v>
      </c>
      <c r="BJ663">
        <v>0.36363636399999999</v>
      </c>
      <c r="BK663">
        <v>0</v>
      </c>
      <c r="BL663">
        <v>0.75</v>
      </c>
      <c r="BM663">
        <v>1</v>
      </c>
      <c r="BN663">
        <v>1</v>
      </c>
      <c r="BO663">
        <v>0</v>
      </c>
      <c r="BP663">
        <v>9</v>
      </c>
      <c r="BQ663">
        <v>7.9</v>
      </c>
      <c r="BR663">
        <v>7.9</v>
      </c>
      <c r="BS663">
        <v>8.9</v>
      </c>
      <c r="BT663">
        <v>9</v>
      </c>
      <c r="BU663">
        <v>7.9</v>
      </c>
      <c r="BV663">
        <v>8.8000000000000007</v>
      </c>
      <c r="BW663">
        <v>7.7</v>
      </c>
      <c r="BX663">
        <v>6.4</v>
      </c>
      <c r="BY663">
        <v>7.7</v>
      </c>
      <c r="BZ663">
        <v>6.4</v>
      </c>
      <c r="CA663">
        <v>8.3000000000000007</v>
      </c>
      <c r="CB663">
        <v>7.8</v>
      </c>
      <c r="CC663">
        <v>7.4</v>
      </c>
      <c r="CD663">
        <v>7.9</v>
      </c>
      <c r="CE663">
        <v>7.9</v>
      </c>
      <c r="CF663">
        <v>203.5870673</v>
      </c>
      <c r="CG663">
        <f>IF(CJ663&lt;$CH$1,CJ663,)</f>
        <v>0</v>
      </c>
      <c r="CH663">
        <v>1</v>
      </c>
      <c r="CI663">
        <v>663</v>
      </c>
      <c r="CJ663">
        <v>10999.329729999999</v>
      </c>
      <c r="CK663">
        <f t="shared" si="31"/>
        <v>407.1741346</v>
      </c>
      <c r="CL663">
        <f t="shared" si="32"/>
        <v>0</v>
      </c>
    </row>
    <row r="664" spans="1:90" x14ac:dyDescent="0.25">
      <c r="A664" s="5" t="s">
        <v>709</v>
      </c>
      <c r="B664" s="2" t="s">
        <v>774</v>
      </c>
      <c r="C664" s="10">
        <v>43405</v>
      </c>
      <c r="E664" s="14" t="e">
        <f t="shared" si="30"/>
        <v>#NUM!</v>
      </c>
      <c r="F664" s="3" t="s">
        <v>770</v>
      </c>
      <c r="H664">
        <v>600</v>
      </c>
      <c r="I664">
        <v>74.8</v>
      </c>
      <c r="J664">
        <v>154.9</v>
      </c>
      <c r="K664">
        <v>7.6</v>
      </c>
      <c r="L664">
        <v>177</v>
      </c>
      <c r="M664">
        <v>83</v>
      </c>
      <c r="N664" t="s">
        <v>114</v>
      </c>
      <c r="O664">
        <v>402</v>
      </c>
      <c r="P664">
        <v>1080</v>
      </c>
      <c r="Q664">
        <v>2248</v>
      </c>
      <c r="R664" s="1" t="s">
        <v>78</v>
      </c>
      <c r="S664" s="1" t="s">
        <v>78</v>
      </c>
      <c r="T664" t="s">
        <v>74</v>
      </c>
      <c r="U664">
        <v>8</v>
      </c>
      <c r="V664">
        <v>357.32900000000001</v>
      </c>
      <c r="W664">
        <v>2.8</v>
      </c>
      <c r="X664">
        <v>8</v>
      </c>
      <c r="Y664">
        <v>128</v>
      </c>
      <c r="Z664" t="s">
        <v>77</v>
      </c>
      <c r="AA664">
        <v>3000</v>
      </c>
      <c r="AF664" t="s">
        <v>74</v>
      </c>
      <c r="AG664">
        <v>12</v>
      </c>
      <c r="AH664">
        <v>1.8</v>
      </c>
      <c r="AI664">
        <v>20</v>
      </c>
      <c r="AJ664">
        <v>2</v>
      </c>
      <c r="AK664" t="s">
        <v>78</v>
      </c>
      <c r="AL664" t="s">
        <v>78</v>
      </c>
      <c r="AM664" t="s">
        <v>78</v>
      </c>
      <c r="AN664" t="s">
        <v>78</v>
      </c>
      <c r="AO664" t="s">
        <v>78</v>
      </c>
      <c r="AP664" t="s">
        <v>78</v>
      </c>
      <c r="AQ664" t="s">
        <v>78</v>
      </c>
      <c r="AR664" t="s">
        <v>78</v>
      </c>
      <c r="AS664" t="s">
        <v>77</v>
      </c>
      <c r="AT664" t="s">
        <v>77</v>
      </c>
      <c r="AU664" t="s">
        <v>78</v>
      </c>
      <c r="AV664" t="s">
        <v>78</v>
      </c>
      <c r="AW664" t="s">
        <v>78</v>
      </c>
      <c r="AX664" t="s">
        <v>78</v>
      </c>
      <c r="AY664">
        <v>5</v>
      </c>
      <c r="AZ664">
        <v>1</v>
      </c>
      <c r="BA664">
        <v>1</v>
      </c>
      <c r="BB664">
        <v>0.8</v>
      </c>
      <c r="BC664">
        <v>0</v>
      </c>
      <c r="BD664">
        <v>0.571428571</v>
      </c>
      <c r="BE664">
        <v>1</v>
      </c>
      <c r="BF664">
        <v>0.4375</v>
      </c>
      <c r="BG664">
        <v>0</v>
      </c>
      <c r="BH664">
        <v>0.5</v>
      </c>
      <c r="BI664">
        <v>0.4</v>
      </c>
      <c r="BJ664">
        <v>0.36363636399999999</v>
      </c>
      <c r="BK664">
        <v>0</v>
      </c>
      <c r="BL664">
        <v>0.75</v>
      </c>
      <c r="BM664">
        <v>1</v>
      </c>
      <c r="BN664">
        <v>1</v>
      </c>
      <c r="BO664">
        <v>0</v>
      </c>
      <c r="BP664">
        <v>26</v>
      </c>
      <c r="BQ664">
        <v>8.9</v>
      </c>
      <c r="BR664">
        <v>7.6</v>
      </c>
      <c r="BS664">
        <v>9</v>
      </c>
      <c r="BT664">
        <v>8.8000000000000007</v>
      </c>
      <c r="BU664">
        <v>8.4</v>
      </c>
      <c r="BV664">
        <v>7.8</v>
      </c>
      <c r="BW664">
        <v>9.4</v>
      </c>
      <c r="BX664">
        <v>9.4</v>
      </c>
      <c r="BY664">
        <v>9.4</v>
      </c>
      <c r="BZ664">
        <v>8.6</v>
      </c>
      <c r="CA664">
        <v>9.1999999999999993</v>
      </c>
      <c r="CB664">
        <v>8.9</v>
      </c>
      <c r="CC664">
        <v>9.1999999999999993</v>
      </c>
      <c r="CD664">
        <v>9.1999999999999993</v>
      </c>
      <c r="CE664">
        <v>9.5</v>
      </c>
      <c r="CF664">
        <v>1034.9999479999999</v>
      </c>
      <c r="CG664">
        <f>IF(CJ664&lt;$CH$1,CJ664,)</f>
        <v>0</v>
      </c>
      <c r="CH664">
        <v>1</v>
      </c>
      <c r="CI664">
        <v>664</v>
      </c>
      <c r="CJ664">
        <v>13885.71451</v>
      </c>
      <c r="CK664">
        <f t="shared" si="31"/>
        <v>2069.9998959999998</v>
      </c>
      <c r="CL664">
        <f t="shared" si="32"/>
        <v>0</v>
      </c>
    </row>
    <row r="665" spans="1:90" x14ac:dyDescent="0.25">
      <c r="A665" s="5" t="s">
        <v>709</v>
      </c>
      <c r="B665" s="2" t="s">
        <v>753</v>
      </c>
      <c r="C665" s="10">
        <v>43374</v>
      </c>
      <c r="D665" s="10">
        <v>43497</v>
      </c>
      <c r="E665" s="14">
        <f t="shared" si="30"/>
        <v>4</v>
      </c>
      <c r="F665" s="3" t="s">
        <v>775</v>
      </c>
      <c r="G665" s="3" t="s">
        <v>769</v>
      </c>
      <c r="H665">
        <v>529</v>
      </c>
      <c r="I665">
        <v>74.7</v>
      </c>
      <c r="J665">
        <v>157.9</v>
      </c>
      <c r="K665">
        <v>8.5</v>
      </c>
      <c r="L665">
        <v>218</v>
      </c>
      <c r="M665">
        <v>85</v>
      </c>
      <c r="N665" t="s">
        <v>114</v>
      </c>
      <c r="O665">
        <v>403</v>
      </c>
      <c r="P665">
        <v>1080</v>
      </c>
      <c r="Q665">
        <v>2340</v>
      </c>
      <c r="R665" s="1" t="s">
        <v>78</v>
      </c>
      <c r="S665" s="1" t="s">
        <v>78</v>
      </c>
      <c r="T665" t="s">
        <v>74</v>
      </c>
      <c r="U665">
        <v>8</v>
      </c>
      <c r="V665">
        <v>340.75900000000001</v>
      </c>
      <c r="W665">
        <v>2.8</v>
      </c>
      <c r="X665">
        <v>6</v>
      </c>
      <c r="Y665">
        <v>128</v>
      </c>
      <c r="Z665" t="s">
        <v>77</v>
      </c>
      <c r="AA665">
        <v>3200</v>
      </c>
      <c r="AB665">
        <v>84</v>
      </c>
      <c r="AC665">
        <v>21.58</v>
      </c>
      <c r="AD665">
        <v>10.050000000000001</v>
      </c>
      <c r="AE665">
        <v>13.95</v>
      </c>
      <c r="AF665">
        <v>103</v>
      </c>
      <c r="AG665">
        <v>12</v>
      </c>
      <c r="AH665">
        <v>1.8</v>
      </c>
      <c r="AI665">
        <v>24.8</v>
      </c>
      <c r="AJ665">
        <v>2.2000000000000002</v>
      </c>
      <c r="AK665" t="s">
        <v>78</v>
      </c>
      <c r="AL665" t="s">
        <v>78</v>
      </c>
      <c r="AM665" t="s">
        <v>78</v>
      </c>
      <c r="AN665" t="s">
        <v>78</v>
      </c>
      <c r="AO665" t="s">
        <v>78</v>
      </c>
      <c r="AP665" t="s">
        <v>78</v>
      </c>
      <c r="AQ665" t="s">
        <v>74</v>
      </c>
      <c r="AR665" t="s">
        <v>78</v>
      </c>
      <c r="AS665" t="s">
        <v>77</v>
      </c>
      <c r="AT665" t="s">
        <v>77</v>
      </c>
      <c r="AU665" t="s">
        <v>78</v>
      </c>
      <c r="AV665" t="s">
        <v>78</v>
      </c>
      <c r="AW665" t="s">
        <v>78</v>
      </c>
      <c r="AX665" t="s">
        <v>78</v>
      </c>
      <c r="AY665">
        <v>5</v>
      </c>
      <c r="AZ665">
        <v>1</v>
      </c>
      <c r="BA665">
        <v>1</v>
      </c>
      <c r="BB665">
        <v>1</v>
      </c>
      <c r="BC665">
        <v>0</v>
      </c>
      <c r="BD665">
        <v>0.571428571</v>
      </c>
      <c r="BE665">
        <v>1</v>
      </c>
      <c r="BF665">
        <v>0.4375</v>
      </c>
      <c r="BG665">
        <v>0</v>
      </c>
      <c r="BH665">
        <v>0.5</v>
      </c>
      <c r="BI665">
        <v>0.4</v>
      </c>
      <c r="BJ665">
        <v>0.36363636399999999</v>
      </c>
      <c r="BK665">
        <v>0</v>
      </c>
      <c r="BL665">
        <v>0.75</v>
      </c>
      <c r="BM665">
        <v>1</v>
      </c>
      <c r="BN665">
        <v>1</v>
      </c>
      <c r="BO665">
        <v>0</v>
      </c>
      <c r="BP665">
        <v>53</v>
      </c>
      <c r="BQ665">
        <v>9.3000000000000007</v>
      </c>
      <c r="BR665">
        <v>7.1</v>
      </c>
      <c r="BS665">
        <v>9.6999999999999993</v>
      </c>
      <c r="BT665">
        <v>8.8000000000000007</v>
      </c>
      <c r="BU665">
        <v>8.9</v>
      </c>
      <c r="BV665">
        <v>8.1</v>
      </c>
      <c r="BW665">
        <v>9.5</v>
      </c>
      <c r="BX665">
        <v>9.6</v>
      </c>
      <c r="BY665">
        <v>9.5</v>
      </c>
      <c r="BZ665">
        <v>8.6</v>
      </c>
      <c r="CA665">
        <v>9.3000000000000007</v>
      </c>
      <c r="CB665">
        <v>9</v>
      </c>
      <c r="CC665">
        <v>9.5</v>
      </c>
      <c r="CD665">
        <v>9.5</v>
      </c>
      <c r="CE665">
        <v>9.6</v>
      </c>
      <c r="CF665">
        <v>154.25048820000001</v>
      </c>
      <c r="CG665">
        <f>IF(CJ665&lt;$CH$1,CJ665,)</f>
        <v>0</v>
      </c>
      <c r="CH665">
        <v>1</v>
      </c>
      <c r="CI665">
        <v>665</v>
      </c>
      <c r="CJ665">
        <v>14999.99971</v>
      </c>
      <c r="CK665">
        <f t="shared" si="31"/>
        <v>308.50097640000001</v>
      </c>
      <c r="CL665">
        <f t="shared" si="32"/>
        <v>0</v>
      </c>
    </row>
    <row r="666" spans="1:90" x14ac:dyDescent="0.25">
      <c r="A666" s="5" t="s">
        <v>709</v>
      </c>
      <c r="B666" s="2" t="s">
        <v>754</v>
      </c>
      <c r="C666" s="10">
        <v>43344</v>
      </c>
      <c r="D666" s="10">
        <v>43709</v>
      </c>
      <c r="E666" s="14">
        <f t="shared" si="30"/>
        <v>12</v>
      </c>
      <c r="G666" s="3" t="s">
        <v>731</v>
      </c>
      <c r="H666">
        <v>270</v>
      </c>
      <c r="I666">
        <v>75.8</v>
      </c>
      <c r="J666">
        <v>156.4</v>
      </c>
      <c r="K666">
        <v>7.5</v>
      </c>
      <c r="L666">
        <v>169</v>
      </c>
      <c r="M666">
        <v>82</v>
      </c>
      <c r="N666" t="s">
        <v>76</v>
      </c>
      <c r="O666">
        <v>403</v>
      </c>
      <c r="P666">
        <v>1080</v>
      </c>
      <c r="Q666">
        <v>2280</v>
      </c>
      <c r="R666" s="1" t="s">
        <v>78</v>
      </c>
      <c r="S666" s="1" t="s">
        <v>78</v>
      </c>
      <c r="T666" t="s">
        <v>74</v>
      </c>
      <c r="U666">
        <v>8</v>
      </c>
      <c r="V666">
        <v>174.767</v>
      </c>
      <c r="W666">
        <v>2.2000000000000002</v>
      </c>
      <c r="X666">
        <v>4</v>
      </c>
      <c r="Y666">
        <v>64</v>
      </c>
      <c r="Z666" t="s">
        <v>107</v>
      </c>
      <c r="AA666">
        <v>3350</v>
      </c>
      <c r="AB666">
        <v>77</v>
      </c>
      <c r="AC666">
        <v>29.98</v>
      </c>
      <c r="AD666">
        <v>10.4</v>
      </c>
      <c r="AE666">
        <v>10.25</v>
      </c>
      <c r="AF666" t="s">
        <v>74</v>
      </c>
      <c r="AG666">
        <v>12</v>
      </c>
      <c r="AH666">
        <v>1.9</v>
      </c>
      <c r="AI666">
        <v>24.8</v>
      </c>
      <c r="AJ666">
        <v>2</v>
      </c>
      <c r="AK666" t="s">
        <v>78</v>
      </c>
      <c r="AL666" t="s">
        <v>78</v>
      </c>
      <c r="AM666" t="s">
        <v>78</v>
      </c>
      <c r="AN666" t="s">
        <v>78</v>
      </c>
      <c r="AO666" t="s">
        <v>78</v>
      </c>
      <c r="AP666" t="s">
        <v>78</v>
      </c>
      <c r="AQ666" t="s">
        <v>74</v>
      </c>
      <c r="AR666" t="s">
        <v>77</v>
      </c>
      <c r="AS666" t="s">
        <v>77</v>
      </c>
      <c r="AT666" t="s">
        <v>77</v>
      </c>
      <c r="AU666" t="s">
        <v>78</v>
      </c>
      <c r="AV666" t="s">
        <v>78</v>
      </c>
      <c r="AW666" t="s">
        <v>78</v>
      </c>
      <c r="AX666" t="s">
        <v>78</v>
      </c>
      <c r="AY666">
        <v>5</v>
      </c>
      <c r="AZ666">
        <v>1</v>
      </c>
      <c r="BA666">
        <v>1</v>
      </c>
      <c r="BB666">
        <v>1</v>
      </c>
      <c r="BC666">
        <v>0</v>
      </c>
      <c r="BD666">
        <v>0.571428571</v>
      </c>
      <c r="BE666">
        <v>0.66666666699999999</v>
      </c>
      <c r="BF666">
        <v>0.1875</v>
      </c>
      <c r="BG666">
        <v>0</v>
      </c>
      <c r="BH666">
        <v>0.5</v>
      </c>
      <c r="BI666">
        <v>0.4</v>
      </c>
      <c r="BJ666">
        <v>0.36363636399999999</v>
      </c>
      <c r="BK666">
        <v>0</v>
      </c>
      <c r="BL666">
        <v>0.75</v>
      </c>
      <c r="BM666">
        <v>0.5</v>
      </c>
      <c r="BN666">
        <v>1</v>
      </c>
      <c r="BO666">
        <v>0</v>
      </c>
      <c r="BP666">
        <v>216</v>
      </c>
      <c r="BQ666">
        <v>9.3000000000000007</v>
      </c>
      <c r="BR666">
        <v>7.3</v>
      </c>
      <c r="BS666">
        <v>9.6</v>
      </c>
      <c r="BT666">
        <v>9.1</v>
      </c>
      <c r="BU666">
        <v>8.6</v>
      </c>
      <c r="BV666">
        <v>8.6</v>
      </c>
      <c r="BW666">
        <v>9.5</v>
      </c>
      <c r="BX666">
        <v>8.8000000000000007</v>
      </c>
      <c r="BY666">
        <v>9.3000000000000007</v>
      </c>
      <c r="BZ666">
        <v>7.6</v>
      </c>
      <c r="CA666">
        <v>9</v>
      </c>
      <c r="CB666">
        <v>7.5</v>
      </c>
      <c r="CC666">
        <v>9.3000000000000007</v>
      </c>
      <c r="CD666">
        <v>9.1</v>
      </c>
      <c r="CE666">
        <v>9.1999999999999993</v>
      </c>
      <c r="CF666">
        <v>154.51322619999999</v>
      </c>
      <c r="CG666">
        <f>IF(CJ666&lt;$CH$1,CJ666,)</f>
        <v>0</v>
      </c>
      <c r="CH666">
        <v>1</v>
      </c>
      <c r="CI666">
        <v>666</v>
      </c>
      <c r="CJ666">
        <v>14999.23734</v>
      </c>
      <c r="CK666">
        <f t="shared" si="31"/>
        <v>309.02645239999998</v>
      </c>
      <c r="CL666">
        <f t="shared" si="32"/>
        <v>0</v>
      </c>
    </row>
    <row r="667" spans="1:90" x14ac:dyDescent="0.25">
      <c r="A667" s="5" t="s">
        <v>709</v>
      </c>
      <c r="B667" s="2" t="s">
        <v>768</v>
      </c>
      <c r="C667" s="10">
        <v>43344</v>
      </c>
      <c r="D667" s="10">
        <v>43466</v>
      </c>
      <c r="E667" s="14">
        <f t="shared" si="30"/>
        <v>4</v>
      </c>
      <c r="F667" s="3" t="s">
        <v>776</v>
      </c>
      <c r="G667" s="3" t="s">
        <v>755</v>
      </c>
      <c r="H667">
        <v>200</v>
      </c>
      <c r="I667">
        <v>76.3</v>
      </c>
      <c r="J667">
        <v>157.9</v>
      </c>
      <c r="K667">
        <v>8.1999999999999993</v>
      </c>
      <c r="L667">
        <v>176</v>
      </c>
      <c r="M667">
        <v>82</v>
      </c>
      <c r="N667" t="s">
        <v>76</v>
      </c>
      <c r="O667">
        <v>403</v>
      </c>
      <c r="P667">
        <v>1080</v>
      </c>
      <c r="Q667">
        <v>2246</v>
      </c>
      <c r="R667" s="1" t="s">
        <v>77</v>
      </c>
      <c r="S667" s="1" t="s">
        <v>78</v>
      </c>
      <c r="T667" t="s">
        <v>74</v>
      </c>
      <c r="U667">
        <v>8</v>
      </c>
      <c r="V667">
        <v>115.991</v>
      </c>
      <c r="W667">
        <v>1.8</v>
      </c>
      <c r="X667">
        <v>3</v>
      </c>
      <c r="Y667">
        <v>32</v>
      </c>
      <c r="Z667" t="s">
        <v>107</v>
      </c>
      <c r="AA667">
        <v>4000</v>
      </c>
      <c r="AB667">
        <v>92</v>
      </c>
      <c r="AC667">
        <v>27.45</v>
      </c>
      <c r="AD667">
        <v>10.55</v>
      </c>
      <c r="AE667">
        <v>11.7</v>
      </c>
      <c r="AF667" t="s">
        <v>74</v>
      </c>
      <c r="AG667">
        <v>12</v>
      </c>
      <c r="AH667">
        <v>1.9</v>
      </c>
      <c r="AI667">
        <v>20</v>
      </c>
      <c r="AJ667" t="s">
        <v>74</v>
      </c>
      <c r="AK667" t="s">
        <v>78</v>
      </c>
      <c r="AL667" t="s">
        <v>78</v>
      </c>
      <c r="AM667" t="s">
        <v>78</v>
      </c>
      <c r="AN667" t="s">
        <v>78</v>
      </c>
      <c r="AO667" t="s">
        <v>78</v>
      </c>
      <c r="AP667" t="s">
        <v>78</v>
      </c>
      <c r="AQ667" t="s">
        <v>74</v>
      </c>
      <c r="AR667" t="s">
        <v>77</v>
      </c>
      <c r="AS667" t="s">
        <v>78</v>
      </c>
      <c r="AT667" t="s">
        <v>78</v>
      </c>
      <c r="AU667" t="s">
        <v>78</v>
      </c>
      <c r="AV667" t="s">
        <v>78</v>
      </c>
      <c r="AW667" t="s">
        <v>78</v>
      </c>
      <c r="AX667" t="s">
        <v>78</v>
      </c>
      <c r="AY667">
        <v>5</v>
      </c>
      <c r="AZ667">
        <v>1</v>
      </c>
      <c r="BA667">
        <v>1</v>
      </c>
      <c r="BB667">
        <v>0.8</v>
      </c>
      <c r="BC667">
        <v>0</v>
      </c>
      <c r="BD667">
        <v>0.428571429</v>
      </c>
      <c r="BE667">
        <v>1</v>
      </c>
      <c r="BF667">
        <v>0.1875</v>
      </c>
      <c r="BG667">
        <v>0</v>
      </c>
      <c r="BH667">
        <v>0</v>
      </c>
      <c r="BI667">
        <v>0.4</v>
      </c>
      <c r="BJ667">
        <v>0.27272727299999999</v>
      </c>
      <c r="BK667">
        <v>0</v>
      </c>
      <c r="BL667">
        <v>0.5</v>
      </c>
      <c r="BM667">
        <v>0.5</v>
      </c>
      <c r="BN667">
        <v>0.66666666699999999</v>
      </c>
      <c r="BO667">
        <v>0</v>
      </c>
      <c r="BP667">
        <v>225</v>
      </c>
      <c r="BQ667">
        <v>8.9</v>
      </c>
      <c r="BR667">
        <v>8</v>
      </c>
      <c r="BS667">
        <v>9</v>
      </c>
      <c r="BT667">
        <v>8.9</v>
      </c>
      <c r="BU667">
        <v>8.3000000000000007</v>
      </c>
      <c r="BV667">
        <v>8.6</v>
      </c>
      <c r="BW667">
        <v>9</v>
      </c>
      <c r="BX667">
        <v>8.1999999999999993</v>
      </c>
      <c r="BY667">
        <v>9.1</v>
      </c>
      <c r="BZ667">
        <v>7.5</v>
      </c>
      <c r="CA667">
        <v>8.9</v>
      </c>
      <c r="CB667">
        <v>8.4</v>
      </c>
      <c r="CC667">
        <v>8.9</v>
      </c>
      <c r="CD667">
        <v>9</v>
      </c>
      <c r="CE667">
        <v>9</v>
      </c>
      <c r="CF667">
        <v>154.51322619999999</v>
      </c>
      <c r="CG667">
        <f>IF(CJ667&lt;$CH$1,CJ667,)</f>
        <v>0</v>
      </c>
      <c r="CH667">
        <v>1</v>
      </c>
      <c r="CI667">
        <v>667</v>
      </c>
      <c r="CJ667">
        <v>13817.32857</v>
      </c>
      <c r="CK667">
        <f t="shared" si="31"/>
        <v>309.02645239999998</v>
      </c>
      <c r="CL667">
        <f t="shared" si="32"/>
        <v>0</v>
      </c>
    </row>
    <row r="668" spans="1:90" x14ac:dyDescent="0.25">
      <c r="A668" s="5" t="s">
        <v>777</v>
      </c>
      <c r="B668" s="2" t="s">
        <v>715</v>
      </c>
      <c r="C668" s="10">
        <v>43313</v>
      </c>
      <c r="D668" s="10">
        <v>43862</v>
      </c>
      <c r="E668" s="14">
        <f t="shared" si="30"/>
        <v>18</v>
      </c>
      <c r="H668">
        <v>360</v>
      </c>
      <c r="I668">
        <v>75.2</v>
      </c>
      <c r="J668">
        <v>155.5</v>
      </c>
      <c r="K668">
        <v>8.8000000000000007</v>
      </c>
      <c r="L668">
        <v>182</v>
      </c>
      <c r="M668">
        <v>82</v>
      </c>
      <c r="N668" t="s">
        <v>76</v>
      </c>
      <c r="O668">
        <v>416</v>
      </c>
      <c r="P668">
        <v>1080</v>
      </c>
      <c r="Q668">
        <v>2246</v>
      </c>
      <c r="R668" s="1" t="s">
        <v>77</v>
      </c>
      <c r="S668" s="1" t="s">
        <v>78</v>
      </c>
      <c r="T668" t="s">
        <v>74</v>
      </c>
      <c r="U668">
        <v>8</v>
      </c>
      <c r="V668">
        <v>332.58600000000001</v>
      </c>
      <c r="W668">
        <v>2.8</v>
      </c>
      <c r="X668">
        <v>6</v>
      </c>
      <c r="Y668">
        <v>64</v>
      </c>
      <c r="Z668" t="s">
        <v>107</v>
      </c>
      <c r="AA668">
        <v>4000</v>
      </c>
      <c r="AB668">
        <v>94</v>
      </c>
      <c r="AC668">
        <v>25.52</v>
      </c>
      <c r="AD668">
        <v>13.85</v>
      </c>
      <c r="AE668">
        <v>12.18</v>
      </c>
      <c r="AF668">
        <v>91</v>
      </c>
      <c r="AG668">
        <v>12</v>
      </c>
      <c r="AH668">
        <v>1.9</v>
      </c>
      <c r="AI668">
        <v>20</v>
      </c>
      <c r="AJ668">
        <v>2</v>
      </c>
      <c r="AK668" t="s">
        <v>78</v>
      </c>
      <c r="AL668" t="s">
        <v>78</v>
      </c>
      <c r="AM668" t="s">
        <v>78</v>
      </c>
      <c r="AN668" t="s">
        <v>78</v>
      </c>
      <c r="AO668" t="s">
        <v>78</v>
      </c>
      <c r="AP668" t="s">
        <v>78</v>
      </c>
      <c r="AQ668" t="s">
        <v>74</v>
      </c>
      <c r="AR668" t="s">
        <v>77</v>
      </c>
      <c r="AS668" t="s">
        <v>78</v>
      </c>
      <c r="AT668" t="s">
        <v>78</v>
      </c>
      <c r="AU668" t="s">
        <v>78</v>
      </c>
      <c r="AV668" t="s">
        <v>78</v>
      </c>
      <c r="AW668" t="s">
        <v>78</v>
      </c>
      <c r="AX668" t="s">
        <v>78</v>
      </c>
      <c r="AY668">
        <v>5</v>
      </c>
      <c r="AZ668">
        <v>1</v>
      </c>
      <c r="BA668">
        <v>1</v>
      </c>
      <c r="BB668">
        <v>0.8</v>
      </c>
      <c r="BC668">
        <v>0</v>
      </c>
      <c r="BD668">
        <v>0.571428571</v>
      </c>
      <c r="BE668">
        <v>0.66666666699999999</v>
      </c>
      <c r="BF668">
        <v>0.1875</v>
      </c>
      <c r="BG668">
        <v>0</v>
      </c>
      <c r="BH668">
        <v>0.5</v>
      </c>
      <c r="BI668">
        <v>0.4</v>
      </c>
      <c r="BJ668">
        <v>0.36363636399999999</v>
      </c>
      <c r="BK668">
        <v>0</v>
      </c>
      <c r="BL668">
        <v>0.75</v>
      </c>
      <c r="BM668">
        <v>0.5</v>
      </c>
      <c r="BN668">
        <v>0.83333333300000001</v>
      </c>
      <c r="BO668">
        <v>0</v>
      </c>
      <c r="BP668">
        <v>541</v>
      </c>
      <c r="BQ668">
        <v>9.4</v>
      </c>
      <c r="BR668">
        <v>8</v>
      </c>
      <c r="BS668">
        <v>8.5</v>
      </c>
      <c r="BT668">
        <v>9.1</v>
      </c>
      <c r="BU668">
        <v>8.5</v>
      </c>
      <c r="BV668">
        <v>8.9</v>
      </c>
      <c r="BW668">
        <v>9.8000000000000007</v>
      </c>
      <c r="BX668">
        <v>9.6999999999999993</v>
      </c>
      <c r="BY668">
        <v>9.3000000000000007</v>
      </c>
      <c r="BZ668">
        <v>8.1</v>
      </c>
      <c r="CA668">
        <v>8.9</v>
      </c>
      <c r="CB668">
        <v>8.9</v>
      </c>
      <c r="CC668">
        <v>9.1</v>
      </c>
      <c r="CD668">
        <v>9.1999999999999993</v>
      </c>
      <c r="CE668">
        <v>9.4</v>
      </c>
      <c r="CF668">
        <v>890.5298818</v>
      </c>
      <c r="CG668">
        <f>IF(CJ668&lt;$CH$1,CJ668,)</f>
        <v>0</v>
      </c>
      <c r="CH668">
        <v>1</v>
      </c>
      <c r="CI668">
        <v>668</v>
      </c>
      <c r="CJ668">
        <v>13499.98738</v>
      </c>
      <c r="CK668">
        <f t="shared" si="31"/>
        <v>1781.0597636</v>
      </c>
      <c r="CL668">
        <f t="shared" si="32"/>
        <v>0</v>
      </c>
    </row>
    <row r="669" spans="1:90" x14ac:dyDescent="0.25">
      <c r="A669" s="5" t="s">
        <v>709</v>
      </c>
      <c r="B669" s="2" t="s">
        <v>778</v>
      </c>
      <c r="C669" s="10">
        <v>43282</v>
      </c>
      <c r="E669" s="14" t="e">
        <f t="shared" si="30"/>
        <v>#NUM!</v>
      </c>
      <c r="F669" s="3" t="s">
        <v>779</v>
      </c>
      <c r="H669">
        <v>190</v>
      </c>
      <c r="I669">
        <v>71.7</v>
      </c>
      <c r="J669">
        <v>149.30000000000001</v>
      </c>
      <c r="K669">
        <v>8.8000000000000007</v>
      </c>
      <c r="L669">
        <v>178</v>
      </c>
      <c r="M669">
        <v>79</v>
      </c>
      <c r="N669" t="s">
        <v>76</v>
      </c>
      <c r="O669">
        <v>432</v>
      </c>
      <c r="P669">
        <v>1080</v>
      </c>
      <c r="Q669">
        <v>2280</v>
      </c>
      <c r="R669" s="1" t="s">
        <v>78</v>
      </c>
      <c r="S669" s="1" t="s">
        <v>77</v>
      </c>
      <c r="T669" t="s">
        <v>74</v>
      </c>
      <c r="U669">
        <v>8</v>
      </c>
      <c r="V669">
        <v>76.5</v>
      </c>
      <c r="W669">
        <v>2</v>
      </c>
      <c r="X669">
        <v>3</v>
      </c>
      <c r="Y669">
        <v>32</v>
      </c>
      <c r="Z669" t="s">
        <v>104</v>
      </c>
      <c r="AA669">
        <v>4000</v>
      </c>
      <c r="AB669">
        <v>106</v>
      </c>
      <c r="AC669">
        <v>24.15</v>
      </c>
      <c r="AD669">
        <v>15.95</v>
      </c>
      <c r="AE669">
        <v>12.7</v>
      </c>
      <c r="AF669" t="s">
        <v>74</v>
      </c>
      <c r="AG669">
        <v>12</v>
      </c>
      <c r="AH669">
        <v>2.2000000000000002</v>
      </c>
      <c r="AI669">
        <v>5</v>
      </c>
      <c r="AJ669" t="s">
        <v>74</v>
      </c>
      <c r="AK669" t="s">
        <v>78</v>
      </c>
      <c r="AL669" t="s">
        <v>78</v>
      </c>
      <c r="AM669" t="s">
        <v>78</v>
      </c>
      <c r="AN669" t="s">
        <v>78</v>
      </c>
      <c r="AO669" t="s">
        <v>78</v>
      </c>
      <c r="AP669" t="s">
        <v>78</v>
      </c>
      <c r="AQ669" t="s">
        <v>74</v>
      </c>
      <c r="AR669" t="s">
        <v>77</v>
      </c>
      <c r="AS669" t="s">
        <v>78</v>
      </c>
      <c r="AT669" t="s">
        <v>78</v>
      </c>
      <c r="AU669" t="s">
        <v>78</v>
      </c>
      <c r="AV669" t="s">
        <v>78</v>
      </c>
      <c r="AW669" t="s">
        <v>78</v>
      </c>
      <c r="AX669" t="s">
        <v>78</v>
      </c>
      <c r="AY669">
        <v>4.2</v>
      </c>
      <c r="AZ669">
        <v>1</v>
      </c>
      <c r="BA669">
        <v>1</v>
      </c>
      <c r="BB669">
        <v>0.8</v>
      </c>
      <c r="BC669">
        <v>0</v>
      </c>
      <c r="BD669">
        <v>0.428571429</v>
      </c>
      <c r="BE669">
        <v>0.66666666699999999</v>
      </c>
      <c r="BF669">
        <v>0.25</v>
      </c>
      <c r="BG669">
        <v>0</v>
      </c>
      <c r="BH669">
        <v>0</v>
      </c>
      <c r="BI669">
        <v>0.4</v>
      </c>
      <c r="BJ669">
        <v>0.27272727299999999</v>
      </c>
      <c r="BK669">
        <v>0</v>
      </c>
      <c r="BL669">
        <v>0.5</v>
      </c>
      <c r="BM669">
        <v>1</v>
      </c>
      <c r="BN669">
        <v>0.66666666699999999</v>
      </c>
      <c r="BO669">
        <v>0</v>
      </c>
      <c r="BP669">
        <v>159</v>
      </c>
      <c r="BQ669">
        <v>8.6999999999999993</v>
      </c>
      <c r="BR669">
        <v>7.6</v>
      </c>
      <c r="BS669">
        <v>9.1</v>
      </c>
      <c r="BT669">
        <v>9</v>
      </c>
      <c r="BU669">
        <v>7.9</v>
      </c>
      <c r="BV669">
        <v>8.4</v>
      </c>
      <c r="BW669">
        <v>8.8000000000000007</v>
      </c>
      <c r="BX669">
        <v>7.5</v>
      </c>
      <c r="BY669">
        <v>8.5</v>
      </c>
      <c r="BZ669">
        <v>6.3</v>
      </c>
      <c r="CA669">
        <v>7.4</v>
      </c>
      <c r="CB669">
        <v>8</v>
      </c>
      <c r="CC669">
        <v>8.9</v>
      </c>
      <c r="CD669">
        <v>8.8000000000000007</v>
      </c>
      <c r="CE669">
        <v>8.9</v>
      </c>
      <c r="CF669">
        <v>232.3817143</v>
      </c>
      <c r="CG669">
        <f>IF(CJ669&lt;$CH$1,CJ669,)</f>
        <v>0</v>
      </c>
      <c r="CH669">
        <v>1</v>
      </c>
      <c r="CI669">
        <v>669</v>
      </c>
      <c r="CJ669">
        <v>14999.999529999999</v>
      </c>
      <c r="CK669">
        <f t="shared" si="31"/>
        <v>464.7634286</v>
      </c>
      <c r="CL669">
        <f t="shared" si="32"/>
        <v>0</v>
      </c>
    </row>
    <row r="670" spans="1:90" x14ac:dyDescent="0.25">
      <c r="A670" s="5" t="s">
        <v>709</v>
      </c>
      <c r="B670" s="2" t="s">
        <v>759</v>
      </c>
      <c r="C670" s="10">
        <v>43282</v>
      </c>
      <c r="E670" s="14" t="e">
        <f t="shared" si="30"/>
        <v>#NUM!</v>
      </c>
      <c r="F670" s="3" t="s">
        <v>779</v>
      </c>
      <c r="H670">
        <v>270</v>
      </c>
      <c r="I670">
        <v>75.400000000000006</v>
      </c>
      <c r="J670">
        <v>158.69999999999999</v>
      </c>
      <c r="K670">
        <v>7.3</v>
      </c>
      <c r="L670">
        <v>166</v>
      </c>
      <c r="M670">
        <v>77</v>
      </c>
      <c r="N670" t="s">
        <v>76</v>
      </c>
      <c r="O670">
        <v>403</v>
      </c>
      <c r="P670">
        <v>1080</v>
      </c>
      <c r="Q670">
        <v>2160</v>
      </c>
      <c r="R670" s="1" t="s">
        <v>77</v>
      </c>
      <c r="S670" s="1" t="s">
        <v>78</v>
      </c>
      <c r="T670" t="s">
        <v>74</v>
      </c>
      <c r="U670">
        <v>8</v>
      </c>
      <c r="V670">
        <v>134.292</v>
      </c>
      <c r="W670">
        <v>2.2000000000000002</v>
      </c>
      <c r="X670">
        <v>4</v>
      </c>
      <c r="Y670">
        <v>32</v>
      </c>
      <c r="Z670" t="s">
        <v>77</v>
      </c>
      <c r="AA670">
        <v>3010</v>
      </c>
      <c r="AB670">
        <v>73</v>
      </c>
      <c r="AC670">
        <v>21.97</v>
      </c>
      <c r="AD670">
        <v>9.58</v>
      </c>
      <c r="AE670">
        <v>9.0299999999999994</v>
      </c>
      <c r="AF670" t="s">
        <v>74</v>
      </c>
      <c r="AG670">
        <v>12</v>
      </c>
      <c r="AH670">
        <v>1.75</v>
      </c>
      <c r="AI670">
        <v>20</v>
      </c>
      <c r="AJ670">
        <v>2.2000000000000002</v>
      </c>
      <c r="AK670" t="s">
        <v>78</v>
      </c>
      <c r="AL670" t="s">
        <v>78</v>
      </c>
      <c r="AM670" t="s">
        <v>78</v>
      </c>
      <c r="AN670" t="s">
        <v>78</v>
      </c>
      <c r="AO670" t="s">
        <v>78</v>
      </c>
      <c r="AP670" t="s">
        <v>78</v>
      </c>
      <c r="AQ670" t="s">
        <v>74</v>
      </c>
      <c r="AR670" t="s">
        <v>77</v>
      </c>
      <c r="AS670" t="s">
        <v>77</v>
      </c>
      <c r="AT670" t="s">
        <v>77</v>
      </c>
      <c r="AU670" t="s">
        <v>78</v>
      </c>
      <c r="AV670" t="s">
        <v>78</v>
      </c>
      <c r="AW670" t="s">
        <v>78</v>
      </c>
      <c r="AX670" t="s">
        <v>78</v>
      </c>
      <c r="AY670">
        <v>5</v>
      </c>
      <c r="AZ670">
        <v>1</v>
      </c>
      <c r="BA670">
        <v>1</v>
      </c>
      <c r="BB670">
        <v>0.8</v>
      </c>
      <c r="BC670">
        <v>0</v>
      </c>
      <c r="BD670">
        <v>0.428571429</v>
      </c>
      <c r="BE670">
        <v>1</v>
      </c>
      <c r="BF670">
        <v>0.25</v>
      </c>
      <c r="BG670">
        <v>0</v>
      </c>
      <c r="BH670">
        <v>0</v>
      </c>
      <c r="BI670">
        <v>0.4</v>
      </c>
      <c r="BJ670">
        <v>0.27272727299999999</v>
      </c>
      <c r="BK670">
        <v>0</v>
      </c>
      <c r="BL670">
        <v>0.5</v>
      </c>
      <c r="BM670">
        <v>0.5</v>
      </c>
      <c r="BN670">
        <v>0.66666666699999999</v>
      </c>
      <c r="BO670">
        <v>0</v>
      </c>
      <c r="BP670">
        <v>205</v>
      </c>
      <c r="BQ670">
        <v>9</v>
      </c>
      <c r="BR670">
        <v>7.8</v>
      </c>
      <c r="BS670">
        <v>9</v>
      </c>
      <c r="BT670">
        <v>8.9</v>
      </c>
      <c r="BU670">
        <v>7.8</v>
      </c>
      <c r="BV670">
        <v>8.9</v>
      </c>
      <c r="BW670">
        <v>9.1</v>
      </c>
      <c r="BX670">
        <v>8.9</v>
      </c>
      <c r="BY670">
        <v>9.3000000000000007</v>
      </c>
      <c r="BZ670">
        <v>8.1</v>
      </c>
      <c r="CA670">
        <v>9.1</v>
      </c>
      <c r="CB670">
        <v>9</v>
      </c>
      <c r="CC670">
        <v>9.1</v>
      </c>
      <c r="CD670">
        <v>9</v>
      </c>
      <c r="CE670">
        <v>8.5</v>
      </c>
      <c r="CF670">
        <v>232.3817143</v>
      </c>
      <c r="CG670">
        <f>IF(CJ670&lt;$CH$1,CJ670,)</f>
        <v>0</v>
      </c>
      <c r="CH670">
        <v>1</v>
      </c>
      <c r="CI670">
        <v>670</v>
      </c>
      <c r="CJ670">
        <v>14999.999690000001</v>
      </c>
      <c r="CK670">
        <f t="shared" si="31"/>
        <v>464.7634286</v>
      </c>
      <c r="CL670">
        <f t="shared" si="32"/>
        <v>0</v>
      </c>
    </row>
    <row r="671" spans="1:90" x14ac:dyDescent="0.25">
      <c r="A671" s="5" t="s">
        <v>709</v>
      </c>
      <c r="B671" s="2" t="s">
        <v>780</v>
      </c>
      <c r="C671" s="10">
        <v>43282</v>
      </c>
      <c r="E671" s="14" t="e">
        <f t="shared" si="30"/>
        <v>#NUM!</v>
      </c>
      <c r="F671" s="3" t="s">
        <v>781</v>
      </c>
      <c r="H671">
        <v>270</v>
      </c>
      <c r="I671">
        <v>87.4</v>
      </c>
      <c r="J671">
        <v>176.2</v>
      </c>
      <c r="K671">
        <v>8</v>
      </c>
      <c r="L671">
        <v>221</v>
      </c>
      <c r="M671">
        <v>79</v>
      </c>
      <c r="N671" t="s">
        <v>76</v>
      </c>
      <c r="O671">
        <v>345</v>
      </c>
      <c r="P671">
        <v>1080</v>
      </c>
      <c r="Q671">
        <v>2160</v>
      </c>
      <c r="R671" s="1" t="s">
        <v>78</v>
      </c>
      <c r="S671" s="1" t="s">
        <v>77</v>
      </c>
      <c r="T671" t="s">
        <v>74</v>
      </c>
      <c r="U671">
        <v>8</v>
      </c>
      <c r="V671">
        <v>118.39700000000001</v>
      </c>
      <c r="W671">
        <v>1.8</v>
      </c>
      <c r="X671">
        <v>4</v>
      </c>
      <c r="Y671">
        <v>64</v>
      </c>
      <c r="Z671" t="s">
        <v>107</v>
      </c>
      <c r="AA671">
        <v>5500</v>
      </c>
      <c r="AB671">
        <v>115</v>
      </c>
      <c r="AC671">
        <v>30.15</v>
      </c>
      <c r="AD671">
        <v>17.98</v>
      </c>
      <c r="AE671">
        <v>15.82</v>
      </c>
      <c r="AF671" t="s">
        <v>74</v>
      </c>
      <c r="AG671">
        <v>12</v>
      </c>
      <c r="AH671">
        <v>1.9</v>
      </c>
      <c r="AI671">
        <v>8</v>
      </c>
      <c r="AJ671">
        <v>2</v>
      </c>
      <c r="AK671" t="s">
        <v>78</v>
      </c>
      <c r="AL671" t="s">
        <v>78</v>
      </c>
      <c r="AM671" t="s">
        <v>78</v>
      </c>
      <c r="AN671" t="s">
        <v>78</v>
      </c>
      <c r="AO671" t="s">
        <v>78</v>
      </c>
      <c r="AP671" t="s">
        <v>78</v>
      </c>
      <c r="AQ671" t="s">
        <v>74</v>
      </c>
      <c r="AR671" t="s">
        <v>77</v>
      </c>
      <c r="AS671" t="s">
        <v>78</v>
      </c>
      <c r="AT671" t="s">
        <v>78</v>
      </c>
      <c r="AU671" t="s">
        <v>78</v>
      </c>
      <c r="AV671" t="s">
        <v>74</v>
      </c>
      <c r="AW671" t="s">
        <v>78</v>
      </c>
      <c r="AX671" t="s">
        <v>78</v>
      </c>
      <c r="AY671">
        <v>5</v>
      </c>
      <c r="AZ671">
        <v>1</v>
      </c>
      <c r="BA671">
        <v>1</v>
      </c>
      <c r="BB671">
        <v>0.8</v>
      </c>
      <c r="BC671">
        <v>0</v>
      </c>
      <c r="BD671">
        <v>0.571428571</v>
      </c>
      <c r="BE671">
        <v>0.66666666699999999</v>
      </c>
      <c r="BF671">
        <v>0.25</v>
      </c>
      <c r="BG671">
        <v>0</v>
      </c>
      <c r="BH671">
        <v>0.5</v>
      </c>
      <c r="BI671">
        <v>0.4</v>
      </c>
      <c r="BJ671">
        <v>0.36363636399999999</v>
      </c>
      <c r="BK671">
        <v>0</v>
      </c>
      <c r="BL671">
        <v>0.75</v>
      </c>
      <c r="BM671">
        <v>0.5</v>
      </c>
      <c r="BN671">
        <v>1</v>
      </c>
      <c r="BO671">
        <v>0</v>
      </c>
      <c r="BP671">
        <v>54</v>
      </c>
      <c r="BQ671">
        <v>9</v>
      </c>
      <c r="BR671">
        <v>7.6</v>
      </c>
      <c r="BS671">
        <v>9.1</v>
      </c>
      <c r="BT671">
        <v>8.1999999999999993</v>
      </c>
      <c r="BU671">
        <v>8.3000000000000007</v>
      </c>
      <c r="BV671">
        <v>8.4</v>
      </c>
      <c r="BW671">
        <v>9.4</v>
      </c>
      <c r="BX671">
        <v>8.5</v>
      </c>
      <c r="BY671">
        <v>8.9</v>
      </c>
      <c r="BZ671">
        <v>7.7</v>
      </c>
      <c r="CA671">
        <v>7.9</v>
      </c>
      <c r="CB671">
        <v>8.5</v>
      </c>
      <c r="CC671">
        <v>9.1</v>
      </c>
      <c r="CD671">
        <v>9.1</v>
      </c>
      <c r="CE671">
        <v>9</v>
      </c>
      <c r="CF671">
        <v>232.3817143</v>
      </c>
      <c r="CG671">
        <f>IF(CJ671&lt;$CH$1,CJ671,)</f>
        <v>0</v>
      </c>
      <c r="CH671">
        <v>1</v>
      </c>
      <c r="CI671">
        <v>671</v>
      </c>
      <c r="CJ671">
        <v>13554.769029999999</v>
      </c>
      <c r="CK671">
        <f t="shared" si="31"/>
        <v>464.7634286</v>
      </c>
      <c r="CL671">
        <f t="shared" si="32"/>
        <v>0</v>
      </c>
    </row>
    <row r="672" spans="1:90" x14ac:dyDescent="0.25">
      <c r="A672" s="5" t="s">
        <v>709</v>
      </c>
      <c r="B672" s="2" t="s">
        <v>782</v>
      </c>
      <c r="C672" s="10">
        <v>43252</v>
      </c>
      <c r="E672" s="14" t="e">
        <f t="shared" si="30"/>
        <v>#NUM!</v>
      </c>
      <c r="F672" s="3" t="s">
        <v>783</v>
      </c>
      <c r="H672">
        <v>158</v>
      </c>
      <c r="I672">
        <v>71.7</v>
      </c>
      <c r="J672">
        <v>149.30000000000001</v>
      </c>
      <c r="K672">
        <v>8.8000000000000007</v>
      </c>
      <c r="L672">
        <v>178</v>
      </c>
      <c r="M672">
        <v>79</v>
      </c>
      <c r="N672" t="s">
        <v>76</v>
      </c>
      <c r="O672">
        <v>432</v>
      </c>
      <c r="P672">
        <v>1080</v>
      </c>
      <c r="Q672">
        <v>2280</v>
      </c>
      <c r="R672" s="1" t="s">
        <v>78</v>
      </c>
      <c r="S672" s="1" t="s">
        <v>77</v>
      </c>
      <c r="T672" t="s">
        <v>74</v>
      </c>
      <c r="U672">
        <v>8</v>
      </c>
      <c r="V672">
        <v>89</v>
      </c>
      <c r="W672">
        <v>2</v>
      </c>
      <c r="X672">
        <v>3</v>
      </c>
      <c r="Y672">
        <v>32</v>
      </c>
      <c r="Z672" t="s">
        <v>104</v>
      </c>
      <c r="AA672">
        <v>4000</v>
      </c>
      <c r="AB672">
        <v>106</v>
      </c>
      <c r="AC672">
        <v>24.15</v>
      </c>
      <c r="AD672">
        <v>15.95</v>
      </c>
      <c r="AE672">
        <v>12.7</v>
      </c>
      <c r="AF672" t="s">
        <v>74</v>
      </c>
      <c r="AG672">
        <v>12</v>
      </c>
      <c r="AH672">
        <v>2.2000000000000002</v>
      </c>
      <c r="AI672">
        <v>5</v>
      </c>
      <c r="AJ672" t="s">
        <v>74</v>
      </c>
      <c r="AK672" t="s">
        <v>78</v>
      </c>
      <c r="AL672" t="s">
        <v>78</v>
      </c>
      <c r="AM672" t="s">
        <v>78</v>
      </c>
      <c r="AN672" t="s">
        <v>78</v>
      </c>
      <c r="AO672" t="s">
        <v>78</v>
      </c>
      <c r="AP672" t="s">
        <v>78</v>
      </c>
      <c r="AQ672" t="s">
        <v>74</v>
      </c>
      <c r="AR672" t="s">
        <v>77</v>
      </c>
      <c r="AS672" t="s">
        <v>78</v>
      </c>
      <c r="AT672" t="s">
        <v>78</v>
      </c>
      <c r="AU672" t="s">
        <v>78</v>
      </c>
      <c r="AV672" t="s">
        <v>78</v>
      </c>
      <c r="AW672" t="s">
        <v>78</v>
      </c>
      <c r="AX672" t="s">
        <v>78</v>
      </c>
      <c r="AY672">
        <v>4.2</v>
      </c>
      <c r="AZ672">
        <v>1</v>
      </c>
      <c r="BA672">
        <v>1</v>
      </c>
      <c r="BB672">
        <v>0.6</v>
      </c>
      <c r="BC672">
        <v>0</v>
      </c>
      <c r="BD672">
        <v>0.571428571</v>
      </c>
      <c r="BE672">
        <v>0.66666666699999999</v>
      </c>
      <c r="BF672">
        <v>0.125</v>
      </c>
      <c r="BG672">
        <v>0</v>
      </c>
      <c r="BH672">
        <v>0.5</v>
      </c>
      <c r="BI672">
        <v>0.4</v>
      </c>
      <c r="BJ672">
        <v>0.36363636399999999</v>
      </c>
      <c r="BK672">
        <v>0</v>
      </c>
      <c r="BL672">
        <v>0.75</v>
      </c>
      <c r="BM672">
        <v>1</v>
      </c>
      <c r="BN672">
        <v>1</v>
      </c>
      <c r="BO672">
        <v>0</v>
      </c>
      <c r="BP672">
        <v>13</v>
      </c>
      <c r="BQ672">
        <v>8.5</v>
      </c>
      <c r="BR672">
        <v>7.2</v>
      </c>
      <c r="BS672">
        <v>8.5</v>
      </c>
      <c r="BT672">
        <v>8.5</v>
      </c>
      <c r="BU672">
        <v>8.3000000000000007</v>
      </c>
      <c r="BV672">
        <v>8.6</v>
      </c>
      <c r="BW672">
        <v>8.1999999999999993</v>
      </c>
      <c r="BX672">
        <v>7.7</v>
      </c>
      <c r="BY672">
        <v>8.1999999999999993</v>
      </c>
      <c r="BZ672">
        <v>6.9</v>
      </c>
      <c r="CA672">
        <v>7.9</v>
      </c>
      <c r="CB672">
        <v>8.5</v>
      </c>
      <c r="CC672">
        <v>8.6999999999999993</v>
      </c>
      <c r="CD672">
        <v>8.8000000000000007</v>
      </c>
      <c r="CE672">
        <v>8.8000000000000007</v>
      </c>
      <c r="CF672">
        <v>366.93671110000002</v>
      </c>
      <c r="CG672">
        <f>IF(CJ672&lt;$CH$1,CJ672,)</f>
        <v>0</v>
      </c>
      <c r="CH672">
        <v>1</v>
      </c>
      <c r="CI672">
        <v>672</v>
      </c>
      <c r="CJ672">
        <v>14999.51403</v>
      </c>
      <c r="CK672">
        <f t="shared" si="31"/>
        <v>733.87342220000005</v>
      </c>
      <c r="CL672">
        <f t="shared" si="32"/>
        <v>0</v>
      </c>
    </row>
    <row r="673" spans="1:90" x14ac:dyDescent="0.25">
      <c r="A673" s="5" t="s">
        <v>709</v>
      </c>
      <c r="B673" s="2" t="s">
        <v>767</v>
      </c>
      <c r="C673" s="10">
        <v>43252</v>
      </c>
      <c r="D673" s="10">
        <v>43525</v>
      </c>
      <c r="E673" s="14">
        <f t="shared" si="30"/>
        <v>9</v>
      </c>
      <c r="F673" s="3" t="s">
        <v>784</v>
      </c>
      <c r="G673" s="3" t="s">
        <v>750</v>
      </c>
      <c r="H673">
        <v>130</v>
      </c>
      <c r="I673">
        <v>71.5</v>
      </c>
      <c r="J673">
        <v>147.5</v>
      </c>
      <c r="K673">
        <v>8.3000000000000007</v>
      </c>
      <c r="L673">
        <v>145</v>
      </c>
      <c r="M673">
        <v>72</v>
      </c>
      <c r="N673" t="s">
        <v>76</v>
      </c>
      <c r="O673">
        <v>295</v>
      </c>
      <c r="P673">
        <v>720</v>
      </c>
      <c r="Q673">
        <v>1440</v>
      </c>
      <c r="R673" s="1" t="s">
        <v>77</v>
      </c>
      <c r="S673" s="1" t="s">
        <v>77</v>
      </c>
      <c r="T673" t="s">
        <v>74</v>
      </c>
      <c r="U673">
        <v>8</v>
      </c>
      <c r="V673">
        <v>75.399000000000001</v>
      </c>
      <c r="W673">
        <v>2</v>
      </c>
      <c r="X673">
        <v>3</v>
      </c>
      <c r="Y673">
        <v>32</v>
      </c>
      <c r="Z673" t="s">
        <v>104</v>
      </c>
      <c r="AA673">
        <v>3000</v>
      </c>
      <c r="AF673" t="s">
        <v>74</v>
      </c>
      <c r="AG673">
        <v>12</v>
      </c>
      <c r="AH673">
        <v>2.2000000000000002</v>
      </c>
      <c r="AI673">
        <v>5</v>
      </c>
      <c r="AJ673">
        <v>2.2000000000000002</v>
      </c>
      <c r="AK673" t="s">
        <v>78</v>
      </c>
      <c r="AL673" t="s">
        <v>78</v>
      </c>
      <c r="AM673" t="s">
        <v>78</v>
      </c>
      <c r="AN673" t="s">
        <v>78</v>
      </c>
      <c r="AO673" t="s">
        <v>78</v>
      </c>
      <c r="AP673" t="s">
        <v>74</v>
      </c>
      <c r="AQ673" t="s">
        <v>74</v>
      </c>
      <c r="AR673" t="s">
        <v>77</v>
      </c>
      <c r="AS673" t="s">
        <v>78</v>
      </c>
      <c r="AT673" t="s">
        <v>78</v>
      </c>
      <c r="AU673" t="s">
        <v>78</v>
      </c>
      <c r="AV673" t="s">
        <v>78</v>
      </c>
      <c r="AW673" t="s">
        <v>78</v>
      </c>
      <c r="AX673" t="s">
        <v>78</v>
      </c>
      <c r="AY673">
        <v>4.2</v>
      </c>
      <c r="AZ673">
        <v>1</v>
      </c>
      <c r="BA673">
        <v>1</v>
      </c>
      <c r="BB673">
        <v>0.6</v>
      </c>
      <c r="BC673">
        <v>0</v>
      </c>
      <c r="BD673">
        <v>0.571428571</v>
      </c>
      <c r="BE673">
        <v>0.66666666699999999</v>
      </c>
      <c r="BF673">
        <v>0.125</v>
      </c>
      <c r="BG673">
        <v>0</v>
      </c>
      <c r="BH673">
        <v>0.5</v>
      </c>
      <c r="BI673">
        <v>0.4</v>
      </c>
      <c r="BJ673">
        <v>0.36363636399999999</v>
      </c>
      <c r="BK673">
        <v>0</v>
      </c>
      <c r="BL673">
        <v>0.75</v>
      </c>
      <c r="BM673">
        <v>1</v>
      </c>
      <c r="BN673">
        <v>1</v>
      </c>
      <c r="BO673">
        <v>0</v>
      </c>
      <c r="BP673">
        <v>64</v>
      </c>
      <c r="BQ673">
        <v>8.3000000000000007</v>
      </c>
      <c r="BR673">
        <v>6.5</v>
      </c>
      <c r="BS673">
        <v>8.3000000000000007</v>
      </c>
      <c r="BT673">
        <v>8.8000000000000007</v>
      </c>
      <c r="BU673">
        <v>7.3</v>
      </c>
      <c r="BV673">
        <v>7.4</v>
      </c>
      <c r="BW673">
        <v>8.6</v>
      </c>
      <c r="BX673">
        <v>7.2</v>
      </c>
      <c r="BY673">
        <v>8.5</v>
      </c>
      <c r="BZ673">
        <v>7.2</v>
      </c>
      <c r="CA673">
        <v>7.8</v>
      </c>
      <c r="CB673">
        <v>8.1999999999999993</v>
      </c>
      <c r="CC673">
        <v>8.6999999999999993</v>
      </c>
      <c r="CD673">
        <v>8.5</v>
      </c>
      <c r="CE673">
        <v>8.8000000000000007</v>
      </c>
      <c r="CF673">
        <v>366.93671110000002</v>
      </c>
      <c r="CG673">
        <f>IF(CJ673&lt;$CH$1,CJ673,)</f>
        <v>0</v>
      </c>
      <c r="CH673">
        <v>1</v>
      </c>
      <c r="CI673">
        <v>673</v>
      </c>
      <c r="CJ673">
        <v>11765.03404</v>
      </c>
      <c r="CK673">
        <f t="shared" si="31"/>
        <v>733.87342220000005</v>
      </c>
      <c r="CL673">
        <f t="shared" si="32"/>
        <v>0</v>
      </c>
    </row>
    <row r="674" spans="1:90" x14ac:dyDescent="0.25">
      <c r="A674" s="5" t="s">
        <v>709</v>
      </c>
      <c r="B674" s="2" t="s">
        <v>785</v>
      </c>
      <c r="C674" s="10">
        <v>43252</v>
      </c>
      <c r="E674" s="14" t="e">
        <f t="shared" si="30"/>
        <v>#NUM!</v>
      </c>
      <c r="F674" s="3" t="s">
        <v>786</v>
      </c>
      <c r="H674">
        <v>90</v>
      </c>
      <c r="I674">
        <v>71.5</v>
      </c>
      <c r="J674">
        <v>147.5</v>
      </c>
      <c r="K674">
        <v>8.3000000000000007</v>
      </c>
      <c r="L674">
        <v>145</v>
      </c>
      <c r="M674">
        <v>72</v>
      </c>
      <c r="N674" t="s">
        <v>76</v>
      </c>
      <c r="O674">
        <v>295</v>
      </c>
      <c r="P674">
        <v>720</v>
      </c>
      <c r="Q674">
        <v>1440</v>
      </c>
      <c r="R674" s="1" t="s">
        <v>77</v>
      </c>
      <c r="S674" s="1" t="s">
        <v>77</v>
      </c>
      <c r="T674" t="s">
        <v>74</v>
      </c>
      <c r="U674">
        <v>4</v>
      </c>
      <c r="V674">
        <v>55.277000000000001</v>
      </c>
      <c r="W674">
        <v>2</v>
      </c>
      <c r="X674">
        <v>2</v>
      </c>
      <c r="Y674">
        <v>16</v>
      </c>
      <c r="Z674" t="s">
        <v>104</v>
      </c>
      <c r="AA674">
        <v>3000</v>
      </c>
      <c r="AF674" t="s">
        <v>74</v>
      </c>
      <c r="AG674">
        <v>13</v>
      </c>
      <c r="AH674">
        <v>2.2000000000000002</v>
      </c>
      <c r="AI674">
        <v>5</v>
      </c>
      <c r="AJ674">
        <v>2.4</v>
      </c>
      <c r="AK674" t="s">
        <v>77</v>
      </c>
      <c r="AL674" t="s">
        <v>78</v>
      </c>
      <c r="AM674" t="s">
        <v>78</v>
      </c>
      <c r="AN674" t="s">
        <v>78</v>
      </c>
      <c r="AO674" t="s">
        <v>78</v>
      </c>
      <c r="AP674" t="s">
        <v>74</v>
      </c>
      <c r="AQ674" t="s">
        <v>74</v>
      </c>
      <c r="AR674" t="s">
        <v>77</v>
      </c>
      <c r="AS674" t="s">
        <v>78</v>
      </c>
      <c r="AT674" t="s">
        <v>78</v>
      </c>
      <c r="AU674" t="s">
        <v>78</v>
      </c>
      <c r="AV674" t="s">
        <v>78</v>
      </c>
      <c r="AW674" t="s">
        <v>78</v>
      </c>
      <c r="AX674" t="s">
        <v>78</v>
      </c>
      <c r="AY674">
        <v>4.2</v>
      </c>
      <c r="AZ674">
        <v>1</v>
      </c>
      <c r="BA674">
        <v>1</v>
      </c>
      <c r="BB674">
        <v>0.6</v>
      </c>
      <c r="BC674">
        <v>0</v>
      </c>
      <c r="BD674">
        <v>0.571428571</v>
      </c>
      <c r="BE674">
        <v>0.66666666699999999</v>
      </c>
      <c r="BF674">
        <v>0.125</v>
      </c>
      <c r="BG674">
        <v>0</v>
      </c>
      <c r="BH674">
        <v>0.5</v>
      </c>
      <c r="BI674">
        <v>0.4</v>
      </c>
      <c r="BJ674">
        <v>0.36363636399999999</v>
      </c>
      <c r="BK674">
        <v>0</v>
      </c>
      <c r="BL674">
        <v>0.75</v>
      </c>
      <c r="BM674">
        <v>1</v>
      </c>
      <c r="BN674">
        <v>1</v>
      </c>
      <c r="BO674">
        <v>0</v>
      </c>
      <c r="BP674">
        <v>41</v>
      </c>
      <c r="BQ674">
        <v>8</v>
      </c>
      <c r="BR674">
        <v>7.3</v>
      </c>
      <c r="BS674">
        <v>8</v>
      </c>
      <c r="BT674">
        <v>8.6</v>
      </c>
      <c r="BU674">
        <v>7.2</v>
      </c>
      <c r="BV674">
        <v>7.2</v>
      </c>
      <c r="BW674">
        <v>7.4</v>
      </c>
      <c r="BX674">
        <v>6.1</v>
      </c>
      <c r="BY674">
        <v>8.1999999999999993</v>
      </c>
      <c r="BZ674">
        <v>5.4</v>
      </c>
      <c r="CA674">
        <v>7.2</v>
      </c>
      <c r="CB674">
        <v>8.3000000000000007</v>
      </c>
      <c r="CC674">
        <v>8.9</v>
      </c>
      <c r="CD674">
        <v>8.6999999999999993</v>
      </c>
      <c r="CE674">
        <v>8.9</v>
      </c>
      <c r="CF674">
        <v>366.93671110000002</v>
      </c>
      <c r="CG674">
        <f>IF(CJ674&lt;$CH$1,CJ674,)</f>
        <v>0</v>
      </c>
      <c r="CH674">
        <v>1</v>
      </c>
      <c r="CI674">
        <v>674</v>
      </c>
      <c r="CJ674">
        <v>13847.83822</v>
      </c>
      <c r="CK674">
        <f t="shared" si="31"/>
        <v>733.87342220000005</v>
      </c>
      <c r="CL674">
        <f t="shared" si="32"/>
        <v>0</v>
      </c>
    </row>
    <row r="675" spans="1:90" x14ac:dyDescent="0.25">
      <c r="A675" s="5" t="s">
        <v>709</v>
      </c>
      <c r="B675" s="2" t="s">
        <v>766</v>
      </c>
      <c r="C675" s="10">
        <v>43252</v>
      </c>
      <c r="D675" s="10">
        <v>43556</v>
      </c>
      <c r="E675" s="14">
        <f t="shared" si="30"/>
        <v>10</v>
      </c>
      <c r="G675" s="3" t="s">
        <v>765</v>
      </c>
      <c r="H675">
        <v>150</v>
      </c>
      <c r="I675">
        <v>77.3</v>
      </c>
      <c r="J675">
        <v>160.69999999999999</v>
      </c>
      <c r="K675">
        <v>8.1</v>
      </c>
      <c r="L675">
        <v>170</v>
      </c>
      <c r="M675">
        <v>74</v>
      </c>
      <c r="N675" t="s">
        <v>76</v>
      </c>
      <c r="O675">
        <v>269</v>
      </c>
      <c r="P675">
        <v>720</v>
      </c>
      <c r="Q675">
        <v>1440</v>
      </c>
      <c r="R675" s="1" t="s">
        <v>77</v>
      </c>
      <c r="S675" s="1" t="s">
        <v>77</v>
      </c>
      <c r="T675" t="s">
        <v>74</v>
      </c>
      <c r="U675">
        <v>8</v>
      </c>
      <c r="V675">
        <v>61</v>
      </c>
      <c r="W675">
        <v>2</v>
      </c>
      <c r="X675">
        <v>3</v>
      </c>
      <c r="Y675">
        <v>32</v>
      </c>
      <c r="Z675" t="s">
        <v>104</v>
      </c>
      <c r="AA675">
        <v>3080</v>
      </c>
      <c r="AB675">
        <v>92</v>
      </c>
      <c r="AC675">
        <v>23.35</v>
      </c>
      <c r="AD675">
        <v>12.32</v>
      </c>
      <c r="AE675">
        <v>12.03</v>
      </c>
      <c r="AF675" t="s">
        <v>74</v>
      </c>
      <c r="AG675">
        <v>12</v>
      </c>
      <c r="AH675">
        <v>2.2000000000000002</v>
      </c>
      <c r="AI675">
        <v>16</v>
      </c>
      <c r="AJ675" t="s">
        <v>74</v>
      </c>
      <c r="AK675" t="s">
        <v>78</v>
      </c>
      <c r="AL675" t="s">
        <v>78</v>
      </c>
      <c r="AM675" t="s">
        <v>78</v>
      </c>
      <c r="AN675" t="s">
        <v>78</v>
      </c>
      <c r="AO675" t="s">
        <v>78</v>
      </c>
      <c r="AP675" t="s">
        <v>78</v>
      </c>
      <c r="AQ675" t="s">
        <v>74</v>
      </c>
      <c r="AR675" t="s">
        <v>77</v>
      </c>
      <c r="AS675" t="s">
        <v>78</v>
      </c>
      <c r="AT675" t="s">
        <v>78</v>
      </c>
      <c r="AU675" t="s">
        <v>78</v>
      </c>
      <c r="AV675" t="s">
        <v>78</v>
      </c>
      <c r="AW675" t="s">
        <v>78</v>
      </c>
      <c r="AX675" t="s">
        <v>78</v>
      </c>
      <c r="AY675">
        <v>4.2</v>
      </c>
      <c r="AZ675">
        <v>1</v>
      </c>
      <c r="BA675">
        <v>1</v>
      </c>
      <c r="BB675">
        <v>0.4</v>
      </c>
      <c r="BC675">
        <v>0</v>
      </c>
      <c r="BD675">
        <v>0.428571429</v>
      </c>
      <c r="BE675">
        <v>0.66666666699999999</v>
      </c>
      <c r="BF675">
        <v>0.125</v>
      </c>
      <c r="BG675">
        <v>0</v>
      </c>
      <c r="BH675">
        <v>0</v>
      </c>
      <c r="BI675">
        <v>0.4</v>
      </c>
      <c r="BJ675">
        <v>0.27272727299999999</v>
      </c>
      <c r="BK675">
        <v>0</v>
      </c>
      <c r="BL675">
        <v>0.5</v>
      </c>
      <c r="BM675">
        <v>0.5</v>
      </c>
      <c r="BN675">
        <v>0.83333333300000001</v>
      </c>
      <c r="BO675">
        <v>0</v>
      </c>
      <c r="BP675">
        <v>1</v>
      </c>
      <c r="BQ675" t="s">
        <v>74</v>
      </c>
      <c r="BR675" t="s">
        <v>74</v>
      </c>
      <c r="BS675" t="s">
        <v>74</v>
      </c>
      <c r="BT675" t="s">
        <v>74</v>
      </c>
      <c r="BU675" t="s">
        <v>74</v>
      </c>
      <c r="BV675" t="s">
        <v>74</v>
      </c>
      <c r="BW675" t="s">
        <v>74</v>
      </c>
      <c r="BX675" t="s">
        <v>74</v>
      </c>
      <c r="BY675" t="s">
        <v>74</v>
      </c>
      <c r="BZ675" t="s">
        <v>74</v>
      </c>
      <c r="CA675" t="s">
        <v>74</v>
      </c>
      <c r="CB675" t="s">
        <v>74</v>
      </c>
      <c r="CC675" t="s">
        <v>74</v>
      </c>
      <c r="CD675" t="s">
        <v>74</v>
      </c>
      <c r="CE675" t="s">
        <v>74</v>
      </c>
      <c r="CF675">
        <v>366.93671110000002</v>
      </c>
      <c r="CG675">
        <f>IF(CJ675&lt;$CH$1,CJ675,)</f>
        <v>0</v>
      </c>
      <c r="CH675">
        <v>1</v>
      </c>
      <c r="CI675">
        <v>675</v>
      </c>
      <c r="CJ675">
        <v>14999.99994</v>
      </c>
      <c r="CK675">
        <f t="shared" si="31"/>
        <v>733.87342220000005</v>
      </c>
      <c r="CL675">
        <f t="shared" si="32"/>
        <v>0</v>
      </c>
    </row>
    <row r="676" spans="1:90" x14ac:dyDescent="0.25">
      <c r="A676" s="5" t="s">
        <v>709</v>
      </c>
      <c r="B676" s="2" t="s">
        <v>771</v>
      </c>
      <c r="C676" s="10">
        <v>43221</v>
      </c>
      <c r="D676" s="10">
        <v>43497</v>
      </c>
      <c r="E676" s="14">
        <f t="shared" si="30"/>
        <v>9</v>
      </c>
      <c r="F676" s="3" t="s">
        <v>787</v>
      </c>
      <c r="G676" s="3" t="s">
        <v>762</v>
      </c>
      <c r="H676">
        <v>250</v>
      </c>
      <c r="I676">
        <v>73.099999999999994</v>
      </c>
      <c r="J676">
        <v>147.30000000000001</v>
      </c>
      <c r="K676">
        <v>7.5</v>
      </c>
      <c r="L676">
        <v>164</v>
      </c>
      <c r="M676">
        <v>81</v>
      </c>
      <c r="N676" t="s">
        <v>114</v>
      </c>
      <c r="O676">
        <v>402</v>
      </c>
      <c r="P676">
        <v>1080</v>
      </c>
      <c r="Q676">
        <v>2244</v>
      </c>
      <c r="R676" s="1" t="s">
        <v>78</v>
      </c>
      <c r="S676" s="1" t="s">
        <v>78</v>
      </c>
      <c r="T676" t="s">
        <v>74</v>
      </c>
      <c r="U676">
        <v>8</v>
      </c>
      <c r="V676">
        <v>218.15899999999999</v>
      </c>
      <c r="W676">
        <v>2.2000000000000002</v>
      </c>
      <c r="X676">
        <v>4</v>
      </c>
      <c r="Y676">
        <v>64</v>
      </c>
      <c r="Z676" t="s">
        <v>77</v>
      </c>
      <c r="AA676">
        <v>3120</v>
      </c>
      <c r="AB676">
        <v>86</v>
      </c>
      <c r="AC676">
        <v>21.7</v>
      </c>
      <c r="AD676">
        <v>15.3</v>
      </c>
      <c r="AE676">
        <v>9.1300000000000008</v>
      </c>
      <c r="AF676" t="s">
        <v>74</v>
      </c>
      <c r="AG676">
        <v>12</v>
      </c>
      <c r="AH676">
        <v>1.9</v>
      </c>
      <c r="AI676">
        <v>20</v>
      </c>
      <c r="AJ676">
        <v>2</v>
      </c>
      <c r="AK676" t="s">
        <v>78</v>
      </c>
      <c r="AL676" t="s">
        <v>78</v>
      </c>
      <c r="AM676" t="s">
        <v>78</v>
      </c>
      <c r="AN676" t="s">
        <v>78</v>
      </c>
      <c r="AO676" t="s">
        <v>78</v>
      </c>
      <c r="AP676" t="s">
        <v>78</v>
      </c>
      <c r="AQ676" t="s">
        <v>74</v>
      </c>
      <c r="AR676" t="s">
        <v>77</v>
      </c>
      <c r="AS676" t="s">
        <v>77</v>
      </c>
      <c r="AT676" t="s">
        <v>77</v>
      </c>
      <c r="AU676" t="s">
        <v>78</v>
      </c>
      <c r="AV676" t="s">
        <v>78</v>
      </c>
      <c r="AW676" t="s">
        <v>78</v>
      </c>
      <c r="AX676" t="s">
        <v>78</v>
      </c>
      <c r="AY676">
        <v>5</v>
      </c>
      <c r="AZ676">
        <v>1</v>
      </c>
      <c r="BA676">
        <v>1</v>
      </c>
      <c r="BB676">
        <v>0.6</v>
      </c>
      <c r="BC676">
        <v>0</v>
      </c>
      <c r="BD676">
        <v>0.571428571</v>
      </c>
      <c r="BE676">
        <v>0.66666666699999999</v>
      </c>
      <c r="BF676">
        <v>0.125</v>
      </c>
      <c r="BG676">
        <v>0</v>
      </c>
      <c r="BH676">
        <v>0.5</v>
      </c>
      <c r="BI676">
        <v>0.4</v>
      </c>
      <c r="BJ676">
        <v>0.36363636399999999</v>
      </c>
      <c r="BK676">
        <v>0</v>
      </c>
      <c r="BL676">
        <v>0.75</v>
      </c>
      <c r="BM676">
        <v>1</v>
      </c>
      <c r="BN676">
        <v>1</v>
      </c>
      <c r="BO676">
        <v>0</v>
      </c>
      <c r="BP676">
        <v>48</v>
      </c>
      <c r="BQ676">
        <v>9</v>
      </c>
      <c r="BR676">
        <v>7.1</v>
      </c>
      <c r="BS676">
        <v>9.6</v>
      </c>
      <c r="BT676">
        <v>9.3000000000000007</v>
      </c>
      <c r="BU676">
        <v>9</v>
      </c>
      <c r="BV676">
        <v>8.6999999999999993</v>
      </c>
      <c r="BW676">
        <v>8.9</v>
      </c>
      <c r="BX676">
        <v>9.1999999999999993</v>
      </c>
      <c r="BY676">
        <v>9.3000000000000007</v>
      </c>
      <c r="BZ676">
        <v>7.7</v>
      </c>
      <c r="CA676">
        <v>8.6</v>
      </c>
      <c r="CB676">
        <v>8.8000000000000007</v>
      </c>
      <c r="CC676">
        <v>9.1</v>
      </c>
      <c r="CD676">
        <v>9.1999999999999993</v>
      </c>
      <c r="CE676">
        <v>9.4</v>
      </c>
      <c r="CF676">
        <v>428.0573847</v>
      </c>
      <c r="CG676">
        <f>IF(CJ676&lt;$CH$1,CJ676,)</f>
        <v>0</v>
      </c>
      <c r="CH676">
        <v>1</v>
      </c>
      <c r="CI676">
        <v>676</v>
      </c>
      <c r="CJ676">
        <v>14999.99958</v>
      </c>
      <c r="CK676">
        <f t="shared" si="31"/>
        <v>856.1147694</v>
      </c>
      <c r="CL676">
        <f t="shared" si="32"/>
        <v>0</v>
      </c>
    </row>
    <row r="677" spans="1:90" x14ac:dyDescent="0.25">
      <c r="A677" s="5" t="s">
        <v>709</v>
      </c>
      <c r="B677" s="2" t="s">
        <v>770</v>
      </c>
      <c r="C677" s="10">
        <v>43221</v>
      </c>
      <c r="D677" s="10">
        <v>43405</v>
      </c>
      <c r="E677" s="14">
        <f t="shared" si="30"/>
        <v>6</v>
      </c>
      <c r="F677" s="3" t="s">
        <v>787</v>
      </c>
      <c r="G677" s="3" t="s">
        <v>774</v>
      </c>
      <c r="H677">
        <v>500</v>
      </c>
      <c r="I677">
        <v>74.8</v>
      </c>
      <c r="J677">
        <v>154.9</v>
      </c>
      <c r="K677">
        <v>7.6</v>
      </c>
      <c r="L677">
        <v>175</v>
      </c>
      <c r="M677">
        <v>83</v>
      </c>
      <c r="N677" t="s">
        <v>114</v>
      </c>
      <c r="O677">
        <v>402</v>
      </c>
      <c r="P677">
        <v>1080</v>
      </c>
      <c r="Q677">
        <v>2248</v>
      </c>
      <c r="R677" s="1" t="s">
        <v>78</v>
      </c>
      <c r="S677" s="1" t="s">
        <v>78</v>
      </c>
      <c r="T677" t="s">
        <v>74</v>
      </c>
      <c r="U677">
        <v>8</v>
      </c>
      <c r="V677">
        <v>357.32900000000001</v>
      </c>
      <c r="W677">
        <v>2.8</v>
      </c>
      <c r="X677">
        <v>6</v>
      </c>
      <c r="Y677">
        <v>64</v>
      </c>
      <c r="Z677" t="s">
        <v>77</v>
      </c>
      <c r="AA677">
        <v>3400</v>
      </c>
      <c r="AB677">
        <v>86</v>
      </c>
      <c r="AC677">
        <v>22.62</v>
      </c>
      <c r="AD677">
        <v>11.15</v>
      </c>
      <c r="AE677">
        <v>14.05</v>
      </c>
      <c r="AF677">
        <v>99</v>
      </c>
      <c r="AG677">
        <v>12</v>
      </c>
      <c r="AH677">
        <v>1.8</v>
      </c>
      <c r="AI677">
        <v>20</v>
      </c>
      <c r="AJ677">
        <v>2</v>
      </c>
      <c r="AK677" t="s">
        <v>78</v>
      </c>
      <c r="AL677" t="s">
        <v>78</v>
      </c>
      <c r="AM677" t="s">
        <v>78</v>
      </c>
      <c r="AN677" t="s">
        <v>78</v>
      </c>
      <c r="AO677" t="s">
        <v>78</v>
      </c>
      <c r="AP677" t="s">
        <v>78</v>
      </c>
      <c r="AQ677" t="s">
        <v>78</v>
      </c>
      <c r="AR677" t="s">
        <v>78</v>
      </c>
      <c r="AS677" t="s">
        <v>77</v>
      </c>
      <c r="AT677" t="s">
        <v>77</v>
      </c>
      <c r="AU677" t="s">
        <v>78</v>
      </c>
      <c r="AV677" t="s">
        <v>78</v>
      </c>
      <c r="AW677" t="s">
        <v>78</v>
      </c>
      <c r="AX677" t="s">
        <v>78</v>
      </c>
      <c r="AY677">
        <v>5</v>
      </c>
      <c r="AZ677">
        <v>1</v>
      </c>
      <c r="BA677">
        <v>1</v>
      </c>
      <c r="BB677">
        <v>0.8</v>
      </c>
      <c r="BC677">
        <v>0</v>
      </c>
      <c r="BD677">
        <v>0.571428571</v>
      </c>
      <c r="BE677">
        <v>1</v>
      </c>
      <c r="BF677">
        <v>0.4375</v>
      </c>
      <c r="BG677">
        <v>0</v>
      </c>
      <c r="BH677">
        <v>0.5</v>
      </c>
      <c r="BI677">
        <v>0.4</v>
      </c>
      <c r="BJ677">
        <v>0.36363636399999999</v>
      </c>
      <c r="BK677">
        <v>0</v>
      </c>
      <c r="BL677">
        <v>0.75</v>
      </c>
      <c r="BM677">
        <v>1</v>
      </c>
      <c r="BN677">
        <v>1</v>
      </c>
      <c r="BO677">
        <v>0</v>
      </c>
      <c r="BP677">
        <v>203</v>
      </c>
      <c r="BQ677">
        <v>9.3000000000000007</v>
      </c>
      <c r="BR677">
        <v>8.1</v>
      </c>
      <c r="BS677">
        <v>9.4</v>
      </c>
      <c r="BT677">
        <v>9.3000000000000007</v>
      </c>
      <c r="BU677">
        <v>9.1</v>
      </c>
      <c r="BV677">
        <v>8.1999999999999993</v>
      </c>
      <c r="BW677">
        <v>9.6999999999999993</v>
      </c>
      <c r="BX677">
        <v>9.4</v>
      </c>
      <c r="BY677">
        <v>9.5</v>
      </c>
      <c r="BZ677">
        <v>8.5</v>
      </c>
      <c r="CA677">
        <v>9.1</v>
      </c>
      <c r="CB677">
        <v>9</v>
      </c>
      <c r="CC677">
        <v>9.1999999999999993</v>
      </c>
      <c r="CD677">
        <v>9.4</v>
      </c>
      <c r="CE677">
        <v>9.6</v>
      </c>
      <c r="CF677">
        <v>428.0573847</v>
      </c>
      <c r="CG677">
        <f>IF(CJ677&lt;$CH$1,CJ677,)</f>
        <v>0</v>
      </c>
      <c r="CH677">
        <v>1</v>
      </c>
      <c r="CI677">
        <v>677</v>
      </c>
      <c r="CJ677">
        <v>14975.412050000001</v>
      </c>
      <c r="CK677">
        <f t="shared" si="31"/>
        <v>856.1147694</v>
      </c>
      <c r="CL677">
        <f t="shared" si="32"/>
        <v>0</v>
      </c>
    </row>
    <row r="678" spans="1:90" x14ac:dyDescent="0.25">
      <c r="A678" s="5" t="s">
        <v>709</v>
      </c>
      <c r="B678" s="2" t="s">
        <v>788</v>
      </c>
      <c r="C678" s="10">
        <v>43221</v>
      </c>
      <c r="E678" s="14" t="e">
        <f t="shared" si="30"/>
        <v>#NUM!</v>
      </c>
      <c r="H678">
        <v>180</v>
      </c>
      <c r="I678">
        <v>77.3</v>
      </c>
      <c r="J678">
        <v>160.69999999999999</v>
      </c>
      <c r="K678">
        <v>8.1</v>
      </c>
      <c r="L678">
        <v>170</v>
      </c>
      <c r="M678">
        <v>74</v>
      </c>
      <c r="N678" t="s">
        <v>76</v>
      </c>
      <c r="O678">
        <v>269</v>
      </c>
      <c r="P678">
        <v>720</v>
      </c>
      <c r="Q678">
        <v>1440</v>
      </c>
      <c r="R678" s="1" t="s">
        <v>77</v>
      </c>
      <c r="S678" s="1" t="s">
        <v>77</v>
      </c>
      <c r="T678" t="s">
        <v>74</v>
      </c>
      <c r="U678">
        <v>8</v>
      </c>
      <c r="V678">
        <v>78.004000000000005</v>
      </c>
      <c r="W678">
        <v>2</v>
      </c>
      <c r="X678">
        <v>3</v>
      </c>
      <c r="Y678">
        <v>32</v>
      </c>
      <c r="Z678" t="s">
        <v>104</v>
      </c>
      <c r="AA678">
        <v>3080</v>
      </c>
      <c r="AB678">
        <v>92</v>
      </c>
      <c r="AC678">
        <v>23.35</v>
      </c>
      <c r="AD678">
        <v>12.32</v>
      </c>
      <c r="AE678">
        <v>12.03</v>
      </c>
      <c r="AF678" t="s">
        <v>74</v>
      </c>
      <c r="AG678">
        <v>12</v>
      </c>
      <c r="AH678">
        <v>2.2000000000000002</v>
      </c>
      <c r="AI678">
        <v>16</v>
      </c>
      <c r="AJ678" t="s">
        <v>74</v>
      </c>
      <c r="AK678" t="s">
        <v>78</v>
      </c>
      <c r="AL678" t="s">
        <v>78</v>
      </c>
      <c r="AM678" t="s">
        <v>78</v>
      </c>
      <c r="AN678" t="s">
        <v>78</v>
      </c>
      <c r="AO678" t="s">
        <v>78</v>
      </c>
      <c r="AP678" t="s">
        <v>78</v>
      </c>
      <c r="AQ678" t="s">
        <v>74</v>
      </c>
      <c r="AR678" t="s">
        <v>77</v>
      </c>
      <c r="AS678" t="s">
        <v>78</v>
      </c>
      <c r="AT678" t="s">
        <v>78</v>
      </c>
      <c r="AU678" t="s">
        <v>78</v>
      </c>
      <c r="AV678" t="s">
        <v>78</v>
      </c>
      <c r="AW678" t="s">
        <v>78</v>
      </c>
      <c r="AX678" t="s">
        <v>78</v>
      </c>
      <c r="AY678">
        <v>4.2</v>
      </c>
      <c r="AZ678">
        <v>1</v>
      </c>
      <c r="BA678">
        <v>1</v>
      </c>
      <c r="BB678">
        <v>0.6</v>
      </c>
      <c r="BC678">
        <v>0</v>
      </c>
      <c r="BD678">
        <v>0.571428571</v>
      </c>
      <c r="BE678">
        <v>0.66666666699999999</v>
      </c>
      <c r="BF678">
        <v>0.125</v>
      </c>
      <c r="BG678">
        <v>0</v>
      </c>
      <c r="BH678">
        <v>0.5</v>
      </c>
      <c r="BI678">
        <v>0.4</v>
      </c>
      <c r="BJ678">
        <v>0.36363636399999999</v>
      </c>
      <c r="BK678">
        <v>0</v>
      </c>
      <c r="BL678">
        <v>0.75</v>
      </c>
      <c r="BM678">
        <v>1</v>
      </c>
      <c r="BN678">
        <v>1</v>
      </c>
      <c r="BO678">
        <v>0</v>
      </c>
      <c r="BP678">
        <v>73</v>
      </c>
      <c r="BQ678">
        <v>8.8000000000000007</v>
      </c>
      <c r="BR678">
        <v>7.7</v>
      </c>
      <c r="BS678">
        <v>8.9</v>
      </c>
      <c r="BT678">
        <v>8.5</v>
      </c>
      <c r="BU678">
        <v>8.1999999999999993</v>
      </c>
      <c r="BV678">
        <v>8.3000000000000007</v>
      </c>
      <c r="BW678">
        <v>9</v>
      </c>
      <c r="BX678">
        <v>8.8000000000000007</v>
      </c>
      <c r="BY678">
        <v>8.6999999999999993</v>
      </c>
      <c r="BZ678">
        <v>7</v>
      </c>
      <c r="CA678">
        <v>8.5</v>
      </c>
      <c r="CB678">
        <v>8.6</v>
      </c>
      <c r="CC678">
        <v>8.8000000000000007</v>
      </c>
      <c r="CD678">
        <v>8.9</v>
      </c>
      <c r="CE678">
        <v>9.1</v>
      </c>
      <c r="CF678">
        <v>428.0573847</v>
      </c>
      <c r="CG678">
        <f>IF(CJ678&lt;$CH$1,CJ678,)</f>
        <v>0</v>
      </c>
      <c r="CH678">
        <v>1</v>
      </c>
      <c r="CI678">
        <v>678</v>
      </c>
      <c r="CJ678">
        <v>14999.999949999999</v>
      </c>
      <c r="CK678">
        <f t="shared" si="31"/>
        <v>856.1147694</v>
      </c>
      <c r="CL678">
        <f t="shared" si="32"/>
        <v>0</v>
      </c>
    </row>
    <row r="679" spans="1:90" x14ac:dyDescent="0.25">
      <c r="A679" s="5" t="s">
        <v>709</v>
      </c>
      <c r="B679" s="2" t="s">
        <v>789</v>
      </c>
      <c r="C679" s="10">
        <v>43221</v>
      </c>
      <c r="E679" s="14" t="e">
        <f t="shared" si="30"/>
        <v>#NUM!</v>
      </c>
      <c r="H679">
        <v>190</v>
      </c>
      <c r="I679">
        <v>75.5</v>
      </c>
      <c r="J679">
        <v>158.5</v>
      </c>
      <c r="K679">
        <v>8.1</v>
      </c>
      <c r="L679">
        <v>179</v>
      </c>
      <c r="M679">
        <v>75</v>
      </c>
      <c r="N679" t="s">
        <v>76</v>
      </c>
      <c r="O679">
        <v>409</v>
      </c>
      <c r="P679">
        <v>1080</v>
      </c>
      <c r="Q679">
        <v>2160</v>
      </c>
      <c r="R679" s="1" t="s">
        <v>78</v>
      </c>
      <c r="S679" s="1" t="s">
        <v>77</v>
      </c>
      <c r="T679" t="s">
        <v>74</v>
      </c>
      <c r="U679">
        <v>8</v>
      </c>
      <c r="V679">
        <v>72</v>
      </c>
      <c r="W679">
        <v>2.2000000000000002</v>
      </c>
      <c r="X679">
        <v>3</v>
      </c>
      <c r="Y679">
        <v>32</v>
      </c>
      <c r="Z679" t="s">
        <v>107</v>
      </c>
      <c r="AA679">
        <v>4000</v>
      </c>
      <c r="AF679" t="s">
        <v>74</v>
      </c>
      <c r="AG679">
        <v>12</v>
      </c>
      <c r="AH679">
        <v>2</v>
      </c>
      <c r="AI679">
        <v>5</v>
      </c>
      <c r="AJ679" t="s">
        <v>74</v>
      </c>
      <c r="AK679" t="s">
        <v>78</v>
      </c>
      <c r="AL679" t="s">
        <v>78</v>
      </c>
      <c r="AM679" t="s">
        <v>78</v>
      </c>
      <c r="AN679" t="s">
        <v>78</v>
      </c>
      <c r="AO679" t="s">
        <v>78</v>
      </c>
      <c r="AP679" t="s">
        <v>78</v>
      </c>
      <c r="AQ679" t="s">
        <v>74</v>
      </c>
      <c r="AR679" t="s">
        <v>78</v>
      </c>
      <c r="AS679" t="s">
        <v>78</v>
      </c>
      <c r="AT679" t="s">
        <v>78</v>
      </c>
      <c r="AU679" t="s">
        <v>78</v>
      </c>
      <c r="AV679" t="s">
        <v>74</v>
      </c>
      <c r="AW679" t="s">
        <v>78</v>
      </c>
      <c r="AX679" t="s">
        <v>78</v>
      </c>
      <c r="AY679">
        <v>5</v>
      </c>
      <c r="AZ679">
        <v>1</v>
      </c>
      <c r="BA679">
        <v>1</v>
      </c>
      <c r="BB679">
        <v>0.8</v>
      </c>
      <c r="BC679">
        <v>0</v>
      </c>
      <c r="BD679">
        <v>0.428571429</v>
      </c>
      <c r="BE679">
        <v>0.66666666699999999</v>
      </c>
      <c r="BF679">
        <v>0.1875</v>
      </c>
      <c r="BG679">
        <v>0</v>
      </c>
      <c r="BH679">
        <v>0</v>
      </c>
      <c r="BI679">
        <v>0.4</v>
      </c>
      <c r="BJ679">
        <v>0.27272727299999999</v>
      </c>
      <c r="BK679">
        <v>0</v>
      </c>
      <c r="BL679">
        <v>0.5</v>
      </c>
      <c r="BM679">
        <v>0.5</v>
      </c>
      <c r="BN679">
        <v>0.66666666699999999</v>
      </c>
      <c r="BO679">
        <v>0</v>
      </c>
      <c r="BP679">
        <v>0</v>
      </c>
      <c r="BQ679" t="s">
        <v>74</v>
      </c>
      <c r="BR679" t="s">
        <v>74</v>
      </c>
      <c r="BS679" t="s">
        <v>74</v>
      </c>
      <c r="BT679" t="s">
        <v>74</v>
      </c>
      <c r="BU679" t="s">
        <v>74</v>
      </c>
      <c r="BV679" t="s">
        <v>74</v>
      </c>
      <c r="BW679" t="s">
        <v>74</v>
      </c>
      <c r="BX679" t="s">
        <v>74</v>
      </c>
      <c r="BY679" t="s">
        <v>74</v>
      </c>
      <c r="BZ679" t="s">
        <v>74</v>
      </c>
      <c r="CA679" t="s">
        <v>74</v>
      </c>
      <c r="CB679" t="s">
        <v>74</v>
      </c>
      <c r="CC679" t="s">
        <v>74</v>
      </c>
      <c r="CD679" t="s">
        <v>74</v>
      </c>
      <c r="CE679" t="s">
        <v>74</v>
      </c>
      <c r="CF679">
        <v>662.58311370000001</v>
      </c>
      <c r="CG679">
        <f>IF(CJ679&lt;$CH$1,CJ679,)</f>
        <v>0</v>
      </c>
      <c r="CH679">
        <v>1</v>
      </c>
      <c r="CI679">
        <v>679</v>
      </c>
      <c r="CJ679">
        <v>14999.99994</v>
      </c>
      <c r="CK679">
        <f t="shared" si="31"/>
        <v>1325.1662274</v>
      </c>
      <c r="CL679">
        <f t="shared" si="32"/>
        <v>0</v>
      </c>
    </row>
    <row r="680" spans="1:90" x14ac:dyDescent="0.25">
      <c r="A680" s="5" t="s">
        <v>709</v>
      </c>
      <c r="B680" s="2" t="s">
        <v>790</v>
      </c>
      <c r="C680" s="10">
        <v>43191</v>
      </c>
      <c r="E680" s="14" t="e">
        <f t="shared" si="30"/>
        <v>#NUM!</v>
      </c>
      <c r="F680" s="3" t="s">
        <v>791</v>
      </c>
      <c r="H680">
        <v>208</v>
      </c>
      <c r="I680">
        <v>75.400000000000006</v>
      </c>
      <c r="J680">
        <v>158.69999999999999</v>
      </c>
      <c r="K680">
        <v>7.3</v>
      </c>
      <c r="L680">
        <v>168</v>
      </c>
      <c r="M680">
        <v>77</v>
      </c>
      <c r="N680" t="s">
        <v>76</v>
      </c>
      <c r="O680">
        <v>427</v>
      </c>
      <c r="P680">
        <v>1080</v>
      </c>
      <c r="Q680">
        <v>2160</v>
      </c>
      <c r="R680" s="1" t="s">
        <v>77</v>
      </c>
      <c r="S680" s="1" t="s">
        <v>77</v>
      </c>
      <c r="T680" t="s">
        <v>74</v>
      </c>
      <c r="U680">
        <v>8</v>
      </c>
      <c r="V680">
        <v>133.08600000000001</v>
      </c>
      <c r="W680">
        <v>2.2000000000000002</v>
      </c>
      <c r="X680">
        <v>4</v>
      </c>
      <c r="Y680">
        <v>64</v>
      </c>
      <c r="Z680" t="s">
        <v>77</v>
      </c>
      <c r="AA680">
        <v>3010</v>
      </c>
      <c r="AB680">
        <v>73</v>
      </c>
      <c r="AC680">
        <v>21.97</v>
      </c>
      <c r="AD680">
        <v>9.58</v>
      </c>
      <c r="AE680">
        <v>9.0299999999999994</v>
      </c>
      <c r="AF680" t="s">
        <v>74</v>
      </c>
      <c r="AG680">
        <v>12</v>
      </c>
      <c r="AH680">
        <v>1.75</v>
      </c>
      <c r="AI680">
        <v>20</v>
      </c>
      <c r="AJ680">
        <v>2.2000000000000002</v>
      </c>
      <c r="AK680" t="s">
        <v>78</v>
      </c>
      <c r="AL680" t="s">
        <v>78</v>
      </c>
      <c r="AM680" t="s">
        <v>78</v>
      </c>
      <c r="AN680" t="s">
        <v>78</v>
      </c>
      <c r="AO680" t="s">
        <v>78</v>
      </c>
      <c r="AP680" t="s">
        <v>78</v>
      </c>
      <c r="AQ680" t="s">
        <v>74</v>
      </c>
      <c r="AR680" t="s">
        <v>77</v>
      </c>
      <c r="AS680" t="s">
        <v>77</v>
      </c>
      <c r="AT680" t="s">
        <v>77</v>
      </c>
      <c r="AU680" t="s">
        <v>78</v>
      </c>
      <c r="AV680" t="s">
        <v>78</v>
      </c>
      <c r="AW680" t="s">
        <v>78</v>
      </c>
      <c r="AX680" t="s">
        <v>78</v>
      </c>
      <c r="AY680">
        <v>5</v>
      </c>
      <c r="AZ680">
        <v>1</v>
      </c>
      <c r="BA680">
        <v>1</v>
      </c>
      <c r="BB680">
        <v>0.6</v>
      </c>
      <c r="BC680">
        <v>0</v>
      </c>
      <c r="BD680">
        <v>0.571428571</v>
      </c>
      <c r="BE680">
        <v>0.66666666699999999</v>
      </c>
      <c r="BF680">
        <v>0.125</v>
      </c>
      <c r="BG680">
        <v>0</v>
      </c>
      <c r="BH680">
        <v>0.5</v>
      </c>
      <c r="BI680">
        <v>0.4</v>
      </c>
      <c r="BJ680">
        <v>0.36363636399999999</v>
      </c>
      <c r="BK680">
        <v>0</v>
      </c>
      <c r="BL680">
        <v>0.75</v>
      </c>
      <c r="BM680">
        <v>1</v>
      </c>
      <c r="BN680">
        <v>1</v>
      </c>
      <c r="BO680">
        <v>0</v>
      </c>
      <c r="BP680">
        <v>12</v>
      </c>
      <c r="BQ680">
        <v>9.1999999999999993</v>
      </c>
      <c r="BR680">
        <v>8.3000000000000007</v>
      </c>
      <c r="BS680">
        <v>9.6</v>
      </c>
      <c r="BT680">
        <v>9.6999999999999993</v>
      </c>
      <c r="BU680">
        <v>9</v>
      </c>
      <c r="BV680">
        <v>8.9</v>
      </c>
      <c r="BW680">
        <v>9.6</v>
      </c>
      <c r="BX680">
        <v>9.6</v>
      </c>
      <c r="BY680">
        <v>9.6999999999999993</v>
      </c>
      <c r="BZ680">
        <v>9</v>
      </c>
      <c r="CA680">
        <v>9.3000000000000007</v>
      </c>
      <c r="CB680">
        <v>9.6</v>
      </c>
      <c r="CC680">
        <v>9.3000000000000007</v>
      </c>
      <c r="CD680">
        <v>9.1999999999999993</v>
      </c>
      <c r="CE680">
        <v>9.6</v>
      </c>
      <c r="CF680">
        <v>106.02138189999999</v>
      </c>
      <c r="CG680">
        <f>IF(CJ680&lt;$CH$1,CJ680,)</f>
        <v>0</v>
      </c>
      <c r="CH680">
        <v>1</v>
      </c>
      <c r="CI680">
        <v>680</v>
      </c>
      <c r="CJ680">
        <v>14999.998229999999</v>
      </c>
      <c r="CK680">
        <f t="shared" si="31"/>
        <v>212.04276379999999</v>
      </c>
      <c r="CL680">
        <f t="shared" si="32"/>
        <v>0</v>
      </c>
    </row>
    <row r="681" spans="1:90" x14ac:dyDescent="0.25">
      <c r="A681" s="5" t="s">
        <v>709</v>
      </c>
      <c r="B681" s="2" t="s">
        <v>775</v>
      </c>
      <c r="C681" s="10">
        <v>43160</v>
      </c>
      <c r="D681" s="10">
        <v>43374</v>
      </c>
      <c r="E681" s="14">
        <f t="shared" si="30"/>
        <v>7</v>
      </c>
      <c r="F681" s="3" t="s">
        <v>792</v>
      </c>
      <c r="G681" s="3" t="s">
        <v>753</v>
      </c>
      <c r="H681">
        <v>507</v>
      </c>
      <c r="I681">
        <v>74.900000000000006</v>
      </c>
      <c r="J681">
        <v>150.80000000000001</v>
      </c>
      <c r="K681">
        <v>8.1</v>
      </c>
      <c r="L681">
        <v>194</v>
      </c>
      <c r="M681">
        <v>82</v>
      </c>
      <c r="N681" t="s">
        <v>76</v>
      </c>
      <c r="O681">
        <v>403</v>
      </c>
      <c r="P681">
        <v>1080</v>
      </c>
      <c r="Q681">
        <v>2160</v>
      </c>
      <c r="R681" s="1" t="s">
        <v>78</v>
      </c>
      <c r="S681" s="1" t="s">
        <v>78</v>
      </c>
      <c r="T681" t="s">
        <v>74</v>
      </c>
      <c r="U681">
        <v>8</v>
      </c>
      <c r="V681">
        <v>341.74299999999999</v>
      </c>
      <c r="W681">
        <v>2.8</v>
      </c>
      <c r="X681">
        <v>6</v>
      </c>
      <c r="Y681">
        <v>64</v>
      </c>
      <c r="Z681" t="s">
        <v>77</v>
      </c>
      <c r="AA681">
        <v>3400</v>
      </c>
      <c r="AB681">
        <v>59</v>
      </c>
      <c r="AC681">
        <v>16.420000000000002</v>
      </c>
      <c r="AD681">
        <v>10.02</v>
      </c>
      <c r="AE681">
        <v>9.42</v>
      </c>
      <c r="AF681">
        <v>97</v>
      </c>
      <c r="AG681">
        <v>12</v>
      </c>
      <c r="AH681">
        <v>1.8</v>
      </c>
      <c r="AI681">
        <v>5</v>
      </c>
      <c r="AJ681">
        <v>2</v>
      </c>
      <c r="AK681" t="s">
        <v>78</v>
      </c>
      <c r="AL681" t="s">
        <v>78</v>
      </c>
      <c r="AM681" t="s">
        <v>78</v>
      </c>
      <c r="AN681" t="s">
        <v>78</v>
      </c>
      <c r="AO681" t="s">
        <v>78</v>
      </c>
      <c r="AP681" t="s">
        <v>78</v>
      </c>
      <c r="AQ681" t="s">
        <v>78</v>
      </c>
      <c r="AR681" t="s">
        <v>78</v>
      </c>
      <c r="AS681" t="s">
        <v>77</v>
      </c>
      <c r="AT681" t="s">
        <v>77</v>
      </c>
      <c r="AU681" t="s">
        <v>78</v>
      </c>
      <c r="AV681" t="s">
        <v>78</v>
      </c>
      <c r="AW681" t="s">
        <v>78</v>
      </c>
      <c r="AX681" t="s">
        <v>78</v>
      </c>
      <c r="AY681">
        <v>5</v>
      </c>
      <c r="AZ681">
        <v>1</v>
      </c>
      <c r="BA681">
        <v>1</v>
      </c>
      <c r="BB681">
        <v>1</v>
      </c>
      <c r="BC681">
        <v>0</v>
      </c>
      <c r="BD681">
        <v>0.571428571</v>
      </c>
      <c r="BE681">
        <v>1</v>
      </c>
      <c r="BF681">
        <v>0.4375</v>
      </c>
      <c r="BG681">
        <v>0</v>
      </c>
      <c r="BH681">
        <v>0.5</v>
      </c>
      <c r="BI681">
        <v>0.4</v>
      </c>
      <c r="BJ681">
        <v>0.36363636399999999</v>
      </c>
      <c r="BK681">
        <v>0</v>
      </c>
      <c r="BL681">
        <v>0.75</v>
      </c>
      <c r="BM681">
        <v>1</v>
      </c>
      <c r="BN681">
        <v>1</v>
      </c>
      <c r="BO681">
        <v>0</v>
      </c>
      <c r="BP681">
        <v>105</v>
      </c>
      <c r="BQ681">
        <v>9.1999999999999993</v>
      </c>
      <c r="BR681">
        <v>7.5</v>
      </c>
      <c r="BS681">
        <v>9.6999999999999993</v>
      </c>
      <c r="BT681">
        <v>9.1999999999999993</v>
      </c>
      <c r="BU681">
        <v>8.9</v>
      </c>
      <c r="BV681">
        <v>8.6</v>
      </c>
      <c r="BW681">
        <v>9.8000000000000007</v>
      </c>
      <c r="BX681">
        <v>9.6999999999999993</v>
      </c>
      <c r="BY681">
        <v>9.6</v>
      </c>
      <c r="BZ681">
        <v>8.6999999999999993</v>
      </c>
      <c r="CA681">
        <v>7</v>
      </c>
      <c r="CB681">
        <v>8.8000000000000007</v>
      </c>
      <c r="CC681">
        <v>9.5</v>
      </c>
      <c r="CD681">
        <v>9.5</v>
      </c>
      <c r="CE681">
        <v>9.6</v>
      </c>
      <c r="CF681">
        <v>368.84491450000002</v>
      </c>
      <c r="CG681">
        <f>IF(CJ681&lt;$CH$1,CJ681,)</f>
        <v>0</v>
      </c>
      <c r="CH681">
        <v>1</v>
      </c>
      <c r="CI681">
        <v>681</v>
      </c>
      <c r="CJ681">
        <v>14999.99958</v>
      </c>
      <c r="CK681">
        <f t="shared" si="31"/>
        <v>737.68982900000003</v>
      </c>
      <c r="CL681">
        <f t="shared" si="32"/>
        <v>0</v>
      </c>
    </row>
    <row r="682" spans="1:90" x14ac:dyDescent="0.25">
      <c r="A682" s="5" t="s">
        <v>709</v>
      </c>
      <c r="B682" s="2" t="s">
        <v>776</v>
      </c>
      <c r="C682" s="10">
        <v>43160</v>
      </c>
      <c r="D682" s="10">
        <v>43344</v>
      </c>
      <c r="E682" s="14">
        <f t="shared" si="30"/>
        <v>6</v>
      </c>
      <c r="F682" s="3" t="s">
        <v>793</v>
      </c>
      <c r="G682" s="3" t="s">
        <v>768</v>
      </c>
      <c r="H682">
        <v>200</v>
      </c>
      <c r="I682">
        <v>75.400000000000006</v>
      </c>
      <c r="J682">
        <v>158.5</v>
      </c>
      <c r="K682">
        <v>8.1</v>
      </c>
      <c r="L682">
        <v>180</v>
      </c>
      <c r="M682">
        <v>77</v>
      </c>
      <c r="N682" t="s">
        <v>76</v>
      </c>
      <c r="O682">
        <v>403</v>
      </c>
      <c r="P682">
        <v>1080</v>
      </c>
      <c r="Q682">
        <v>2160</v>
      </c>
      <c r="R682" s="1" t="s">
        <v>78</v>
      </c>
      <c r="S682" s="1" t="s">
        <v>77</v>
      </c>
      <c r="T682" t="s">
        <v>74</v>
      </c>
      <c r="U682">
        <v>8</v>
      </c>
      <c r="V682">
        <v>116.663</v>
      </c>
      <c r="W682">
        <v>1.8</v>
      </c>
      <c r="X682">
        <v>3</v>
      </c>
      <c r="Y682">
        <v>32</v>
      </c>
      <c r="Z682" t="s">
        <v>107</v>
      </c>
      <c r="AA682">
        <v>4000</v>
      </c>
      <c r="AB682">
        <v>104</v>
      </c>
      <c r="AC682">
        <v>22.27</v>
      </c>
      <c r="AD682">
        <v>13.6</v>
      </c>
      <c r="AE682">
        <v>14.22</v>
      </c>
      <c r="AF682" t="s">
        <v>74</v>
      </c>
      <c r="AG682">
        <v>12</v>
      </c>
      <c r="AH682">
        <v>1.9</v>
      </c>
      <c r="AI682">
        <v>13</v>
      </c>
      <c r="AJ682">
        <v>2</v>
      </c>
      <c r="AK682" t="s">
        <v>78</v>
      </c>
      <c r="AL682" t="s">
        <v>78</v>
      </c>
      <c r="AM682" t="s">
        <v>78</v>
      </c>
      <c r="AN682" t="s">
        <v>78</v>
      </c>
      <c r="AO682" t="s">
        <v>78</v>
      </c>
      <c r="AP682" t="s">
        <v>78</v>
      </c>
      <c r="AQ682" t="s">
        <v>74</v>
      </c>
      <c r="AR682" t="s">
        <v>77</v>
      </c>
      <c r="AS682" t="s">
        <v>78</v>
      </c>
      <c r="AT682" t="s">
        <v>78</v>
      </c>
      <c r="AU682" t="s">
        <v>78</v>
      </c>
      <c r="AV682" t="s">
        <v>74</v>
      </c>
      <c r="AW682" t="s">
        <v>78</v>
      </c>
      <c r="AX682" t="s">
        <v>78</v>
      </c>
      <c r="AY682">
        <v>5</v>
      </c>
      <c r="AZ682">
        <v>1</v>
      </c>
      <c r="BA682">
        <v>1</v>
      </c>
      <c r="BB682">
        <v>0.8</v>
      </c>
      <c r="BC682">
        <v>0</v>
      </c>
      <c r="BD682">
        <v>0.428571429</v>
      </c>
      <c r="BE682">
        <v>0.66666666699999999</v>
      </c>
      <c r="BF682">
        <v>0.1875</v>
      </c>
      <c r="BG682">
        <v>0</v>
      </c>
      <c r="BH682">
        <v>0</v>
      </c>
      <c r="BI682">
        <v>0.4</v>
      </c>
      <c r="BJ682">
        <v>0.27272727299999999</v>
      </c>
      <c r="BK682">
        <v>0</v>
      </c>
      <c r="BL682">
        <v>0.5</v>
      </c>
      <c r="BM682">
        <v>0.5</v>
      </c>
      <c r="BN682">
        <v>0.66666666699999999</v>
      </c>
      <c r="BO682">
        <v>0</v>
      </c>
      <c r="BP682">
        <v>519</v>
      </c>
      <c r="BQ682">
        <v>9.1</v>
      </c>
      <c r="BR682">
        <v>7.9</v>
      </c>
      <c r="BS682">
        <v>9.1</v>
      </c>
      <c r="BT682">
        <v>9</v>
      </c>
      <c r="BU682">
        <v>8.1999999999999993</v>
      </c>
      <c r="BV682">
        <v>8.8000000000000007</v>
      </c>
      <c r="BW682">
        <v>9.3000000000000007</v>
      </c>
      <c r="BX682">
        <v>8.8000000000000007</v>
      </c>
      <c r="BY682">
        <v>9.1999999999999993</v>
      </c>
      <c r="BZ682">
        <v>7.8</v>
      </c>
      <c r="CA682">
        <v>8.5</v>
      </c>
      <c r="CB682">
        <v>8.8000000000000007</v>
      </c>
      <c r="CC682">
        <v>9.1999999999999993</v>
      </c>
      <c r="CD682">
        <v>9.1999999999999993</v>
      </c>
      <c r="CE682">
        <v>9.1999999999999993</v>
      </c>
      <c r="CF682">
        <v>368.84491450000002</v>
      </c>
      <c r="CG682">
        <f>IF(CJ682&lt;$CH$1,CJ682,)</f>
        <v>0</v>
      </c>
      <c r="CH682">
        <v>1</v>
      </c>
      <c r="CI682">
        <v>682</v>
      </c>
      <c r="CJ682">
        <v>14999.995419999999</v>
      </c>
      <c r="CK682">
        <f t="shared" si="31"/>
        <v>737.68982900000003</v>
      </c>
      <c r="CL682">
        <f t="shared" si="32"/>
        <v>0</v>
      </c>
    </row>
    <row r="683" spans="1:90" x14ac:dyDescent="0.25">
      <c r="A683" s="5" t="s">
        <v>709</v>
      </c>
      <c r="B683" s="2" t="s">
        <v>794</v>
      </c>
      <c r="C683" s="10">
        <v>43132</v>
      </c>
      <c r="E683" s="14" t="e">
        <f t="shared" si="30"/>
        <v>#NUM!</v>
      </c>
      <c r="H683">
        <v>170</v>
      </c>
      <c r="I683">
        <v>75.400000000000006</v>
      </c>
      <c r="J683">
        <v>158.6</v>
      </c>
      <c r="K683">
        <v>8.1</v>
      </c>
      <c r="L683">
        <v>181</v>
      </c>
      <c r="M683">
        <v>77</v>
      </c>
      <c r="N683" t="s">
        <v>76</v>
      </c>
      <c r="O683">
        <v>403</v>
      </c>
      <c r="P683">
        <v>1080</v>
      </c>
      <c r="Q683">
        <v>2160</v>
      </c>
      <c r="R683" s="1" t="s">
        <v>78</v>
      </c>
      <c r="S683" s="1" t="s">
        <v>77</v>
      </c>
      <c r="T683" t="s">
        <v>74</v>
      </c>
      <c r="U683">
        <v>8</v>
      </c>
      <c r="V683">
        <v>109.69199999999999</v>
      </c>
      <c r="W683">
        <v>1.8</v>
      </c>
      <c r="X683">
        <v>4</v>
      </c>
      <c r="Y683">
        <v>64</v>
      </c>
      <c r="Z683" t="s">
        <v>107</v>
      </c>
      <c r="AA683">
        <v>4000</v>
      </c>
      <c r="AB683">
        <v>92</v>
      </c>
      <c r="AC683">
        <v>29.38</v>
      </c>
      <c r="AD683">
        <v>13.4</v>
      </c>
      <c r="AE683">
        <v>13.9</v>
      </c>
      <c r="AF683" t="s">
        <v>74</v>
      </c>
      <c r="AG683">
        <v>12</v>
      </c>
      <c r="AH683">
        <v>2.2000000000000002</v>
      </c>
      <c r="AI683">
        <v>20</v>
      </c>
      <c r="AJ683">
        <v>2</v>
      </c>
      <c r="AK683" t="s">
        <v>78</v>
      </c>
      <c r="AL683" t="s">
        <v>78</v>
      </c>
      <c r="AM683" t="s">
        <v>78</v>
      </c>
      <c r="AN683" t="s">
        <v>78</v>
      </c>
      <c r="AO683" t="s">
        <v>78</v>
      </c>
      <c r="AP683" t="s">
        <v>78</v>
      </c>
      <c r="AQ683" t="s">
        <v>74</v>
      </c>
      <c r="AR683" t="s">
        <v>77</v>
      </c>
      <c r="AS683" t="s">
        <v>78</v>
      </c>
      <c r="AT683" t="s">
        <v>78</v>
      </c>
      <c r="AU683" t="s">
        <v>78</v>
      </c>
      <c r="AV683" t="s">
        <v>74</v>
      </c>
      <c r="AW683" t="s">
        <v>78</v>
      </c>
      <c r="AX683" t="s">
        <v>78</v>
      </c>
      <c r="AY683">
        <v>5</v>
      </c>
      <c r="AZ683">
        <v>1</v>
      </c>
      <c r="BA683">
        <v>1</v>
      </c>
      <c r="BB683">
        <v>0.4</v>
      </c>
      <c r="BC683">
        <v>0</v>
      </c>
      <c r="BD683">
        <v>0.428571429</v>
      </c>
      <c r="BE683">
        <v>0.66666666699999999</v>
      </c>
      <c r="BF683">
        <v>0.125</v>
      </c>
      <c r="BG683">
        <v>0</v>
      </c>
      <c r="BH683">
        <v>0</v>
      </c>
      <c r="BI683">
        <v>0.4</v>
      </c>
      <c r="BJ683">
        <v>0.27272727299999999</v>
      </c>
      <c r="BK683">
        <v>0</v>
      </c>
      <c r="BL683">
        <v>0.5</v>
      </c>
      <c r="BM683">
        <v>0.5</v>
      </c>
      <c r="BN683">
        <v>0.83333333300000001</v>
      </c>
      <c r="BO683">
        <v>0</v>
      </c>
      <c r="BP683">
        <v>13</v>
      </c>
      <c r="BQ683">
        <v>9</v>
      </c>
      <c r="BR683">
        <v>7.5</v>
      </c>
      <c r="BS683">
        <v>9.4</v>
      </c>
      <c r="BT683">
        <v>8.9</v>
      </c>
      <c r="BU683">
        <v>7.5</v>
      </c>
      <c r="BV683">
        <v>8.1999999999999993</v>
      </c>
      <c r="BW683">
        <v>9.1999999999999993</v>
      </c>
      <c r="BX683">
        <v>8.9</v>
      </c>
      <c r="BY683">
        <v>9.5</v>
      </c>
      <c r="BZ683">
        <v>6.3</v>
      </c>
      <c r="CA683">
        <v>8.8000000000000007</v>
      </c>
      <c r="CB683">
        <v>8.5</v>
      </c>
      <c r="CC683">
        <v>9.1</v>
      </c>
      <c r="CD683">
        <v>9.1999999999999993</v>
      </c>
      <c r="CE683">
        <v>9.6999999999999993</v>
      </c>
      <c r="CF683">
        <v>783.61116500000003</v>
      </c>
      <c r="CG683">
        <f>IF(CJ683&lt;$CH$1,CJ683,)</f>
        <v>0</v>
      </c>
      <c r="CH683">
        <v>1</v>
      </c>
      <c r="CI683">
        <v>683</v>
      </c>
      <c r="CJ683">
        <v>14999.30414</v>
      </c>
      <c r="CK683">
        <f t="shared" si="31"/>
        <v>1567.2223300000001</v>
      </c>
      <c r="CL683">
        <f t="shared" si="32"/>
        <v>0</v>
      </c>
    </row>
    <row r="684" spans="1:90" x14ac:dyDescent="0.25">
      <c r="A684" s="5" t="s">
        <v>709</v>
      </c>
      <c r="B684" s="2" t="s">
        <v>784</v>
      </c>
      <c r="C684" s="10">
        <v>43070</v>
      </c>
      <c r="D684" s="10">
        <v>43252</v>
      </c>
      <c r="E684" s="14">
        <f t="shared" si="30"/>
        <v>6</v>
      </c>
      <c r="F684" s="3" t="s">
        <v>795</v>
      </c>
      <c r="G684" s="3" t="s">
        <v>767</v>
      </c>
      <c r="H684">
        <v>122</v>
      </c>
      <c r="I684">
        <v>72.8</v>
      </c>
      <c r="J684">
        <v>151.80000000000001</v>
      </c>
      <c r="K684">
        <v>7.7</v>
      </c>
      <c r="L684">
        <v>157</v>
      </c>
      <c r="M684">
        <v>75</v>
      </c>
      <c r="N684" t="s">
        <v>76</v>
      </c>
      <c r="O684">
        <v>282</v>
      </c>
      <c r="P684">
        <v>720</v>
      </c>
      <c r="Q684">
        <v>1440</v>
      </c>
      <c r="R684" s="1" t="s">
        <v>77</v>
      </c>
      <c r="S684" s="1" t="s">
        <v>77</v>
      </c>
      <c r="T684" t="s">
        <v>74</v>
      </c>
      <c r="U684">
        <v>8</v>
      </c>
      <c r="V684">
        <v>70</v>
      </c>
      <c r="W684">
        <v>1.8</v>
      </c>
      <c r="X684">
        <v>2</v>
      </c>
      <c r="Y684">
        <v>16</v>
      </c>
      <c r="Z684" t="s">
        <v>107</v>
      </c>
      <c r="AA684">
        <v>3300</v>
      </c>
      <c r="AB684">
        <v>104</v>
      </c>
      <c r="AC684">
        <v>22.27</v>
      </c>
      <c r="AD684">
        <v>13.6</v>
      </c>
      <c r="AE684">
        <v>14.22</v>
      </c>
      <c r="AF684" t="s">
        <v>74</v>
      </c>
      <c r="AG684">
        <v>12</v>
      </c>
      <c r="AH684">
        <v>2.2000000000000002</v>
      </c>
      <c r="AI684">
        <v>5</v>
      </c>
      <c r="AJ684" t="s">
        <v>74</v>
      </c>
      <c r="AK684" t="s">
        <v>78</v>
      </c>
      <c r="AL684" t="s">
        <v>78</v>
      </c>
      <c r="AM684" t="s">
        <v>78</v>
      </c>
      <c r="AN684" t="s">
        <v>78</v>
      </c>
      <c r="AO684" t="s">
        <v>74</v>
      </c>
      <c r="AP684" t="s">
        <v>78</v>
      </c>
      <c r="AQ684" t="s">
        <v>74</v>
      </c>
      <c r="AR684" t="s">
        <v>77</v>
      </c>
      <c r="AS684" t="s">
        <v>78</v>
      </c>
      <c r="AT684" t="s">
        <v>78</v>
      </c>
      <c r="AU684" t="s">
        <v>78</v>
      </c>
      <c r="AV684" t="s">
        <v>78</v>
      </c>
      <c r="AW684" t="s">
        <v>74</v>
      </c>
      <c r="AX684" t="s">
        <v>78</v>
      </c>
      <c r="AY684">
        <v>4.2</v>
      </c>
      <c r="AZ684">
        <v>1</v>
      </c>
      <c r="BA684">
        <v>1</v>
      </c>
      <c r="BB684">
        <v>0.6</v>
      </c>
      <c r="BC684">
        <v>0</v>
      </c>
      <c r="BD684">
        <v>0.571428571</v>
      </c>
      <c r="BE684">
        <v>0.66666666699999999</v>
      </c>
      <c r="BF684">
        <v>0.125</v>
      </c>
      <c r="BG684">
        <v>0</v>
      </c>
      <c r="BH684">
        <v>0.5</v>
      </c>
      <c r="BI684">
        <v>0.4</v>
      </c>
      <c r="BJ684">
        <v>0.36363636399999999</v>
      </c>
      <c r="BK684">
        <v>0</v>
      </c>
      <c r="BL684">
        <v>0.75</v>
      </c>
      <c r="BM684">
        <v>1</v>
      </c>
      <c r="BN684">
        <v>1</v>
      </c>
      <c r="BO684">
        <v>0</v>
      </c>
      <c r="BP684">
        <v>44</v>
      </c>
      <c r="BQ684">
        <v>9</v>
      </c>
      <c r="BR684">
        <v>8.3000000000000007</v>
      </c>
      <c r="BS684">
        <v>9.1999999999999993</v>
      </c>
      <c r="BT684">
        <v>9</v>
      </c>
      <c r="BU684">
        <v>8.1</v>
      </c>
      <c r="BV684">
        <v>8.6</v>
      </c>
      <c r="BW684">
        <v>8.9</v>
      </c>
      <c r="BX684">
        <v>8.3000000000000007</v>
      </c>
      <c r="BY684">
        <v>8.5</v>
      </c>
      <c r="BZ684">
        <v>6.9</v>
      </c>
      <c r="CA684">
        <v>7.4</v>
      </c>
      <c r="CB684">
        <v>8</v>
      </c>
      <c r="CC684">
        <v>8.9</v>
      </c>
      <c r="CD684">
        <v>9</v>
      </c>
      <c r="CE684">
        <v>8.9</v>
      </c>
      <c r="CF684">
        <v>1034.9996550000001</v>
      </c>
      <c r="CG684">
        <f>IF(CJ684&lt;$CH$1,CJ684,)</f>
        <v>0</v>
      </c>
      <c r="CH684">
        <v>1</v>
      </c>
      <c r="CI684">
        <v>684</v>
      </c>
      <c r="CJ684">
        <v>14999.99994</v>
      </c>
      <c r="CK684">
        <f t="shared" si="31"/>
        <v>2069.9993100000002</v>
      </c>
      <c r="CL684">
        <f t="shared" si="32"/>
        <v>0</v>
      </c>
    </row>
    <row r="685" spans="1:90" x14ac:dyDescent="0.25">
      <c r="A685" s="5" t="s">
        <v>709</v>
      </c>
      <c r="B685" s="2" t="s">
        <v>783</v>
      </c>
      <c r="C685" s="10">
        <v>43070</v>
      </c>
      <c r="D685" s="10">
        <v>43252</v>
      </c>
      <c r="E685" s="14">
        <f t="shared" si="30"/>
        <v>6</v>
      </c>
      <c r="G685" s="3" t="s">
        <v>782</v>
      </c>
      <c r="H685">
        <v>150</v>
      </c>
      <c r="I685">
        <v>75.5</v>
      </c>
      <c r="J685">
        <v>158.5</v>
      </c>
      <c r="K685">
        <v>8.1</v>
      </c>
      <c r="L685">
        <v>180</v>
      </c>
      <c r="M685">
        <v>77</v>
      </c>
      <c r="N685" t="s">
        <v>76</v>
      </c>
      <c r="O685">
        <v>409</v>
      </c>
      <c r="P685">
        <v>1080</v>
      </c>
      <c r="Q685">
        <v>2160</v>
      </c>
      <c r="R685" s="1" t="s">
        <v>78</v>
      </c>
      <c r="S685" s="1" t="s">
        <v>78</v>
      </c>
      <c r="T685" t="s">
        <v>74</v>
      </c>
      <c r="U685">
        <v>8</v>
      </c>
      <c r="V685">
        <v>76.882999999999996</v>
      </c>
      <c r="W685">
        <v>2</v>
      </c>
      <c r="X685">
        <v>3</v>
      </c>
      <c r="Y685">
        <v>32</v>
      </c>
      <c r="Z685" t="s">
        <v>107</v>
      </c>
      <c r="AA685">
        <v>4000</v>
      </c>
      <c r="AF685" t="s">
        <v>74</v>
      </c>
      <c r="AG685">
        <v>12</v>
      </c>
      <c r="AH685">
        <v>2.2000000000000002</v>
      </c>
      <c r="AI685">
        <v>5</v>
      </c>
      <c r="AJ685" t="s">
        <v>74</v>
      </c>
      <c r="AK685" t="s">
        <v>78</v>
      </c>
      <c r="AL685" t="s">
        <v>78</v>
      </c>
      <c r="AM685" t="s">
        <v>78</v>
      </c>
      <c r="AN685" t="s">
        <v>78</v>
      </c>
      <c r="AO685" t="s">
        <v>74</v>
      </c>
      <c r="AP685" t="s">
        <v>78</v>
      </c>
      <c r="AQ685" t="s">
        <v>74</v>
      </c>
      <c r="AR685" t="s">
        <v>77</v>
      </c>
      <c r="AS685" t="s">
        <v>78</v>
      </c>
      <c r="AT685" t="s">
        <v>78</v>
      </c>
      <c r="AU685" t="s">
        <v>78</v>
      </c>
      <c r="AV685" t="s">
        <v>74</v>
      </c>
      <c r="AW685" t="s">
        <v>78</v>
      </c>
      <c r="AX685" t="s">
        <v>78</v>
      </c>
      <c r="AY685">
        <v>4.2</v>
      </c>
      <c r="AZ685">
        <v>1</v>
      </c>
      <c r="BA685">
        <v>1</v>
      </c>
      <c r="BB685">
        <v>0.6</v>
      </c>
      <c r="BC685">
        <v>0</v>
      </c>
      <c r="BD685">
        <v>0.571428571</v>
      </c>
      <c r="BE685">
        <v>0.66666666699999999</v>
      </c>
      <c r="BF685">
        <v>0.125</v>
      </c>
      <c r="BG685">
        <v>0</v>
      </c>
      <c r="BH685">
        <v>0.5</v>
      </c>
      <c r="BI685">
        <v>0.4</v>
      </c>
      <c r="BJ685">
        <v>0.36363636399999999</v>
      </c>
      <c r="BK685">
        <v>0</v>
      </c>
      <c r="BL685">
        <v>0.75</v>
      </c>
      <c r="BM685">
        <v>1</v>
      </c>
      <c r="BN685">
        <v>1</v>
      </c>
      <c r="BO685">
        <v>0</v>
      </c>
      <c r="BP685">
        <v>172</v>
      </c>
      <c r="BQ685">
        <v>8.8000000000000007</v>
      </c>
      <c r="BR685">
        <v>7.8</v>
      </c>
      <c r="BS685">
        <v>8.9</v>
      </c>
      <c r="BT685">
        <v>8.8000000000000007</v>
      </c>
      <c r="BU685">
        <v>8.1999999999999993</v>
      </c>
      <c r="BV685">
        <v>8.4</v>
      </c>
      <c r="BW685">
        <v>9</v>
      </c>
      <c r="BX685">
        <v>8.1</v>
      </c>
      <c r="BY685">
        <v>8.1999999999999993</v>
      </c>
      <c r="BZ685">
        <v>6.3</v>
      </c>
      <c r="CA685">
        <v>7.4</v>
      </c>
      <c r="CB685">
        <v>8.5</v>
      </c>
      <c r="CC685">
        <v>9.1</v>
      </c>
      <c r="CD685">
        <v>8.8000000000000007</v>
      </c>
      <c r="CE685">
        <v>9</v>
      </c>
      <c r="CF685">
        <v>1034.9996550000001</v>
      </c>
      <c r="CG685">
        <f>IF(CJ685&lt;$CH$1,CJ685,)</f>
        <v>0</v>
      </c>
      <c r="CH685">
        <v>1</v>
      </c>
      <c r="CI685">
        <v>685</v>
      </c>
      <c r="CJ685">
        <v>14999.99994</v>
      </c>
      <c r="CK685">
        <f t="shared" si="31"/>
        <v>2069.9993100000002</v>
      </c>
      <c r="CL685">
        <f t="shared" si="32"/>
        <v>0</v>
      </c>
    </row>
    <row r="686" spans="1:90" x14ac:dyDescent="0.25">
      <c r="A686" s="5" t="s">
        <v>709</v>
      </c>
      <c r="B686" s="2" t="s">
        <v>796</v>
      </c>
      <c r="C686" s="10">
        <v>43040</v>
      </c>
      <c r="E686" s="14" t="e">
        <f t="shared" si="30"/>
        <v>#NUM!</v>
      </c>
      <c r="H686">
        <v>118</v>
      </c>
      <c r="I686">
        <v>76.2</v>
      </c>
      <c r="J686">
        <v>153</v>
      </c>
      <c r="K686">
        <v>7.6</v>
      </c>
      <c r="L686">
        <v>150</v>
      </c>
      <c r="M686">
        <v>71</v>
      </c>
      <c r="N686" t="s">
        <v>76</v>
      </c>
      <c r="O686">
        <v>267</v>
      </c>
      <c r="P686">
        <v>720</v>
      </c>
      <c r="Q686">
        <v>1280</v>
      </c>
      <c r="R686" s="1" t="s">
        <v>78</v>
      </c>
      <c r="S686" s="1" t="s">
        <v>78</v>
      </c>
      <c r="T686" t="s">
        <v>74</v>
      </c>
      <c r="U686">
        <v>8</v>
      </c>
      <c r="V686">
        <v>41</v>
      </c>
      <c r="W686">
        <v>1.4</v>
      </c>
      <c r="X686">
        <v>3</v>
      </c>
      <c r="Y686">
        <v>32</v>
      </c>
      <c r="Z686" t="s">
        <v>104</v>
      </c>
      <c r="AA686">
        <v>3080</v>
      </c>
      <c r="AB686">
        <v>74</v>
      </c>
      <c r="AC686">
        <v>21.23</v>
      </c>
      <c r="AD686">
        <v>8.83</v>
      </c>
      <c r="AE686">
        <v>9.5</v>
      </c>
      <c r="AF686" t="s">
        <v>74</v>
      </c>
      <c r="AG686">
        <v>13</v>
      </c>
      <c r="AH686">
        <v>2.2000000000000002</v>
      </c>
      <c r="AI686">
        <v>16</v>
      </c>
      <c r="AJ686">
        <v>2</v>
      </c>
      <c r="AK686" t="s">
        <v>77</v>
      </c>
      <c r="AL686" t="s">
        <v>78</v>
      </c>
      <c r="AM686" t="s">
        <v>78</v>
      </c>
      <c r="AN686" t="s">
        <v>78</v>
      </c>
      <c r="AO686" t="s">
        <v>78</v>
      </c>
      <c r="AP686" t="s">
        <v>78</v>
      </c>
      <c r="AQ686" t="s">
        <v>74</v>
      </c>
      <c r="AR686" t="s">
        <v>77</v>
      </c>
      <c r="AS686" t="s">
        <v>78</v>
      </c>
      <c r="AT686" t="s">
        <v>78</v>
      </c>
      <c r="AU686" t="s">
        <v>78</v>
      </c>
      <c r="AV686" t="s">
        <v>78</v>
      </c>
      <c r="AW686" t="s">
        <v>78</v>
      </c>
      <c r="AX686" t="s">
        <v>78</v>
      </c>
      <c r="AY686">
        <v>4.2</v>
      </c>
      <c r="AZ686">
        <v>1</v>
      </c>
      <c r="BA686">
        <v>1</v>
      </c>
      <c r="BB686">
        <v>0.8</v>
      </c>
      <c r="BC686">
        <v>0</v>
      </c>
      <c r="BD686">
        <v>0.428571429</v>
      </c>
      <c r="BE686">
        <v>0.66666666699999999</v>
      </c>
      <c r="BF686">
        <v>0.1875</v>
      </c>
      <c r="BG686">
        <v>0</v>
      </c>
      <c r="BH686">
        <v>0</v>
      </c>
      <c r="BI686">
        <v>0.4</v>
      </c>
      <c r="BJ686">
        <v>0.27272727299999999</v>
      </c>
      <c r="BK686">
        <v>0</v>
      </c>
      <c r="BL686">
        <v>0.5</v>
      </c>
      <c r="BM686">
        <v>0.5</v>
      </c>
      <c r="BN686">
        <v>0.66666666699999999</v>
      </c>
      <c r="BO686">
        <v>0</v>
      </c>
      <c r="BP686">
        <v>0</v>
      </c>
      <c r="BQ686" t="s">
        <v>74</v>
      </c>
      <c r="BR686" t="s">
        <v>74</v>
      </c>
      <c r="BS686" t="s">
        <v>74</v>
      </c>
      <c r="BT686" t="s">
        <v>74</v>
      </c>
      <c r="BU686" t="s">
        <v>74</v>
      </c>
      <c r="BV686" t="s">
        <v>74</v>
      </c>
      <c r="BW686" t="s">
        <v>74</v>
      </c>
      <c r="BX686" t="s">
        <v>74</v>
      </c>
      <c r="BY686" t="s">
        <v>74</v>
      </c>
      <c r="BZ686" t="s">
        <v>74</v>
      </c>
      <c r="CA686" t="s">
        <v>74</v>
      </c>
      <c r="CB686" t="s">
        <v>74</v>
      </c>
      <c r="CC686" t="s">
        <v>74</v>
      </c>
      <c r="CD686" t="s">
        <v>74</v>
      </c>
      <c r="CE686" t="s">
        <v>74</v>
      </c>
      <c r="CF686">
        <v>997.02309849999995</v>
      </c>
      <c r="CG686">
        <f>IF(CJ686&lt;$CH$1,CJ686,)</f>
        <v>0</v>
      </c>
      <c r="CH686">
        <v>1</v>
      </c>
      <c r="CI686">
        <v>686</v>
      </c>
      <c r="CJ686">
        <v>14999.99994</v>
      </c>
      <c r="CK686">
        <f t="shared" si="31"/>
        <v>1994.0461969999999</v>
      </c>
      <c r="CL686">
        <f t="shared" si="32"/>
        <v>0</v>
      </c>
    </row>
    <row r="687" spans="1:90" x14ac:dyDescent="0.25">
      <c r="A687" s="5" t="s">
        <v>709</v>
      </c>
      <c r="B687" s="2" t="s">
        <v>797</v>
      </c>
      <c r="C687" s="10">
        <v>43040</v>
      </c>
      <c r="E687" s="14" t="e">
        <f t="shared" si="30"/>
        <v>#NUM!</v>
      </c>
      <c r="H687">
        <v>80</v>
      </c>
      <c r="I687">
        <v>76.2</v>
      </c>
      <c r="J687">
        <v>153</v>
      </c>
      <c r="K687">
        <v>7.6</v>
      </c>
      <c r="L687">
        <v>150</v>
      </c>
      <c r="M687">
        <v>71</v>
      </c>
      <c r="N687" t="s">
        <v>76</v>
      </c>
      <c r="O687">
        <v>267</v>
      </c>
      <c r="P687">
        <v>720</v>
      </c>
      <c r="Q687">
        <v>1280</v>
      </c>
      <c r="R687" s="1" t="s">
        <v>78</v>
      </c>
      <c r="S687" s="1" t="s">
        <v>78</v>
      </c>
      <c r="T687" t="s">
        <v>74</v>
      </c>
      <c r="U687">
        <v>4</v>
      </c>
      <c r="V687">
        <v>32</v>
      </c>
      <c r="W687">
        <v>1.4</v>
      </c>
      <c r="X687">
        <v>2</v>
      </c>
      <c r="Y687">
        <v>16</v>
      </c>
      <c r="Z687" t="s">
        <v>104</v>
      </c>
      <c r="AA687">
        <v>3080</v>
      </c>
      <c r="AF687" t="s">
        <v>74</v>
      </c>
      <c r="AG687">
        <v>13</v>
      </c>
      <c r="AH687">
        <v>2.2000000000000002</v>
      </c>
      <c r="AI687">
        <v>5</v>
      </c>
      <c r="AJ687">
        <v>2</v>
      </c>
      <c r="AK687" t="s">
        <v>77</v>
      </c>
      <c r="AL687" t="s">
        <v>78</v>
      </c>
      <c r="AM687" t="s">
        <v>78</v>
      </c>
      <c r="AN687" t="s">
        <v>78</v>
      </c>
      <c r="AO687" t="s">
        <v>78</v>
      </c>
      <c r="AP687" t="s">
        <v>78</v>
      </c>
      <c r="AQ687" t="s">
        <v>74</v>
      </c>
      <c r="AR687" t="s">
        <v>77</v>
      </c>
      <c r="AS687" t="s">
        <v>78</v>
      </c>
      <c r="AT687" t="s">
        <v>78</v>
      </c>
      <c r="AU687" t="s">
        <v>78</v>
      </c>
      <c r="AV687" t="s">
        <v>78</v>
      </c>
      <c r="AW687" t="s">
        <v>78</v>
      </c>
      <c r="AX687" t="s">
        <v>78</v>
      </c>
      <c r="AY687">
        <v>4.2</v>
      </c>
      <c r="AZ687">
        <v>1</v>
      </c>
      <c r="BA687">
        <v>1</v>
      </c>
      <c r="BB687">
        <v>0.8</v>
      </c>
      <c r="BC687">
        <v>0</v>
      </c>
      <c r="BD687">
        <v>0.428571429</v>
      </c>
      <c r="BE687">
        <v>0.66666666699999999</v>
      </c>
      <c r="BF687">
        <v>0.1875</v>
      </c>
      <c r="BG687">
        <v>0</v>
      </c>
      <c r="BH687">
        <v>0</v>
      </c>
      <c r="BI687">
        <v>0.4</v>
      </c>
      <c r="BJ687">
        <v>0.27272727299999999</v>
      </c>
      <c r="BK687">
        <v>0</v>
      </c>
      <c r="BL687">
        <v>0.5</v>
      </c>
      <c r="BM687">
        <v>0.5</v>
      </c>
      <c r="BN687">
        <v>0.66666666699999999</v>
      </c>
      <c r="BO687">
        <v>0</v>
      </c>
      <c r="BP687">
        <v>0</v>
      </c>
      <c r="BQ687" t="s">
        <v>74</v>
      </c>
      <c r="BR687" t="s">
        <v>74</v>
      </c>
      <c r="BS687" t="s">
        <v>74</v>
      </c>
      <c r="BT687" t="s">
        <v>74</v>
      </c>
      <c r="BU687" t="s">
        <v>74</v>
      </c>
      <c r="BV687" t="s">
        <v>74</v>
      </c>
      <c r="BW687" t="s">
        <v>74</v>
      </c>
      <c r="BX687" t="s">
        <v>74</v>
      </c>
      <c r="BY687" t="s">
        <v>74</v>
      </c>
      <c r="BZ687" t="s">
        <v>74</v>
      </c>
      <c r="CA687" t="s">
        <v>74</v>
      </c>
      <c r="CB687" t="s">
        <v>74</v>
      </c>
      <c r="CC687" t="s">
        <v>74</v>
      </c>
      <c r="CD687" t="s">
        <v>74</v>
      </c>
      <c r="CE687" t="s">
        <v>74</v>
      </c>
      <c r="CF687">
        <v>997.02309849999995</v>
      </c>
      <c r="CG687">
        <f>IF(CJ687&lt;$CH$1,CJ687,)</f>
        <v>0</v>
      </c>
      <c r="CH687">
        <v>1</v>
      </c>
      <c r="CI687">
        <v>687</v>
      </c>
      <c r="CJ687">
        <v>14999.99958</v>
      </c>
      <c r="CK687">
        <f t="shared" si="31"/>
        <v>1994.0461969999999</v>
      </c>
      <c r="CL687">
        <f t="shared" si="32"/>
        <v>0</v>
      </c>
    </row>
    <row r="688" spans="1:90" x14ac:dyDescent="0.25">
      <c r="A688" s="5" t="s">
        <v>709</v>
      </c>
      <c r="B688" s="2" t="s">
        <v>786</v>
      </c>
      <c r="C688" s="10">
        <v>43009</v>
      </c>
      <c r="D688" s="10">
        <v>43252</v>
      </c>
      <c r="E688" s="14">
        <f t="shared" si="30"/>
        <v>8</v>
      </c>
      <c r="F688" s="3" t="s">
        <v>798</v>
      </c>
      <c r="G688" s="3" t="s">
        <v>785</v>
      </c>
      <c r="H688">
        <v>100</v>
      </c>
      <c r="I688">
        <v>70.099999999999994</v>
      </c>
      <c r="J688">
        <v>140.4</v>
      </c>
      <c r="K688">
        <v>8.4</v>
      </c>
      <c r="L688">
        <v>137</v>
      </c>
      <c r="M688">
        <v>70</v>
      </c>
      <c r="N688" t="s">
        <v>76</v>
      </c>
      <c r="O688">
        <v>294</v>
      </c>
      <c r="P688">
        <v>720</v>
      </c>
      <c r="Q688">
        <v>1280</v>
      </c>
      <c r="R688" s="1" t="s">
        <v>77</v>
      </c>
      <c r="S688" s="1" t="s">
        <v>77</v>
      </c>
      <c r="T688" t="s">
        <v>74</v>
      </c>
      <c r="U688">
        <v>4</v>
      </c>
      <c r="V688">
        <v>32</v>
      </c>
      <c r="W688">
        <v>1.4</v>
      </c>
      <c r="X688">
        <v>2</v>
      </c>
      <c r="Y688">
        <v>16</v>
      </c>
      <c r="Z688" t="s">
        <v>104</v>
      </c>
      <c r="AA688">
        <v>3000</v>
      </c>
      <c r="AF688" t="s">
        <v>74</v>
      </c>
      <c r="AG688">
        <v>13</v>
      </c>
      <c r="AH688">
        <v>2.2000000000000002</v>
      </c>
      <c r="AI688">
        <v>5</v>
      </c>
      <c r="AJ688">
        <v>2</v>
      </c>
      <c r="AK688" t="s">
        <v>77</v>
      </c>
      <c r="AL688" t="s">
        <v>78</v>
      </c>
      <c r="AM688" t="s">
        <v>78</v>
      </c>
      <c r="AN688" t="s">
        <v>78</v>
      </c>
      <c r="AO688" t="s">
        <v>74</v>
      </c>
      <c r="AP688" t="s">
        <v>74</v>
      </c>
      <c r="AQ688" t="s">
        <v>74</v>
      </c>
      <c r="AR688" t="s">
        <v>77</v>
      </c>
      <c r="AS688" t="s">
        <v>78</v>
      </c>
      <c r="AT688" t="s">
        <v>78</v>
      </c>
      <c r="AU688" t="s">
        <v>78</v>
      </c>
      <c r="AV688" t="s">
        <v>78</v>
      </c>
      <c r="AW688" t="s">
        <v>78</v>
      </c>
      <c r="AX688" t="s">
        <v>78</v>
      </c>
      <c r="AY688">
        <v>4.0999999999999996</v>
      </c>
      <c r="AZ688">
        <v>1</v>
      </c>
      <c r="BA688">
        <v>1</v>
      </c>
      <c r="BB688">
        <v>0.6</v>
      </c>
      <c r="BC688">
        <v>0</v>
      </c>
      <c r="BD688">
        <v>0.571428571</v>
      </c>
      <c r="BE688">
        <v>0.66666666699999999</v>
      </c>
      <c r="BF688">
        <v>0.125</v>
      </c>
      <c r="BG688">
        <v>0</v>
      </c>
      <c r="BH688">
        <v>0.5</v>
      </c>
      <c r="BI688">
        <v>0.4</v>
      </c>
      <c r="BJ688">
        <v>0.36363636399999999</v>
      </c>
      <c r="BK688">
        <v>0</v>
      </c>
      <c r="BL688">
        <v>0.75</v>
      </c>
      <c r="BM688">
        <v>1</v>
      </c>
      <c r="BN688">
        <v>1</v>
      </c>
      <c r="BO688">
        <v>0</v>
      </c>
      <c r="BP688">
        <v>22</v>
      </c>
      <c r="BQ688">
        <v>7.8</v>
      </c>
      <c r="BR688">
        <v>7</v>
      </c>
      <c r="BS688">
        <v>7.5</v>
      </c>
      <c r="BT688">
        <v>8.4</v>
      </c>
      <c r="BU688">
        <v>6.7</v>
      </c>
      <c r="BV688">
        <v>6.6</v>
      </c>
      <c r="BW688">
        <v>7.8</v>
      </c>
      <c r="BX688">
        <v>5.0999999999999996</v>
      </c>
      <c r="BY688">
        <v>7.4</v>
      </c>
      <c r="BZ688">
        <v>5.3</v>
      </c>
      <c r="CA688">
        <v>6.7</v>
      </c>
      <c r="CB688">
        <v>7.8</v>
      </c>
      <c r="CC688">
        <v>9</v>
      </c>
      <c r="CD688">
        <v>8.1</v>
      </c>
      <c r="CE688">
        <v>8.6999999999999993</v>
      </c>
      <c r="CF688">
        <v>307.8041657</v>
      </c>
      <c r="CG688">
        <f>IF(CJ688&lt;$CH$1,CJ688,)</f>
        <v>0</v>
      </c>
      <c r="CH688">
        <v>1</v>
      </c>
      <c r="CI688">
        <v>688</v>
      </c>
      <c r="CJ688">
        <v>14999.999680000001</v>
      </c>
      <c r="CK688">
        <f t="shared" si="31"/>
        <v>615.6083314</v>
      </c>
      <c r="CL688">
        <f t="shared" si="32"/>
        <v>0</v>
      </c>
    </row>
    <row r="689" spans="1:90" x14ac:dyDescent="0.25">
      <c r="A689" s="5" t="s">
        <v>709</v>
      </c>
      <c r="B689" s="2" t="s">
        <v>747</v>
      </c>
      <c r="C689" s="10">
        <v>42979</v>
      </c>
      <c r="D689" s="10">
        <v>43770</v>
      </c>
      <c r="E689" s="14">
        <f t="shared" si="30"/>
        <v>26</v>
      </c>
      <c r="F689" s="3" t="s">
        <v>799</v>
      </c>
      <c r="G689" s="3" t="s">
        <v>729</v>
      </c>
      <c r="H689">
        <v>350</v>
      </c>
      <c r="I689">
        <v>74</v>
      </c>
      <c r="J689">
        <v>152.6</v>
      </c>
      <c r="K689">
        <v>7.6</v>
      </c>
      <c r="L689">
        <v>163</v>
      </c>
      <c r="M689">
        <v>73</v>
      </c>
      <c r="N689" t="s">
        <v>76</v>
      </c>
      <c r="O689">
        <v>401</v>
      </c>
      <c r="P689">
        <v>1080</v>
      </c>
      <c r="Q689">
        <v>1920</v>
      </c>
      <c r="R689" s="1" t="s">
        <v>77</v>
      </c>
      <c r="S689" s="1" t="s">
        <v>78</v>
      </c>
      <c r="T689" t="s">
        <v>74</v>
      </c>
      <c r="U689">
        <v>8</v>
      </c>
      <c r="V689">
        <v>139.31299999999999</v>
      </c>
      <c r="W689">
        <v>2.2000000000000002</v>
      </c>
      <c r="X689">
        <v>6</v>
      </c>
      <c r="Y689">
        <v>64</v>
      </c>
      <c r="Z689" t="s">
        <v>77</v>
      </c>
      <c r="AA689">
        <v>3500</v>
      </c>
      <c r="AB689">
        <v>93</v>
      </c>
      <c r="AC689">
        <v>21.68</v>
      </c>
      <c r="AD689">
        <v>12.92</v>
      </c>
      <c r="AE689">
        <v>12.93</v>
      </c>
      <c r="AF689" t="s">
        <v>74</v>
      </c>
      <c r="AG689">
        <v>12</v>
      </c>
      <c r="AH689">
        <v>1.8</v>
      </c>
      <c r="AI689">
        <v>16</v>
      </c>
      <c r="AJ689" t="s">
        <v>74</v>
      </c>
      <c r="AK689" t="s">
        <v>78</v>
      </c>
      <c r="AL689" t="s">
        <v>78</v>
      </c>
      <c r="AM689" t="s">
        <v>78</v>
      </c>
      <c r="AN689" t="s">
        <v>78</v>
      </c>
      <c r="AO689" t="s">
        <v>78</v>
      </c>
      <c r="AP689" t="s">
        <v>78</v>
      </c>
      <c r="AQ689" t="s">
        <v>78</v>
      </c>
      <c r="AR689" t="s">
        <v>78</v>
      </c>
      <c r="AS689" t="s">
        <v>77</v>
      </c>
      <c r="AT689" t="s">
        <v>77</v>
      </c>
      <c r="AU689" t="s">
        <v>78</v>
      </c>
      <c r="AV689" t="s">
        <v>78</v>
      </c>
      <c r="AW689" t="s">
        <v>78</v>
      </c>
      <c r="AX689" t="s">
        <v>78</v>
      </c>
      <c r="AY689">
        <v>5</v>
      </c>
      <c r="AZ689">
        <v>1</v>
      </c>
      <c r="BA689">
        <v>1</v>
      </c>
      <c r="BB689">
        <v>0.6</v>
      </c>
      <c r="BC689">
        <v>0</v>
      </c>
      <c r="BD689">
        <v>0.571428571</v>
      </c>
      <c r="BE689">
        <v>0.66666666699999999</v>
      </c>
      <c r="BF689">
        <v>0.125</v>
      </c>
      <c r="BG689">
        <v>0</v>
      </c>
      <c r="BH689">
        <v>0.5</v>
      </c>
      <c r="BI689">
        <v>0.4</v>
      </c>
      <c r="BJ689">
        <v>0.36363636399999999</v>
      </c>
      <c r="BK689">
        <v>0</v>
      </c>
      <c r="BL689">
        <v>0.75</v>
      </c>
      <c r="BM689">
        <v>1</v>
      </c>
      <c r="BN689">
        <v>1</v>
      </c>
      <c r="BO689">
        <v>0</v>
      </c>
      <c r="BP689">
        <v>157</v>
      </c>
      <c r="BQ689">
        <v>9.5</v>
      </c>
      <c r="BR689">
        <v>7.6</v>
      </c>
      <c r="BS689">
        <v>9.6999999999999993</v>
      </c>
      <c r="BT689">
        <v>9.5</v>
      </c>
      <c r="BU689">
        <v>9.1999999999999993</v>
      </c>
      <c r="BV689">
        <v>9.1999999999999993</v>
      </c>
      <c r="BW689">
        <v>9.6999999999999993</v>
      </c>
      <c r="BX689">
        <v>9.1</v>
      </c>
      <c r="BY689">
        <v>9.6</v>
      </c>
      <c r="BZ689">
        <v>8.1999999999999993</v>
      </c>
      <c r="CA689">
        <v>8.8000000000000007</v>
      </c>
      <c r="CB689">
        <v>9</v>
      </c>
      <c r="CC689">
        <v>9.4</v>
      </c>
      <c r="CD689">
        <v>9.6</v>
      </c>
      <c r="CE689">
        <v>9.6</v>
      </c>
      <c r="CF689">
        <v>909.76343129999998</v>
      </c>
      <c r="CG689">
        <f>IF(CJ689&lt;$CH$1,CJ689,)</f>
        <v>0</v>
      </c>
      <c r="CH689">
        <v>1</v>
      </c>
      <c r="CI689">
        <v>689</v>
      </c>
      <c r="CJ689">
        <v>14999.51031</v>
      </c>
      <c r="CK689">
        <f t="shared" si="31"/>
        <v>1819.5268626</v>
      </c>
      <c r="CL689">
        <f t="shared" si="32"/>
        <v>0</v>
      </c>
    </row>
    <row r="690" spans="1:90" x14ac:dyDescent="0.25">
      <c r="A690" s="5" t="s">
        <v>709</v>
      </c>
      <c r="B690" s="2" t="s">
        <v>792</v>
      </c>
      <c r="C690" s="10">
        <v>42979</v>
      </c>
      <c r="D690" s="10">
        <v>43160</v>
      </c>
      <c r="E690" s="14">
        <f t="shared" si="30"/>
        <v>6</v>
      </c>
      <c r="F690" s="3" t="s">
        <v>800</v>
      </c>
      <c r="G690" s="3" t="s">
        <v>775</v>
      </c>
      <c r="H690">
        <v>421</v>
      </c>
      <c r="I690">
        <v>75.5</v>
      </c>
      <c r="J690">
        <v>151.80000000000001</v>
      </c>
      <c r="K690">
        <v>7.7</v>
      </c>
      <c r="L690">
        <v>185</v>
      </c>
      <c r="M690">
        <v>80</v>
      </c>
      <c r="N690" t="s">
        <v>76</v>
      </c>
      <c r="O690">
        <v>403</v>
      </c>
      <c r="P690">
        <v>1080</v>
      </c>
      <c r="Q690">
        <v>2160</v>
      </c>
      <c r="R690" s="1" t="s">
        <v>78</v>
      </c>
      <c r="S690" s="1" t="s">
        <v>77</v>
      </c>
      <c r="T690" t="s">
        <v>74</v>
      </c>
      <c r="U690">
        <v>8</v>
      </c>
      <c r="V690">
        <v>206.57400000000001</v>
      </c>
      <c r="W690">
        <v>2.4500000000000002</v>
      </c>
      <c r="X690">
        <v>6</v>
      </c>
      <c r="Y690">
        <v>64</v>
      </c>
      <c r="Z690" t="s">
        <v>77</v>
      </c>
      <c r="AA690">
        <v>3400</v>
      </c>
      <c r="AB690">
        <v>65</v>
      </c>
      <c r="AC690">
        <v>17.75</v>
      </c>
      <c r="AD690">
        <v>9.32</v>
      </c>
      <c r="AE690">
        <v>9.33</v>
      </c>
      <c r="AF690" t="s">
        <v>74</v>
      </c>
      <c r="AG690">
        <v>12</v>
      </c>
      <c r="AH690">
        <v>2</v>
      </c>
      <c r="AI690">
        <v>5</v>
      </c>
      <c r="AJ690" t="s">
        <v>74</v>
      </c>
      <c r="AK690" t="s">
        <v>78</v>
      </c>
      <c r="AL690" t="s">
        <v>78</v>
      </c>
      <c r="AM690" t="s">
        <v>78</v>
      </c>
      <c r="AN690" t="s">
        <v>78</v>
      </c>
      <c r="AO690" t="s">
        <v>78</v>
      </c>
      <c r="AP690" t="s">
        <v>78</v>
      </c>
      <c r="AQ690" t="s">
        <v>78</v>
      </c>
      <c r="AR690" t="s">
        <v>78</v>
      </c>
      <c r="AS690" t="s">
        <v>77</v>
      </c>
      <c r="AT690" t="s">
        <v>77</v>
      </c>
      <c r="AU690" t="s">
        <v>78</v>
      </c>
      <c r="AV690" t="s">
        <v>78</v>
      </c>
      <c r="AW690" t="s">
        <v>78</v>
      </c>
      <c r="AX690" t="s">
        <v>78</v>
      </c>
      <c r="AY690">
        <v>5</v>
      </c>
      <c r="AZ690">
        <v>1</v>
      </c>
      <c r="BA690">
        <v>1</v>
      </c>
      <c r="BB690">
        <v>1</v>
      </c>
      <c r="BC690">
        <v>0</v>
      </c>
      <c r="BD690">
        <v>0.71428571399999996</v>
      </c>
      <c r="BE690">
        <v>1</v>
      </c>
      <c r="BF690">
        <v>0.75</v>
      </c>
      <c r="BG690">
        <v>0</v>
      </c>
      <c r="BH690">
        <v>0.5</v>
      </c>
      <c r="BI690">
        <v>0.4</v>
      </c>
      <c r="BJ690">
        <v>0.63636363600000001</v>
      </c>
      <c r="BK690">
        <v>0</v>
      </c>
      <c r="BL690">
        <v>0.75</v>
      </c>
      <c r="BM690">
        <v>1</v>
      </c>
      <c r="BN690">
        <v>1</v>
      </c>
      <c r="BO690">
        <v>0</v>
      </c>
      <c r="BP690">
        <v>109</v>
      </c>
      <c r="BQ690">
        <v>9</v>
      </c>
      <c r="BR690">
        <v>7.8</v>
      </c>
      <c r="BS690">
        <v>9</v>
      </c>
      <c r="BT690">
        <v>7.9</v>
      </c>
      <c r="BU690">
        <v>8.4</v>
      </c>
      <c r="BV690">
        <v>9.1</v>
      </c>
      <c r="BW690">
        <v>9.3000000000000007</v>
      </c>
      <c r="BX690">
        <v>8.1999999999999993</v>
      </c>
      <c r="BY690">
        <v>8.6999999999999993</v>
      </c>
      <c r="BZ690">
        <v>6.7</v>
      </c>
      <c r="CA690">
        <v>7.4</v>
      </c>
      <c r="CB690">
        <v>8.8000000000000007</v>
      </c>
      <c r="CC690">
        <v>8.9</v>
      </c>
      <c r="CD690">
        <v>8.8000000000000007</v>
      </c>
      <c r="CE690">
        <v>9.1</v>
      </c>
      <c r="CF690">
        <v>909.76343129999998</v>
      </c>
      <c r="CG690">
        <f>IF(CJ690&lt;$CH$1,CJ690,)</f>
        <v>0</v>
      </c>
      <c r="CH690">
        <v>1</v>
      </c>
      <c r="CI690">
        <v>690</v>
      </c>
      <c r="CJ690">
        <v>14999.99958</v>
      </c>
      <c r="CK690">
        <f t="shared" si="31"/>
        <v>1819.5268626</v>
      </c>
      <c r="CL690">
        <f t="shared" si="32"/>
        <v>0</v>
      </c>
    </row>
    <row r="691" spans="1:90" x14ac:dyDescent="0.25">
      <c r="A691" s="5" t="s">
        <v>709</v>
      </c>
      <c r="B691" s="2" t="s">
        <v>779</v>
      </c>
      <c r="C691" s="10">
        <v>42979</v>
      </c>
      <c r="D691" s="10">
        <v>43282</v>
      </c>
      <c r="E691" s="14">
        <f t="shared" si="30"/>
        <v>10</v>
      </c>
      <c r="G691" s="3" t="s">
        <v>759</v>
      </c>
      <c r="H691">
        <v>290</v>
      </c>
      <c r="I691">
        <v>75.8</v>
      </c>
      <c r="J691">
        <v>155.4</v>
      </c>
      <c r="K691">
        <v>7.3</v>
      </c>
      <c r="L691">
        <v>165</v>
      </c>
      <c r="M691">
        <v>70</v>
      </c>
      <c r="N691" t="s">
        <v>76</v>
      </c>
      <c r="O691">
        <v>401</v>
      </c>
      <c r="P691">
        <v>1080</v>
      </c>
      <c r="Q691">
        <v>1920</v>
      </c>
      <c r="R691" s="1" t="s">
        <v>77</v>
      </c>
      <c r="S691" s="1" t="s">
        <v>78</v>
      </c>
      <c r="T691" t="s">
        <v>74</v>
      </c>
      <c r="U691">
        <v>8</v>
      </c>
      <c r="V691">
        <v>78.150000000000006</v>
      </c>
      <c r="W691">
        <v>2</v>
      </c>
      <c r="X691">
        <v>4</v>
      </c>
      <c r="Y691">
        <v>64</v>
      </c>
      <c r="Z691" t="s">
        <v>107</v>
      </c>
      <c r="AA691">
        <v>3080</v>
      </c>
      <c r="AB691">
        <v>87</v>
      </c>
      <c r="AC691">
        <v>20.18</v>
      </c>
      <c r="AD691">
        <v>13.33</v>
      </c>
      <c r="AE691">
        <v>11</v>
      </c>
      <c r="AF691" t="s">
        <v>74</v>
      </c>
      <c r="AG691">
        <v>12</v>
      </c>
      <c r="AH691">
        <v>2.2000000000000002</v>
      </c>
      <c r="AI691">
        <v>5</v>
      </c>
      <c r="AJ691" t="s">
        <v>74</v>
      </c>
      <c r="AK691" t="s">
        <v>78</v>
      </c>
      <c r="AL691" t="s">
        <v>78</v>
      </c>
      <c r="AM691" t="s">
        <v>78</v>
      </c>
      <c r="AN691" t="s">
        <v>78</v>
      </c>
      <c r="AO691" t="s">
        <v>78</v>
      </c>
      <c r="AP691" t="s">
        <v>78</v>
      </c>
      <c r="AQ691" t="s">
        <v>74</v>
      </c>
      <c r="AR691" t="s">
        <v>77</v>
      </c>
      <c r="AS691" t="s">
        <v>78</v>
      </c>
      <c r="AT691" t="s">
        <v>78</v>
      </c>
      <c r="AU691" t="s">
        <v>78</v>
      </c>
      <c r="AV691" t="s">
        <v>78</v>
      </c>
      <c r="AW691" t="s">
        <v>78</v>
      </c>
      <c r="AX691" t="s">
        <v>78</v>
      </c>
      <c r="AY691">
        <v>4.2</v>
      </c>
      <c r="AZ691">
        <v>1</v>
      </c>
      <c r="BA691">
        <v>1</v>
      </c>
      <c r="BB691">
        <v>0.8</v>
      </c>
      <c r="BC691">
        <v>0</v>
      </c>
      <c r="BD691">
        <v>0.428571429</v>
      </c>
      <c r="BE691">
        <v>0.66666666699999999</v>
      </c>
      <c r="BF691">
        <v>0.25</v>
      </c>
      <c r="BG691">
        <v>0</v>
      </c>
      <c r="BH691">
        <v>0</v>
      </c>
      <c r="BI691">
        <v>0.4</v>
      </c>
      <c r="BJ691">
        <v>0.36363636399999999</v>
      </c>
      <c r="BK691">
        <v>0</v>
      </c>
      <c r="BL691">
        <v>0.5</v>
      </c>
      <c r="BM691">
        <v>0.5</v>
      </c>
      <c r="BN691">
        <v>1</v>
      </c>
      <c r="BO691">
        <v>0</v>
      </c>
      <c r="BP691">
        <v>291</v>
      </c>
      <c r="BQ691">
        <v>8.8000000000000007</v>
      </c>
      <c r="BR691">
        <v>7.6</v>
      </c>
      <c r="BS691">
        <v>9</v>
      </c>
      <c r="BT691">
        <v>8.6</v>
      </c>
      <c r="BU691">
        <v>7.9</v>
      </c>
      <c r="BV691">
        <v>8.6</v>
      </c>
      <c r="BW691">
        <v>9.1</v>
      </c>
      <c r="BX691">
        <v>8.3000000000000007</v>
      </c>
      <c r="BY691">
        <v>8.6999999999999993</v>
      </c>
      <c r="BZ691">
        <v>6.6</v>
      </c>
      <c r="CA691">
        <v>7.4</v>
      </c>
      <c r="CB691">
        <v>8.5</v>
      </c>
      <c r="CC691">
        <v>8.9</v>
      </c>
      <c r="CD691">
        <v>8.6999999999999993</v>
      </c>
      <c r="CE691">
        <v>8.9</v>
      </c>
      <c r="CF691">
        <v>909.76343129999998</v>
      </c>
      <c r="CG691">
        <f>IF(CJ691&lt;$CH$1,CJ691,)</f>
        <v>0</v>
      </c>
      <c r="CH691">
        <v>1</v>
      </c>
      <c r="CI691">
        <v>691</v>
      </c>
      <c r="CJ691">
        <v>14999.99958</v>
      </c>
      <c r="CK691">
        <f t="shared" si="31"/>
        <v>1819.5268626</v>
      </c>
      <c r="CL691">
        <f t="shared" si="32"/>
        <v>0</v>
      </c>
    </row>
    <row r="692" spans="1:90" x14ac:dyDescent="0.25">
      <c r="A692" s="5" t="s">
        <v>709</v>
      </c>
      <c r="B692" s="2" t="s">
        <v>801</v>
      </c>
      <c r="C692" s="10">
        <v>42948</v>
      </c>
      <c r="E692" s="14" t="e">
        <f t="shared" si="30"/>
        <v>#NUM!</v>
      </c>
      <c r="H692">
        <v>100</v>
      </c>
      <c r="I692">
        <v>76.2</v>
      </c>
      <c r="J692">
        <v>153</v>
      </c>
      <c r="K692">
        <v>7.3</v>
      </c>
      <c r="L692">
        <v>150</v>
      </c>
      <c r="M692">
        <v>71</v>
      </c>
      <c r="N692" t="s">
        <v>76</v>
      </c>
      <c r="O692">
        <v>267</v>
      </c>
      <c r="P692">
        <v>720</v>
      </c>
      <c r="Q692">
        <v>1280</v>
      </c>
      <c r="R692" s="1" t="s">
        <v>77</v>
      </c>
      <c r="S692" s="1" t="s">
        <v>78</v>
      </c>
      <c r="T692" t="s">
        <v>74</v>
      </c>
      <c r="U692">
        <v>4</v>
      </c>
      <c r="V692">
        <v>32</v>
      </c>
      <c r="W692">
        <v>1.4</v>
      </c>
      <c r="X692">
        <v>2</v>
      </c>
      <c r="Y692">
        <v>16</v>
      </c>
      <c r="Z692" t="s">
        <v>104</v>
      </c>
      <c r="AA692">
        <v>3080</v>
      </c>
      <c r="AB692">
        <v>74</v>
      </c>
      <c r="AC692">
        <v>21.23</v>
      </c>
      <c r="AD692">
        <v>8.83</v>
      </c>
      <c r="AE692">
        <v>9.5</v>
      </c>
      <c r="AF692" t="s">
        <v>74</v>
      </c>
      <c r="AG692">
        <v>13</v>
      </c>
      <c r="AH692">
        <v>2.2000000000000002</v>
      </c>
      <c r="AI692">
        <v>5</v>
      </c>
      <c r="AJ692">
        <v>2</v>
      </c>
      <c r="AK692" t="s">
        <v>77</v>
      </c>
      <c r="AL692" t="s">
        <v>78</v>
      </c>
      <c r="AM692" t="s">
        <v>78</v>
      </c>
      <c r="AN692" t="s">
        <v>78</v>
      </c>
      <c r="AO692" t="s">
        <v>78</v>
      </c>
      <c r="AP692" t="s">
        <v>78</v>
      </c>
      <c r="AQ692" t="s">
        <v>74</v>
      </c>
      <c r="AR692" t="s">
        <v>77</v>
      </c>
      <c r="AS692" t="s">
        <v>78</v>
      </c>
      <c r="AT692" t="s">
        <v>78</v>
      </c>
      <c r="AU692" t="s">
        <v>78</v>
      </c>
      <c r="AV692" t="s">
        <v>78</v>
      </c>
      <c r="AW692" t="s">
        <v>78</v>
      </c>
      <c r="AX692" t="s">
        <v>78</v>
      </c>
      <c r="AY692">
        <v>4.2</v>
      </c>
      <c r="AZ692">
        <v>1</v>
      </c>
      <c r="BA692">
        <v>1</v>
      </c>
      <c r="BB692">
        <v>0.6</v>
      </c>
      <c r="BC692">
        <v>0</v>
      </c>
      <c r="BD692">
        <v>0.571428571</v>
      </c>
      <c r="BE692">
        <v>0.66666666699999999</v>
      </c>
      <c r="BF692">
        <v>0.125</v>
      </c>
      <c r="BG692">
        <v>0</v>
      </c>
      <c r="BH692">
        <v>0.5</v>
      </c>
      <c r="BI692">
        <v>0.4</v>
      </c>
      <c r="BJ692">
        <v>0.36363636399999999</v>
      </c>
      <c r="BK692">
        <v>0</v>
      </c>
      <c r="BL692">
        <v>0.75</v>
      </c>
      <c r="BM692">
        <v>1</v>
      </c>
      <c r="BN692">
        <v>1</v>
      </c>
      <c r="BO692">
        <v>0</v>
      </c>
      <c r="BP692">
        <v>34</v>
      </c>
      <c r="BQ692">
        <v>8.4</v>
      </c>
      <c r="BR692">
        <v>7</v>
      </c>
      <c r="BS692">
        <v>8.3000000000000007</v>
      </c>
      <c r="BT692">
        <v>8.4</v>
      </c>
      <c r="BU692">
        <v>7.3</v>
      </c>
      <c r="BV692">
        <v>8</v>
      </c>
      <c r="BW692">
        <v>8.3000000000000007</v>
      </c>
      <c r="BX692">
        <v>6.7</v>
      </c>
      <c r="BY692">
        <v>7.7</v>
      </c>
      <c r="BZ692">
        <v>6.1</v>
      </c>
      <c r="CA692">
        <v>7.5</v>
      </c>
      <c r="CB692">
        <v>7.9</v>
      </c>
      <c r="CC692">
        <v>9.1</v>
      </c>
      <c r="CD692">
        <v>9</v>
      </c>
      <c r="CE692">
        <v>8.6</v>
      </c>
      <c r="CF692">
        <v>358.6927675</v>
      </c>
      <c r="CG692">
        <f>IF(CJ692&lt;$CH$1,CJ692,)</f>
        <v>0</v>
      </c>
      <c r="CH692">
        <v>1</v>
      </c>
      <c r="CI692">
        <v>692</v>
      </c>
      <c r="CJ692">
        <v>14999.9737</v>
      </c>
      <c r="CK692">
        <f t="shared" si="31"/>
        <v>717.385535</v>
      </c>
      <c r="CL692">
        <f t="shared" si="32"/>
        <v>0</v>
      </c>
    </row>
    <row r="693" spans="1:90" x14ac:dyDescent="0.25">
      <c r="A693" s="5" t="s">
        <v>709</v>
      </c>
      <c r="B693" s="2" t="s">
        <v>791</v>
      </c>
      <c r="C693" s="10">
        <v>42887</v>
      </c>
      <c r="D693" s="10">
        <v>43191</v>
      </c>
      <c r="E693" s="14">
        <f t="shared" si="30"/>
        <v>10</v>
      </c>
      <c r="G693" s="3" t="s">
        <v>790</v>
      </c>
      <c r="H693">
        <v>200</v>
      </c>
      <c r="I693">
        <v>75.8</v>
      </c>
      <c r="J693">
        <v>155.4</v>
      </c>
      <c r="K693">
        <v>7.3</v>
      </c>
      <c r="L693">
        <v>165</v>
      </c>
      <c r="M693">
        <v>70</v>
      </c>
      <c r="N693" t="s">
        <v>76</v>
      </c>
      <c r="O693">
        <v>401</v>
      </c>
      <c r="P693">
        <v>1080</v>
      </c>
      <c r="Q693">
        <v>1920</v>
      </c>
      <c r="R693" s="1" t="s">
        <v>77</v>
      </c>
      <c r="S693" s="1" t="s">
        <v>77</v>
      </c>
      <c r="T693" t="s">
        <v>74</v>
      </c>
      <c r="U693">
        <v>8</v>
      </c>
      <c r="V693">
        <v>62.957000000000001</v>
      </c>
      <c r="W693">
        <v>2</v>
      </c>
      <c r="X693">
        <v>4</v>
      </c>
      <c r="Y693">
        <v>64</v>
      </c>
      <c r="Z693" t="s">
        <v>107</v>
      </c>
      <c r="AA693">
        <v>3080</v>
      </c>
      <c r="AB693">
        <v>87</v>
      </c>
      <c r="AC693">
        <v>20.18</v>
      </c>
      <c r="AD693">
        <v>13.33</v>
      </c>
      <c r="AE693">
        <v>11</v>
      </c>
      <c r="AF693" t="s">
        <v>74</v>
      </c>
      <c r="AG693">
        <v>12</v>
      </c>
      <c r="AH693">
        <v>2.2000000000000002</v>
      </c>
      <c r="AI693">
        <v>5</v>
      </c>
      <c r="AJ693" t="s">
        <v>74</v>
      </c>
      <c r="AK693" t="s">
        <v>78</v>
      </c>
      <c r="AL693" t="s">
        <v>78</v>
      </c>
      <c r="AM693" t="s">
        <v>78</v>
      </c>
      <c r="AN693" t="s">
        <v>78</v>
      </c>
      <c r="AO693" t="s">
        <v>78</v>
      </c>
      <c r="AP693" t="s">
        <v>78</v>
      </c>
      <c r="AQ693" t="s">
        <v>74</v>
      </c>
      <c r="AR693" t="s">
        <v>77</v>
      </c>
      <c r="AS693" t="s">
        <v>78</v>
      </c>
      <c r="AT693" t="s">
        <v>78</v>
      </c>
      <c r="AU693" t="s">
        <v>78</v>
      </c>
      <c r="AV693" t="s">
        <v>78</v>
      </c>
      <c r="AW693" t="s">
        <v>74</v>
      </c>
      <c r="AX693" t="s">
        <v>78</v>
      </c>
      <c r="AY693">
        <v>4.2</v>
      </c>
      <c r="AZ693">
        <v>1</v>
      </c>
      <c r="BA693">
        <v>1</v>
      </c>
      <c r="BB693">
        <v>0.6</v>
      </c>
      <c r="BC693">
        <v>0</v>
      </c>
      <c r="BD693">
        <v>0.571428571</v>
      </c>
      <c r="BE693">
        <v>0.66666666699999999</v>
      </c>
      <c r="BF693">
        <v>0.125</v>
      </c>
      <c r="BG693">
        <v>0</v>
      </c>
      <c r="BH693">
        <v>0.5</v>
      </c>
      <c r="BI693">
        <v>0.4</v>
      </c>
      <c r="BJ693">
        <v>0.36363636399999999</v>
      </c>
      <c r="BK693">
        <v>0</v>
      </c>
      <c r="BL693">
        <v>0.75</v>
      </c>
      <c r="BM693">
        <v>1</v>
      </c>
      <c r="BN693">
        <v>1</v>
      </c>
      <c r="BO693">
        <v>0</v>
      </c>
      <c r="BP693">
        <v>22</v>
      </c>
      <c r="BQ693">
        <v>8.9</v>
      </c>
      <c r="BR693">
        <v>7.1</v>
      </c>
      <c r="BS693">
        <v>9.1</v>
      </c>
      <c r="BT693">
        <v>9</v>
      </c>
      <c r="BU693">
        <v>8.1</v>
      </c>
      <c r="BV693">
        <v>8.6</v>
      </c>
      <c r="BW693">
        <v>8.9</v>
      </c>
      <c r="BX693">
        <v>8.4</v>
      </c>
      <c r="BY693">
        <v>9.1999999999999993</v>
      </c>
      <c r="BZ693">
        <v>7.1</v>
      </c>
      <c r="CA693">
        <v>7.9</v>
      </c>
      <c r="CB693">
        <v>8.4</v>
      </c>
      <c r="CC693">
        <v>8.5</v>
      </c>
      <c r="CD693">
        <v>8.6</v>
      </c>
      <c r="CE693">
        <v>8.8000000000000007</v>
      </c>
      <c r="CF693">
        <v>646.85992220000003</v>
      </c>
      <c r="CG693">
        <f>IF(CJ693&lt;$CH$1,CJ693,)</f>
        <v>0</v>
      </c>
      <c r="CH693">
        <v>1</v>
      </c>
      <c r="CI693">
        <v>693</v>
      </c>
      <c r="CJ693">
        <v>14999.99994</v>
      </c>
      <c r="CK693">
        <f t="shared" si="31"/>
        <v>1293.7198444000001</v>
      </c>
      <c r="CL693">
        <f t="shared" si="32"/>
        <v>0</v>
      </c>
    </row>
    <row r="694" spans="1:90" x14ac:dyDescent="0.25">
      <c r="A694" s="5" t="s">
        <v>709</v>
      </c>
      <c r="B694" s="2" t="s">
        <v>781</v>
      </c>
      <c r="C694" s="10">
        <v>42856</v>
      </c>
      <c r="D694" s="10">
        <v>43282</v>
      </c>
      <c r="E694" s="14">
        <f t="shared" si="30"/>
        <v>14</v>
      </c>
      <c r="G694" s="3" t="s">
        <v>780</v>
      </c>
      <c r="H694">
        <v>144</v>
      </c>
      <c r="I694">
        <v>88.7</v>
      </c>
      <c r="J694">
        <v>174.1</v>
      </c>
      <c r="K694">
        <v>7.6</v>
      </c>
      <c r="L694">
        <v>211</v>
      </c>
      <c r="M694">
        <v>74</v>
      </c>
      <c r="N694" t="s">
        <v>76</v>
      </c>
      <c r="O694">
        <v>342</v>
      </c>
      <c r="P694">
        <v>1080</v>
      </c>
      <c r="Q694">
        <v>1920</v>
      </c>
      <c r="R694" s="1" t="s">
        <v>78</v>
      </c>
      <c r="S694" s="1" t="s">
        <v>78</v>
      </c>
      <c r="T694" t="s">
        <v>74</v>
      </c>
      <c r="U694">
        <v>8</v>
      </c>
      <c r="V694">
        <v>77.230999999999995</v>
      </c>
      <c r="W694">
        <v>2</v>
      </c>
      <c r="X694">
        <v>4</v>
      </c>
      <c r="Y694">
        <v>64</v>
      </c>
      <c r="Z694" t="s">
        <v>107</v>
      </c>
      <c r="AA694">
        <v>5300</v>
      </c>
      <c r="AB694">
        <v>126</v>
      </c>
      <c r="AC694">
        <v>30.25</v>
      </c>
      <c r="AD694">
        <v>19.350000000000001</v>
      </c>
      <c r="AE694">
        <v>21.62</v>
      </c>
      <c r="AF694" t="s">
        <v>74</v>
      </c>
      <c r="AG694">
        <v>12</v>
      </c>
      <c r="AH694">
        <v>2.2000000000000002</v>
      </c>
      <c r="AI694">
        <v>5</v>
      </c>
      <c r="AJ694">
        <v>2</v>
      </c>
      <c r="AK694" t="s">
        <v>78</v>
      </c>
      <c r="AL694" t="s">
        <v>78</v>
      </c>
      <c r="AM694" t="s">
        <v>78</v>
      </c>
      <c r="AN694" t="s">
        <v>78</v>
      </c>
      <c r="AO694" t="s">
        <v>74</v>
      </c>
      <c r="AP694" t="s">
        <v>78</v>
      </c>
      <c r="AQ694" t="s">
        <v>74</v>
      </c>
      <c r="AR694" t="s">
        <v>77</v>
      </c>
      <c r="AS694" t="s">
        <v>78</v>
      </c>
      <c r="AT694" t="s">
        <v>78</v>
      </c>
      <c r="AU694" t="s">
        <v>78</v>
      </c>
      <c r="AV694" t="s">
        <v>74</v>
      </c>
      <c r="AW694" t="s">
        <v>78</v>
      </c>
      <c r="AX694" t="s">
        <v>78</v>
      </c>
      <c r="AY694">
        <v>4.2</v>
      </c>
      <c r="AZ694">
        <v>1</v>
      </c>
      <c r="BA694">
        <v>1</v>
      </c>
      <c r="BB694">
        <v>0.6</v>
      </c>
      <c r="BC694">
        <v>0</v>
      </c>
      <c r="BD694">
        <v>0.571428571</v>
      </c>
      <c r="BE694">
        <v>0.66666666699999999</v>
      </c>
      <c r="BF694">
        <v>0.125</v>
      </c>
      <c r="BG694">
        <v>0</v>
      </c>
      <c r="BH694">
        <v>0.5</v>
      </c>
      <c r="BI694">
        <v>0.4</v>
      </c>
      <c r="BJ694">
        <v>0.36363636399999999</v>
      </c>
      <c r="BK694">
        <v>0</v>
      </c>
      <c r="BL694">
        <v>0.75</v>
      </c>
      <c r="BM694">
        <v>1</v>
      </c>
      <c r="BN694">
        <v>1</v>
      </c>
      <c r="BO694">
        <v>0</v>
      </c>
      <c r="BP694">
        <v>85</v>
      </c>
      <c r="BQ694">
        <v>8.9</v>
      </c>
      <c r="BR694">
        <v>7.8</v>
      </c>
      <c r="BS694">
        <v>9</v>
      </c>
      <c r="BT694">
        <v>7.9</v>
      </c>
      <c r="BU694">
        <v>8.4</v>
      </c>
      <c r="BV694">
        <v>9.1</v>
      </c>
      <c r="BW694">
        <v>9.3000000000000007</v>
      </c>
      <c r="BX694">
        <v>8.1999999999999993</v>
      </c>
      <c r="BY694">
        <v>8.6</v>
      </c>
      <c r="BZ694">
        <v>6.5</v>
      </c>
      <c r="CA694">
        <v>7.6</v>
      </c>
      <c r="CB694">
        <v>8.4</v>
      </c>
      <c r="CC694">
        <v>8.9</v>
      </c>
      <c r="CD694">
        <v>8.8000000000000007</v>
      </c>
      <c r="CE694">
        <v>9.1</v>
      </c>
      <c r="CF694">
        <v>590.51509050000004</v>
      </c>
      <c r="CG694">
        <f>IF(CJ694&lt;$CH$1,CJ694,)</f>
        <v>1223.1841770000001</v>
      </c>
      <c r="CH694">
        <v>1</v>
      </c>
      <c r="CI694">
        <v>694</v>
      </c>
      <c r="CJ694">
        <v>1223.1841770000001</v>
      </c>
      <c r="CK694">
        <f t="shared" si="31"/>
        <v>1181.0301810000001</v>
      </c>
      <c r="CL694">
        <f t="shared" si="32"/>
        <v>670.02237345111303</v>
      </c>
    </row>
    <row r="695" spans="1:90" x14ac:dyDescent="0.25">
      <c r="A695" s="5" t="s">
        <v>709</v>
      </c>
      <c r="B695" s="2" t="s">
        <v>787</v>
      </c>
      <c r="C695" s="10">
        <v>42826</v>
      </c>
      <c r="D695" s="10">
        <v>43221</v>
      </c>
      <c r="E695" s="14">
        <f t="shared" si="30"/>
        <v>13</v>
      </c>
      <c r="F695" s="3" t="s">
        <v>802</v>
      </c>
      <c r="G695" s="3" t="s">
        <v>771</v>
      </c>
      <c r="H695">
        <v>407</v>
      </c>
      <c r="I695">
        <v>70.5</v>
      </c>
      <c r="J695">
        <v>145.19999999999999</v>
      </c>
      <c r="K695">
        <v>7.5</v>
      </c>
      <c r="L695">
        <v>168</v>
      </c>
      <c r="M695">
        <v>71</v>
      </c>
      <c r="N695" t="s">
        <v>76</v>
      </c>
      <c r="O695">
        <v>428</v>
      </c>
      <c r="P695">
        <v>1080</v>
      </c>
      <c r="Q695">
        <v>1920</v>
      </c>
      <c r="R695" s="1" t="s">
        <v>77</v>
      </c>
      <c r="S695" s="1" t="s">
        <v>77</v>
      </c>
      <c r="T695" t="s">
        <v>74</v>
      </c>
      <c r="U695">
        <v>8</v>
      </c>
      <c r="V695">
        <v>255.178</v>
      </c>
      <c r="W695">
        <v>2.4500000000000002</v>
      </c>
      <c r="X695">
        <v>6</v>
      </c>
      <c r="Y695">
        <v>64</v>
      </c>
      <c r="Z695" t="s">
        <v>77</v>
      </c>
      <c r="AA695">
        <v>3350</v>
      </c>
      <c r="AB695">
        <v>80</v>
      </c>
      <c r="AC695">
        <v>17.18</v>
      </c>
      <c r="AD695">
        <v>12.45</v>
      </c>
      <c r="AE695">
        <v>13</v>
      </c>
      <c r="AF695" t="s">
        <v>74</v>
      </c>
      <c r="AG695">
        <v>12</v>
      </c>
      <c r="AH695">
        <v>1.8</v>
      </c>
      <c r="AI695">
        <v>8</v>
      </c>
      <c r="AJ695" t="s">
        <v>74</v>
      </c>
      <c r="AK695" t="s">
        <v>78</v>
      </c>
      <c r="AL695" t="s">
        <v>78</v>
      </c>
      <c r="AM695" t="s">
        <v>78</v>
      </c>
      <c r="AN695" t="s">
        <v>78</v>
      </c>
      <c r="AO695" t="s">
        <v>78</v>
      </c>
      <c r="AP695" t="s">
        <v>78</v>
      </c>
      <c r="AQ695" t="s">
        <v>78</v>
      </c>
      <c r="AR695" t="s">
        <v>78</v>
      </c>
      <c r="AS695" t="s">
        <v>77</v>
      </c>
      <c r="AT695" t="s">
        <v>77</v>
      </c>
      <c r="AU695" t="s">
        <v>78</v>
      </c>
      <c r="AV695" t="s">
        <v>78</v>
      </c>
      <c r="AW695" t="s">
        <v>78</v>
      </c>
      <c r="AX695" t="s">
        <v>78</v>
      </c>
      <c r="AY695">
        <v>5</v>
      </c>
      <c r="AZ695">
        <v>1</v>
      </c>
      <c r="BA695">
        <v>1</v>
      </c>
      <c r="BB695">
        <v>0.6</v>
      </c>
      <c r="BC695">
        <v>0</v>
      </c>
      <c r="BD695">
        <v>0.571428571</v>
      </c>
      <c r="BE695">
        <v>0.66666666699999999</v>
      </c>
      <c r="BF695">
        <v>0.125</v>
      </c>
      <c r="BG695">
        <v>0</v>
      </c>
      <c r="BH695">
        <v>0.5</v>
      </c>
      <c r="BI695">
        <v>0.4</v>
      </c>
      <c r="BJ695">
        <v>0.36363636399999999</v>
      </c>
      <c r="BK695">
        <v>0</v>
      </c>
      <c r="BL695">
        <v>0.75</v>
      </c>
      <c r="BM695">
        <v>1</v>
      </c>
      <c r="BN695">
        <v>1</v>
      </c>
      <c r="BO695">
        <v>0</v>
      </c>
      <c r="BP695">
        <v>199</v>
      </c>
      <c r="BQ695">
        <v>9</v>
      </c>
      <c r="BR695">
        <v>7.5</v>
      </c>
      <c r="BS695">
        <v>9.3000000000000007</v>
      </c>
      <c r="BT695">
        <v>9.3000000000000007</v>
      </c>
      <c r="BU695">
        <v>9</v>
      </c>
      <c r="BV695">
        <v>8.6999999999999993</v>
      </c>
      <c r="BW695">
        <v>9.6</v>
      </c>
      <c r="BX695">
        <v>9.5</v>
      </c>
      <c r="BY695">
        <v>9.1999999999999993</v>
      </c>
      <c r="BZ695">
        <v>7.6</v>
      </c>
      <c r="CA695">
        <v>8.1999999999999993</v>
      </c>
      <c r="CB695">
        <v>8.6999999999999993</v>
      </c>
      <c r="CC695">
        <v>9.1999999999999993</v>
      </c>
      <c r="CD695">
        <v>9.3000000000000007</v>
      </c>
      <c r="CE695">
        <v>9.4</v>
      </c>
      <c r="CF695">
        <v>666.86069910000003</v>
      </c>
      <c r="CG695">
        <f>IF(CJ695&lt;$CH$1,CJ695,)</f>
        <v>0</v>
      </c>
      <c r="CH695">
        <v>1</v>
      </c>
      <c r="CI695">
        <v>695</v>
      </c>
      <c r="CJ695">
        <v>14999.99958</v>
      </c>
      <c r="CK695">
        <f t="shared" si="31"/>
        <v>1333.7213982000001</v>
      </c>
      <c r="CL695">
        <f t="shared" si="32"/>
        <v>0</v>
      </c>
    </row>
    <row r="696" spans="1:90" x14ac:dyDescent="0.25">
      <c r="A696" s="5" t="s">
        <v>709</v>
      </c>
      <c r="B696" s="2" t="s">
        <v>803</v>
      </c>
      <c r="C696" s="10">
        <v>42767</v>
      </c>
      <c r="E696" s="14" t="e">
        <f t="shared" si="30"/>
        <v>#NUM!</v>
      </c>
      <c r="H696">
        <v>150</v>
      </c>
      <c r="I696">
        <v>69.7</v>
      </c>
      <c r="J696">
        <v>144.4</v>
      </c>
      <c r="K696">
        <v>7.1</v>
      </c>
      <c r="L696">
        <v>135</v>
      </c>
      <c r="M696">
        <v>72</v>
      </c>
      <c r="N696" t="s">
        <v>76</v>
      </c>
      <c r="O696">
        <v>428</v>
      </c>
      <c r="P696">
        <v>1080</v>
      </c>
      <c r="Q696">
        <v>1920</v>
      </c>
      <c r="R696" s="1" t="s">
        <v>78</v>
      </c>
      <c r="S696" s="1" t="s">
        <v>77</v>
      </c>
      <c r="T696" t="s">
        <v>74</v>
      </c>
      <c r="U696">
        <v>8</v>
      </c>
      <c r="V696">
        <v>91.69</v>
      </c>
      <c r="W696">
        <v>2.2000000000000002</v>
      </c>
      <c r="X696">
        <v>3</v>
      </c>
      <c r="Y696">
        <v>64</v>
      </c>
      <c r="Z696" t="s">
        <v>77</v>
      </c>
      <c r="AA696">
        <v>2860</v>
      </c>
      <c r="AF696" t="s">
        <v>74</v>
      </c>
      <c r="AG696">
        <v>12</v>
      </c>
      <c r="AH696">
        <v>2.2000000000000002</v>
      </c>
      <c r="AI696">
        <v>8</v>
      </c>
      <c r="AJ696">
        <v>2</v>
      </c>
      <c r="AK696" t="s">
        <v>78</v>
      </c>
      <c r="AL696" t="s">
        <v>78</v>
      </c>
      <c r="AM696" t="s">
        <v>78</v>
      </c>
      <c r="AN696" t="s">
        <v>78</v>
      </c>
      <c r="AO696" t="s">
        <v>78</v>
      </c>
      <c r="AP696" t="s">
        <v>78</v>
      </c>
      <c r="AQ696" t="s">
        <v>78</v>
      </c>
      <c r="AR696" t="s">
        <v>77</v>
      </c>
      <c r="AS696" t="s">
        <v>78</v>
      </c>
      <c r="AT696" t="s">
        <v>78</v>
      </c>
      <c r="AU696" t="s">
        <v>78</v>
      </c>
      <c r="AV696" t="s">
        <v>78</v>
      </c>
      <c r="AW696" t="s">
        <v>78</v>
      </c>
      <c r="AX696" t="s">
        <v>78</v>
      </c>
      <c r="AY696">
        <v>4.0999999999999996</v>
      </c>
      <c r="AZ696">
        <v>1</v>
      </c>
      <c r="BA696">
        <v>1</v>
      </c>
      <c r="BB696">
        <v>0.6</v>
      </c>
      <c r="BC696">
        <v>0</v>
      </c>
      <c r="BD696">
        <v>0.28571428599999998</v>
      </c>
      <c r="BE696">
        <v>0.66666666699999999</v>
      </c>
      <c r="BF696">
        <v>6.25E-2</v>
      </c>
      <c r="BG696">
        <v>0</v>
      </c>
      <c r="BH696">
        <v>0</v>
      </c>
      <c r="BI696">
        <v>0.4</v>
      </c>
      <c r="BJ696">
        <v>0.27272727299999999</v>
      </c>
      <c r="BK696">
        <v>0</v>
      </c>
      <c r="BL696">
        <v>0.5</v>
      </c>
      <c r="BM696">
        <v>0.5</v>
      </c>
      <c r="BN696">
        <v>0.83333333300000001</v>
      </c>
      <c r="BO696">
        <v>0</v>
      </c>
      <c r="BP696">
        <v>13</v>
      </c>
      <c r="BQ696">
        <v>6.7</v>
      </c>
      <c r="BR696">
        <v>7.8</v>
      </c>
      <c r="BS696">
        <v>9.6</v>
      </c>
      <c r="BT696">
        <v>9.5</v>
      </c>
      <c r="BU696">
        <v>8.6999999999999993</v>
      </c>
      <c r="BV696">
        <v>8.5</v>
      </c>
      <c r="BW696">
        <v>9.1</v>
      </c>
      <c r="BX696">
        <v>8.4</v>
      </c>
      <c r="BY696">
        <v>8.8000000000000007</v>
      </c>
      <c r="BZ696">
        <v>7.2</v>
      </c>
      <c r="CA696">
        <v>8.3000000000000007</v>
      </c>
      <c r="CB696">
        <v>8.8000000000000007</v>
      </c>
      <c r="CC696">
        <v>5.8</v>
      </c>
      <c r="CD696">
        <v>8</v>
      </c>
      <c r="CE696">
        <v>8.8000000000000007</v>
      </c>
      <c r="CF696">
        <v>649.13802080000005</v>
      </c>
      <c r="CG696">
        <f>IF(CJ696&lt;$CH$1,CJ696,)</f>
        <v>0</v>
      </c>
      <c r="CH696">
        <v>1</v>
      </c>
      <c r="CI696">
        <v>696</v>
      </c>
      <c r="CJ696">
        <v>14999.99958</v>
      </c>
      <c r="CK696">
        <f t="shared" si="31"/>
        <v>1298.2760416000001</v>
      </c>
      <c r="CL696">
        <f t="shared" si="32"/>
        <v>0</v>
      </c>
    </row>
    <row r="697" spans="1:90" x14ac:dyDescent="0.25">
      <c r="A697" s="5" t="s">
        <v>709</v>
      </c>
      <c r="B697" s="2" t="s">
        <v>804</v>
      </c>
      <c r="C697" s="10">
        <v>42767</v>
      </c>
      <c r="E697" s="14" t="e">
        <f t="shared" si="30"/>
        <v>#NUM!</v>
      </c>
      <c r="F697" s="3" t="s">
        <v>805</v>
      </c>
      <c r="H697">
        <v>170</v>
      </c>
      <c r="I697">
        <v>70</v>
      </c>
      <c r="J697">
        <v>139.19999999999999</v>
      </c>
      <c r="K697">
        <v>8.6999999999999993</v>
      </c>
      <c r="L697">
        <v>150</v>
      </c>
      <c r="M697">
        <v>70</v>
      </c>
      <c r="N697" t="s">
        <v>76</v>
      </c>
      <c r="O697">
        <v>294</v>
      </c>
      <c r="P697">
        <v>720</v>
      </c>
      <c r="Q697">
        <v>1280</v>
      </c>
      <c r="R697" s="1" t="s">
        <v>77</v>
      </c>
      <c r="S697" s="1" t="s">
        <v>77</v>
      </c>
      <c r="T697" t="s">
        <v>74</v>
      </c>
      <c r="U697">
        <v>8</v>
      </c>
      <c r="V697">
        <v>57.686</v>
      </c>
      <c r="W697">
        <v>1.4</v>
      </c>
      <c r="X697">
        <v>2</v>
      </c>
      <c r="Y697">
        <v>16</v>
      </c>
      <c r="Z697" t="s">
        <v>107</v>
      </c>
      <c r="AA697">
        <v>4100</v>
      </c>
      <c r="AB697">
        <v>80</v>
      </c>
      <c r="AC697">
        <v>19.63</v>
      </c>
      <c r="AD697">
        <v>11.62</v>
      </c>
      <c r="AE697">
        <v>12</v>
      </c>
      <c r="AF697" t="s">
        <v>74</v>
      </c>
      <c r="AG697">
        <v>13</v>
      </c>
      <c r="AH697">
        <v>2</v>
      </c>
      <c r="AI697">
        <v>5</v>
      </c>
      <c r="AJ697" t="s">
        <v>74</v>
      </c>
      <c r="AK697" t="s">
        <v>78</v>
      </c>
      <c r="AL697" t="s">
        <v>78</v>
      </c>
      <c r="AM697" t="s">
        <v>78</v>
      </c>
      <c r="AN697" t="s">
        <v>78</v>
      </c>
      <c r="AO697" t="s">
        <v>74</v>
      </c>
      <c r="AP697" t="s">
        <v>78</v>
      </c>
      <c r="AQ697" t="s">
        <v>74</v>
      </c>
      <c r="AR697" t="s">
        <v>77</v>
      </c>
      <c r="AS697" t="s">
        <v>78</v>
      </c>
      <c r="AT697" t="s">
        <v>78</v>
      </c>
      <c r="AU697" t="s">
        <v>78</v>
      </c>
      <c r="AV697" t="s">
        <v>78</v>
      </c>
      <c r="AW697" t="s">
        <v>78</v>
      </c>
      <c r="AX697" t="s">
        <v>78</v>
      </c>
      <c r="AY697">
        <v>4.2</v>
      </c>
      <c r="AZ697">
        <v>1</v>
      </c>
      <c r="BA697">
        <v>1</v>
      </c>
      <c r="BB697">
        <v>0.6</v>
      </c>
      <c r="BC697">
        <v>0</v>
      </c>
      <c r="BD697">
        <v>0.571428571</v>
      </c>
      <c r="BE697">
        <v>0.66666666699999999</v>
      </c>
      <c r="BF697">
        <v>0.125</v>
      </c>
      <c r="BG697">
        <v>0</v>
      </c>
      <c r="BH697">
        <v>0.5</v>
      </c>
      <c r="BI697">
        <v>0.4</v>
      </c>
      <c r="BJ697">
        <v>0.36363636399999999</v>
      </c>
      <c r="BK697">
        <v>0</v>
      </c>
      <c r="BL697">
        <v>0.75</v>
      </c>
      <c r="BM697">
        <v>1</v>
      </c>
      <c r="BN697">
        <v>1</v>
      </c>
      <c r="BO697">
        <v>0</v>
      </c>
      <c r="BP697">
        <v>184</v>
      </c>
      <c r="BQ697">
        <v>8.4</v>
      </c>
      <c r="BR697">
        <v>7.6</v>
      </c>
      <c r="BS697">
        <v>8.6999999999999993</v>
      </c>
      <c r="BT697">
        <v>8.9</v>
      </c>
      <c r="BU697">
        <v>7.8</v>
      </c>
      <c r="BV697">
        <v>8.1</v>
      </c>
      <c r="BW697">
        <v>8.6999999999999993</v>
      </c>
      <c r="BX697">
        <v>7.4</v>
      </c>
      <c r="BY697">
        <v>8.1999999999999993</v>
      </c>
      <c r="BZ697">
        <v>6.1</v>
      </c>
      <c r="CA697">
        <v>7.4</v>
      </c>
      <c r="CB697">
        <v>7.8</v>
      </c>
      <c r="CC697">
        <v>8.5</v>
      </c>
      <c r="CD697">
        <v>8.5</v>
      </c>
      <c r="CE697">
        <v>8.6999999999999993</v>
      </c>
      <c r="CF697">
        <v>649.13802080000005</v>
      </c>
      <c r="CG697">
        <f>IF(CJ697&lt;$CH$1,CJ697,)</f>
        <v>1167.983172</v>
      </c>
      <c r="CH697">
        <v>1</v>
      </c>
      <c r="CI697">
        <v>697</v>
      </c>
      <c r="CJ697">
        <v>1167.983172</v>
      </c>
      <c r="CK697">
        <f t="shared" si="31"/>
        <v>1298.2760416000001</v>
      </c>
      <c r="CL697">
        <f t="shared" si="32"/>
        <v>639.78497414326796</v>
      </c>
    </row>
    <row r="698" spans="1:90" x14ac:dyDescent="0.25">
      <c r="A698" s="5" t="s">
        <v>709</v>
      </c>
      <c r="B698" s="2" t="s">
        <v>806</v>
      </c>
      <c r="C698" s="10">
        <v>42767</v>
      </c>
      <c r="E698" s="14" t="e">
        <f t="shared" si="30"/>
        <v>#NUM!</v>
      </c>
      <c r="H698">
        <v>135</v>
      </c>
      <c r="I698">
        <v>76</v>
      </c>
      <c r="J698">
        <v>151</v>
      </c>
      <c r="K698">
        <v>8.4</v>
      </c>
      <c r="L698">
        <v>165</v>
      </c>
      <c r="M698">
        <v>72</v>
      </c>
      <c r="N698" t="s">
        <v>76</v>
      </c>
      <c r="O698">
        <v>401</v>
      </c>
      <c r="P698">
        <v>1080</v>
      </c>
      <c r="Q698">
        <v>1920</v>
      </c>
      <c r="R698" s="1" t="s">
        <v>78</v>
      </c>
      <c r="S698" s="1" t="s">
        <v>77</v>
      </c>
      <c r="T698" t="s">
        <v>74</v>
      </c>
      <c r="U698">
        <v>8</v>
      </c>
      <c r="V698">
        <v>90.725999999999999</v>
      </c>
      <c r="W698">
        <v>2</v>
      </c>
      <c r="X698">
        <v>3</v>
      </c>
      <c r="Y698">
        <v>32</v>
      </c>
      <c r="Z698" t="s">
        <v>107</v>
      </c>
      <c r="AA698">
        <v>4100</v>
      </c>
      <c r="AF698" t="s">
        <v>74</v>
      </c>
      <c r="AG698">
        <v>13</v>
      </c>
      <c r="AH698">
        <v>2</v>
      </c>
      <c r="AI698">
        <v>5</v>
      </c>
      <c r="AJ698" t="s">
        <v>74</v>
      </c>
      <c r="AK698" t="s">
        <v>78</v>
      </c>
      <c r="AL698" t="s">
        <v>78</v>
      </c>
      <c r="AM698" t="s">
        <v>78</v>
      </c>
      <c r="AN698" t="s">
        <v>78</v>
      </c>
      <c r="AO698" t="s">
        <v>78</v>
      </c>
      <c r="AP698" t="s">
        <v>78</v>
      </c>
      <c r="AQ698" t="s">
        <v>74</v>
      </c>
      <c r="AR698" t="s">
        <v>77</v>
      </c>
      <c r="AS698" t="s">
        <v>78</v>
      </c>
      <c r="AT698" t="s">
        <v>78</v>
      </c>
      <c r="AU698" t="s">
        <v>78</v>
      </c>
      <c r="AV698" t="s">
        <v>78</v>
      </c>
      <c r="AW698" t="s">
        <v>78</v>
      </c>
      <c r="AX698" t="s">
        <v>78</v>
      </c>
      <c r="AY698">
        <v>4.2</v>
      </c>
      <c r="AZ698">
        <v>1</v>
      </c>
      <c r="BA698">
        <v>1</v>
      </c>
      <c r="BB698">
        <v>0.6</v>
      </c>
      <c r="BC698">
        <v>0</v>
      </c>
      <c r="BD698">
        <v>0.571428571</v>
      </c>
      <c r="BE698">
        <v>0.66666666699999999</v>
      </c>
      <c r="BF698">
        <v>0.125</v>
      </c>
      <c r="BG698">
        <v>0</v>
      </c>
      <c r="BH698">
        <v>0.5</v>
      </c>
      <c r="BI698">
        <v>0.4</v>
      </c>
      <c r="BJ698">
        <v>0.27272727299999999</v>
      </c>
      <c r="BK698">
        <v>0</v>
      </c>
      <c r="BL698">
        <v>0.75</v>
      </c>
      <c r="BM698">
        <v>1</v>
      </c>
      <c r="BN698">
        <v>1</v>
      </c>
      <c r="BO698">
        <v>0</v>
      </c>
      <c r="BP698">
        <v>214</v>
      </c>
      <c r="BQ698">
        <v>8.8000000000000007</v>
      </c>
      <c r="BR698">
        <v>7.4</v>
      </c>
      <c r="BS698">
        <v>8.6999999999999993</v>
      </c>
      <c r="BT698">
        <v>8.6</v>
      </c>
      <c r="BU698">
        <v>7.9</v>
      </c>
      <c r="BV698">
        <v>7.9</v>
      </c>
      <c r="BW698">
        <v>9.1</v>
      </c>
      <c r="BX698">
        <v>8.1999999999999993</v>
      </c>
      <c r="BY698">
        <v>8.4</v>
      </c>
      <c r="BZ698">
        <v>6</v>
      </c>
      <c r="CA698">
        <v>7.2</v>
      </c>
      <c r="CB698">
        <v>8.1</v>
      </c>
      <c r="CC698">
        <v>8.8000000000000007</v>
      </c>
      <c r="CD698">
        <v>8.8000000000000007</v>
      </c>
      <c r="CE698">
        <v>9.1</v>
      </c>
      <c r="CF698">
        <v>649.13802080000005</v>
      </c>
      <c r="CG698">
        <f>IF(CJ698&lt;$CH$1,CJ698,)</f>
        <v>1536.533021</v>
      </c>
      <c r="CH698">
        <v>1</v>
      </c>
      <c r="CI698">
        <v>698</v>
      </c>
      <c r="CJ698">
        <v>1536.533021</v>
      </c>
      <c r="CK698">
        <f t="shared" si="31"/>
        <v>1298.2760416000001</v>
      </c>
      <c r="CL698">
        <f t="shared" si="32"/>
        <v>841.66515638014891</v>
      </c>
    </row>
    <row r="699" spans="1:90" x14ac:dyDescent="0.25">
      <c r="A699" s="5" t="s">
        <v>709</v>
      </c>
      <c r="B699" s="2" t="s">
        <v>795</v>
      </c>
      <c r="C699" s="10">
        <v>42675</v>
      </c>
      <c r="D699" s="10">
        <v>43070</v>
      </c>
      <c r="E699" s="14">
        <f t="shared" si="30"/>
        <v>13</v>
      </c>
      <c r="F699" s="3" t="s">
        <v>807</v>
      </c>
      <c r="G699" s="3" t="s">
        <v>784</v>
      </c>
      <c r="H699">
        <v>170</v>
      </c>
      <c r="I699">
        <v>69.599999999999994</v>
      </c>
      <c r="J699">
        <v>141.30000000000001</v>
      </c>
      <c r="K699">
        <v>8.9</v>
      </c>
      <c r="L699">
        <v>160</v>
      </c>
      <c r="M699">
        <v>70</v>
      </c>
      <c r="N699" t="s">
        <v>76</v>
      </c>
      <c r="O699">
        <v>294</v>
      </c>
      <c r="P699">
        <v>720</v>
      </c>
      <c r="Q699">
        <v>1280</v>
      </c>
      <c r="R699" s="1" t="s">
        <v>77</v>
      </c>
      <c r="S699" s="1" t="s">
        <v>77</v>
      </c>
      <c r="T699" t="s">
        <v>74</v>
      </c>
      <c r="U699">
        <v>8</v>
      </c>
      <c r="V699">
        <v>42.988999999999997</v>
      </c>
      <c r="W699">
        <v>1.4</v>
      </c>
      <c r="X699">
        <v>2</v>
      </c>
      <c r="Y699">
        <v>16</v>
      </c>
      <c r="Z699" t="s">
        <v>107</v>
      </c>
      <c r="AA699">
        <v>4100</v>
      </c>
      <c r="AB699">
        <v>80</v>
      </c>
      <c r="AC699">
        <v>19.63</v>
      </c>
      <c r="AD699">
        <v>11.62</v>
      </c>
      <c r="AE699">
        <v>12</v>
      </c>
      <c r="AF699" t="s">
        <v>74</v>
      </c>
      <c r="AG699">
        <v>13</v>
      </c>
      <c r="AH699">
        <v>2.2000000000000002</v>
      </c>
      <c r="AI699">
        <v>5</v>
      </c>
      <c r="AJ699">
        <v>2</v>
      </c>
      <c r="AK699" t="s">
        <v>78</v>
      </c>
      <c r="AL699" t="s">
        <v>78</v>
      </c>
      <c r="AM699" t="s">
        <v>78</v>
      </c>
      <c r="AN699" t="s">
        <v>78</v>
      </c>
      <c r="AO699" t="s">
        <v>74</v>
      </c>
      <c r="AP699" t="s">
        <v>78</v>
      </c>
      <c r="AQ699" t="s">
        <v>74</v>
      </c>
      <c r="AR699" t="s">
        <v>77</v>
      </c>
      <c r="AS699" t="s">
        <v>78</v>
      </c>
      <c r="AT699" t="s">
        <v>78</v>
      </c>
      <c r="AU699" t="s">
        <v>74</v>
      </c>
      <c r="AV699" t="s">
        <v>74</v>
      </c>
      <c r="AW699" t="s">
        <v>74</v>
      </c>
      <c r="AX699" t="s">
        <v>78</v>
      </c>
      <c r="AY699">
        <v>4.0999999999999996</v>
      </c>
      <c r="AZ699">
        <v>1</v>
      </c>
      <c r="BA699">
        <v>1</v>
      </c>
      <c r="BB699">
        <v>0.6</v>
      </c>
      <c r="BC699">
        <v>0</v>
      </c>
      <c r="BD699">
        <v>0.428571429</v>
      </c>
      <c r="BE699">
        <v>0.66666666699999999</v>
      </c>
      <c r="BF699">
        <v>6.25E-2</v>
      </c>
      <c r="BG699">
        <v>0</v>
      </c>
      <c r="BH699">
        <v>0</v>
      </c>
      <c r="BI699">
        <v>0.4</v>
      </c>
      <c r="BJ699">
        <v>0.18181818199999999</v>
      </c>
      <c r="BK699">
        <v>0</v>
      </c>
      <c r="BL699">
        <v>0.5</v>
      </c>
      <c r="BM699">
        <v>0.5</v>
      </c>
      <c r="BN699">
        <v>0.66666666699999999</v>
      </c>
      <c r="BO699">
        <v>0</v>
      </c>
      <c r="BP699">
        <v>23</v>
      </c>
      <c r="BQ699">
        <v>8.6</v>
      </c>
      <c r="BR699">
        <v>7.3</v>
      </c>
      <c r="BS699">
        <v>9</v>
      </c>
      <c r="BT699">
        <v>9</v>
      </c>
      <c r="BU699">
        <v>7.9</v>
      </c>
      <c r="BV699">
        <v>7.4</v>
      </c>
      <c r="BW699">
        <v>8.4</v>
      </c>
      <c r="BX699">
        <v>7.6</v>
      </c>
      <c r="BY699">
        <v>8.1</v>
      </c>
      <c r="BZ699">
        <v>5.6</v>
      </c>
      <c r="CA699">
        <v>7.5</v>
      </c>
      <c r="CB699">
        <v>8</v>
      </c>
      <c r="CC699">
        <v>8.6</v>
      </c>
      <c r="CD699">
        <v>8.6999999999999993</v>
      </c>
      <c r="CE699">
        <v>9</v>
      </c>
      <c r="CF699">
        <v>787.82665369999995</v>
      </c>
      <c r="CG699">
        <f>IF(CJ699&lt;$CH$1,CJ699,)</f>
        <v>1717.107088</v>
      </c>
      <c r="CH699">
        <v>1</v>
      </c>
      <c r="CI699">
        <v>699</v>
      </c>
      <c r="CJ699">
        <v>1717.107088</v>
      </c>
      <c r="CK699">
        <f t="shared" si="31"/>
        <v>1575.6533073999999</v>
      </c>
      <c r="CL699">
        <f t="shared" si="32"/>
        <v>940.57803248667187</v>
      </c>
    </row>
    <row r="700" spans="1:90" x14ac:dyDescent="0.25">
      <c r="A700" s="5" t="s">
        <v>709</v>
      </c>
      <c r="B700" s="2" t="s">
        <v>808</v>
      </c>
      <c r="C700" s="10">
        <v>42675</v>
      </c>
      <c r="E700" s="14" t="e">
        <f t="shared" si="30"/>
        <v>#NUM!</v>
      </c>
      <c r="H700">
        <v>190</v>
      </c>
      <c r="I700">
        <v>69.599999999999994</v>
      </c>
      <c r="J700">
        <v>141.30000000000001</v>
      </c>
      <c r="K700">
        <v>8.9</v>
      </c>
      <c r="L700">
        <v>156</v>
      </c>
      <c r="M700">
        <v>70</v>
      </c>
      <c r="N700" t="s">
        <v>76</v>
      </c>
      <c r="O700">
        <v>441</v>
      </c>
      <c r="P700">
        <v>1080</v>
      </c>
      <c r="Q700">
        <v>1920</v>
      </c>
      <c r="R700" s="1" t="s">
        <v>77</v>
      </c>
      <c r="S700" s="1" t="s">
        <v>77</v>
      </c>
      <c r="T700" t="s">
        <v>74</v>
      </c>
      <c r="U700">
        <v>8</v>
      </c>
      <c r="V700">
        <v>62.359000000000002</v>
      </c>
      <c r="W700">
        <v>2</v>
      </c>
      <c r="X700">
        <v>3</v>
      </c>
      <c r="Y700">
        <v>32</v>
      </c>
      <c r="Z700" t="s">
        <v>107</v>
      </c>
      <c r="AA700">
        <v>4100</v>
      </c>
      <c r="AB700">
        <v>91</v>
      </c>
      <c r="AC700">
        <v>29.25</v>
      </c>
      <c r="AD700">
        <v>20</v>
      </c>
      <c r="AE700">
        <v>9.8000000000000007</v>
      </c>
      <c r="AF700" t="s">
        <v>74</v>
      </c>
      <c r="AG700">
        <v>13</v>
      </c>
      <c r="AH700">
        <v>2.2000000000000002</v>
      </c>
      <c r="AI700">
        <v>5</v>
      </c>
      <c r="AJ700">
        <v>2.2000000000000002</v>
      </c>
      <c r="AK700" t="s">
        <v>78</v>
      </c>
      <c r="AL700" t="s">
        <v>78</v>
      </c>
      <c r="AM700" t="s">
        <v>78</v>
      </c>
      <c r="AN700" t="s">
        <v>78</v>
      </c>
      <c r="AO700" t="s">
        <v>78</v>
      </c>
      <c r="AP700" t="s">
        <v>78</v>
      </c>
      <c r="AQ700" t="s">
        <v>74</v>
      </c>
      <c r="AR700" t="s">
        <v>77</v>
      </c>
      <c r="AS700" t="s">
        <v>78</v>
      </c>
      <c r="AT700" t="s">
        <v>78</v>
      </c>
      <c r="AU700" t="s">
        <v>74</v>
      </c>
      <c r="AV700" t="s">
        <v>74</v>
      </c>
      <c r="AW700" t="s">
        <v>74</v>
      </c>
      <c r="AX700" t="s">
        <v>78</v>
      </c>
      <c r="AY700">
        <v>4.2</v>
      </c>
      <c r="AZ700">
        <v>1</v>
      </c>
      <c r="BA700">
        <v>1</v>
      </c>
      <c r="BB700">
        <v>0.6</v>
      </c>
      <c r="BC700">
        <v>0</v>
      </c>
      <c r="BD700">
        <v>0.71428571399999996</v>
      </c>
      <c r="BE700">
        <v>0.66666666699999999</v>
      </c>
      <c r="BF700">
        <v>6.25E-2</v>
      </c>
      <c r="BG700">
        <v>0</v>
      </c>
      <c r="BH700">
        <v>0.5</v>
      </c>
      <c r="BI700">
        <v>0.4</v>
      </c>
      <c r="BJ700">
        <v>0.27272727299999999</v>
      </c>
      <c r="BK700">
        <v>0</v>
      </c>
      <c r="BL700">
        <v>0.75</v>
      </c>
      <c r="BM700">
        <v>1</v>
      </c>
      <c r="BN700">
        <v>0.83333333300000001</v>
      </c>
      <c r="BO700">
        <v>0</v>
      </c>
      <c r="BP700">
        <v>121</v>
      </c>
      <c r="BQ700">
        <v>9</v>
      </c>
      <c r="BR700">
        <v>7.5</v>
      </c>
      <c r="BS700">
        <v>9.1</v>
      </c>
      <c r="BT700">
        <v>9.1</v>
      </c>
      <c r="BU700">
        <v>8.3000000000000007</v>
      </c>
      <c r="BV700">
        <v>8.1</v>
      </c>
      <c r="BW700">
        <v>9.3000000000000007</v>
      </c>
      <c r="BX700">
        <v>8.5</v>
      </c>
      <c r="BY700">
        <v>8.5</v>
      </c>
      <c r="BZ700">
        <v>6.2</v>
      </c>
      <c r="CA700">
        <v>7.5</v>
      </c>
      <c r="CB700">
        <v>8.4</v>
      </c>
      <c r="CC700">
        <v>8.6999999999999993</v>
      </c>
      <c r="CD700">
        <v>8.8000000000000007</v>
      </c>
      <c r="CE700">
        <v>9</v>
      </c>
      <c r="CF700">
        <v>787.82665369999995</v>
      </c>
      <c r="CG700">
        <f>IF(CJ700&lt;$CH$1,CJ700,)</f>
        <v>1939.83113</v>
      </c>
      <c r="CH700">
        <v>1</v>
      </c>
      <c r="CI700">
        <v>700</v>
      </c>
      <c r="CJ700">
        <v>1939.83113</v>
      </c>
      <c r="CK700">
        <f t="shared" si="31"/>
        <v>1575.6533073999999</v>
      </c>
      <c r="CL700">
        <f t="shared" si="32"/>
        <v>1062.5793582489698</v>
      </c>
    </row>
    <row r="701" spans="1:90" x14ac:dyDescent="0.25">
      <c r="A701" s="5" t="s">
        <v>709</v>
      </c>
      <c r="B701" s="2" t="s">
        <v>798</v>
      </c>
      <c r="C701" s="10">
        <v>42675</v>
      </c>
      <c r="D701" s="10">
        <v>43009</v>
      </c>
      <c r="E701" s="14">
        <f t="shared" si="30"/>
        <v>11</v>
      </c>
      <c r="G701" s="3" t="s">
        <v>786</v>
      </c>
      <c r="H701">
        <v>130</v>
      </c>
      <c r="I701">
        <v>70.400000000000006</v>
      </c>
      <c r="J701">
        <v>139.5</v>
      </c>
      <c r="K701">
        <v>8.5</v>
      </c>
      <c r="L701">
        <v>135</v>
      </c>
      <c r="M701">
        <v>70</v>
      </c>
      <c r="N701" t="s">
        <v>76</v>
      </c>
      <c r="O701">
        <v>294</v>
      </c>
      <c r="P701">
        <v>720</v>
      </c>
      <c r="Q701">
        <v>1280</v>
      </c>
      <c r="R701" s="1" t="s">
        <v>78</v>
      </c>
      <c r="S701" s="1" t="s">
        <v>77</v>
      </c>
      <c r="T701" t="s">
        <v>74</v>
      </c>
      <c r="U701">
        <v>4</v>
      </c>
      <c r="V701">
        <v>43.869</v>
      </c>
      <c r="W701">
        <v>1.4</v>
      </c>
      <c r="X701">
        <v>2</v>
      </c>
      <c r="Y701">
        <v>16</v>
      </c>
      <c r="Z701" t="s">
        <v>107</v>
      </c>
      <c r="AA701">
        <v>3120</v>
      </c>
      <c r="AF701" t="s">
        <v>74</v>
      </c>
      <c r="AG701">
        <v>13</v>
      </c>
      <c r="AH701">
        <v>2.2000000000000002</v>
      </c>
      <c r="AI701">
        <v>5</v>
      </c>
      <c r="AJ701" t="s">
        <v>74</v>
      </c>
      <c r="AK701" t="s">
        <v>77</v>
      </c>
      <c r="AL701" t="s">
        <v>78</v>
      </c>
      <c r="AM701" t="s">
        <v>78</v>
      </c>
      <c r="AN701" t="s">
        <v>78</v>
      </c>
      <c r="AO701" t="s">
        <v>74</v>
      </c>
      <c r="AP701" t="s">
        <v>78</v>
      </c>
      <c r="AQ701" t="s">
        <v>74</v>
      </c>
      <c r="AR701" t="s">
        <v>77</v>
      </c>
      <c r="AS701" t="s">
        <v>78</v>
      </c>
      <c r="AT701" t="s">
        <v>78</v>
      </c>
      <c r="AU701" t="s">
        <v>74</v>
      </c>
      <c r="AV701" t="s">
        <v>74</v>
      </c>
      <c r="AW701" t="s">
        <v>74</v>
      </c>
      <c r="AX701" t="s">
        <v>78</v>
      </c>
      <c r="AY701">
        <v>4.0999999999999996</v>
      </c>
      <c r="AZ701">
        <v>1</v>
      </c>
      <c r="BA701">
        <v>1</v>
      </c>
      <c r="BB701">
        <v>0.6</v>
      </c>
      <c r="BC701">
        <v>0</v>
      </c>
      <c r="BD701">
        <v>0.571428571</v>
      </c>
      <c r="BE701">
        <v>0.66666666699999999</v>
      </c>
      <c r="BF701">
        <v>6.25E-2</v>
      </c>
      <c r="BG701">
        <v>0</v>
      </c>
      <c r="BH701">
        <v>0.5</v>
      </c>
      <c r="BI701">
        <v>0.4</v>
      </c>
      <c r="BJ701">
        <v>0.27272727299999999</v>
      </c>
      <c r="BK701">
        <v>0</v>
      </c>
      <c r="BL701">
        <v>0.75</v>
      </c>
      <c r="BM701">
        <v>1</v>
      </c>
      <c r="BN701">
        <v>0.83333333300000001</v>
      </c>
      <c r="BO701">
        <v>0</v>
      </c>
      <c r="BP701">
        <v>73</v>
      </c>
      <c r="BQ701">
        <v>8.4</v>
      </c>
      <c r="BR701">
        <v>7.7</v>
      </c>
      <c r="BS701">
        <v>8.1999999999999993</v>
      </c>
      <c r="BT701">
        <v>8.8000000000000007</v>
      </c>
      <c r="BU701">
        <v>7.5</v>
      </c>
      <c r="BV701">
        <v>7.5</v>
      </c>
      <c r="BW701">
        <v>8.1999999999999993</v>
      </c>
      <c r="BX701">
        <v>6.9</v>
      </c>
      <c r="BY701">
        <v>8.1</v>
      </c>
      <c r="BZ701">
        <v>5.8</v>
      </c>
      <c r="CA701">
        <v>7</v>
      </c>
      <c r="CB701">
        <v>7.7</v>
      </c>
      <c r="CC701">
        <v>8.5</v>
      </c>
      <c r="CD701">
        <v>8.6999999999999993</v>
      </c>
      <c r="CE701">
        <v>8.9</v>
      </c>
      <c r="CF701">
        <v>787.82665369999995</v>
      </c>
      <c r="CG701">
        <f>IF(CJ701&lt;$CH$1,CJ701,)</f>
        <v>1746.3839909999999</v>
      </c>
      <c r="CH701">
        <v>1</v>
      </c>
      <c r="CI701">
        <v>701</v>
      </c>
      <c r="CJ701">
        <v>1746.3839909999999</v>
      </c>
      <c r="CK701">
        <f t="shared" si="31"/>
        <v>1575.6533073999999</v>
      </c>
      <c r="CL701">
        <f t="shared" si="32"/>
        <v>956.61501236607887</v>
      </c>
    </row>
    <row r="702" spans="1:90" x14ac:dyDescent="0.25">
      <c r="A702" s="5" t="s">
        <v>709</v>
      </c>
      <c r="B702" s="2" t="s">
        <v>800</v>
      </c>
      <c r="C702" s="10">
        <v>42644</v>
      </c>
      <c r="D702" s="10">
        <v>42979</v>
      </c>
      <c r="E702" s="14">
        <f t="shared" si="30"/>
        <v>11</v>
      </c>
      <c r="G702" s="3" t="s">
        <v>792</v>
      </c>
      <c r="H702">
        <v>476</v>
      </c>
      <c r="I702">
        <v>81.900000000000006</v>
      </c>
      <c r="J702">
        <v>158.80000000000001</v>
      </c>
      <c r="K702">
        <v>7.9</v>
      </c>
      <c r="L702">
        <v>209</v>
      </c>
      <c r="M702">
        <v>84</v>
      </c>
      <c r="N702" t="s">
        <v>76</v>
      </c>
      <c r="O702">
        <v>361</v>
      </c>
      <c r="P702">
        <v>1080</v>
      </c>
      <c r="Q702">
        <v>2040</v>
      </c>
      <c r="R702" s="1" t="s">
        <v>78</v>
      </c>
      <c r="S702" s="1" t="s">
        <v>77</v>
      </c>
      <c r="T702" t="s">
        <v>74</v>
      </c>
      <c r="U702">
        <v>4</v>
      </c>
      <c r="V702">
        <v>157.86500000000001</v>
      </c>
      <c r="W702">
        <v>2.35</v>
      </c>
      <c r="X702">
        <v>4</v>
      </c>
      <c r="Y702">
        <v>128</v>
      </c>
      <c r="Z702" t="s">
        <v>77</v>
      </c>
      <c r="AA702">
        <v>4400</v>
      </c>
      <c r="AB702">
        <v>97</v>
      </c>
      <c r="AC702">
        <v>31.12</v>
      </c>
      <c r="AD702">
        <v>13.22</v>
      </c>
      <c r="AE702">
        <v>14.38</v>
      </c>
      <c r="AF702" t="s">
        <v>74</v>
      </c>
      <c r="AG702">
        <v>16</v>
      </c>
      <c r="AH702">
        <v>2</v>
      </c>
      <c r="AI702">
        <v>5</v>
      </c>
      <c r="AJ702" t="s">
        <v>74</v>
      </c>
      <c r="AK702" t="s">
        <v>78</v>
      </c>
      <c r="AL702" t="s">
        <v>78</v>
      </c>
      <c r="AM702" t="s">
        <v>78</v>
      </c>
      <c r="AN702" t="s">
        <v>78</v>
      </c>
      <c r="AO702" t="s">
        <v>78</v>
      </c>
      <c r="AP702" t="s">
        <v>74</v>
      </c>
      <c r="AQ702" t="s">
        <v>78</v>
      </c>
      <c r="AR702" t="s">
        <v>78</v>
      </c>
      <c r="AS702" t="s">
        <v>78</v>
      </c>
      <c r="AT702" t="s">
        <v>77</v>
      </c>
      <c r="AU702" t="s">
        <v>78</v>
      </c>
      <c r="AV702" t="s">
        <v>78</v>
      </c>
      <c r="AW702" t="s">
        <v>78</v>
      </c>
      <c r="AX702" t="s">
        <v>78</v>
      </c>
      <c r="AY702">
        <v>4.2</v>
      </c>
      <c r="AZ702">
        <v>1</v>
      </c>
      <c r="BA702">
        <v>1</v>
      </c>
      <c r="BB702">
        <v>0.6</v>
      </c>
      <c r="BC702">
        <v>0</v>
      </c>
      <c r="BD702">
        <v>0.571428571</v>
      </c>
      <c r="BE702">
        <v>0.66666666699999999</v>
      </c>
      <c r="BF702">
        <v>0.25</v>
      </c>
      <c r="BG702">
        <v>0</v>
      </c>
      <c r="BH702">
        <v>0.5</v>
      </c>
      <c r="BI702">
        <v>0.4</v>
      </c>
      <c r="BJ702">
        <v>0.36363636399999999</v>
      </c>
      <c r="BK702">
        <v>0</v>
      </c>
      <c r="BL702">
        <v>0.75</v>
      </c>
      <c r="BM702">
        <v>1</v>
      </c>
      <c r="BN702">
        <v>1</v>
      </c>
      <c r="BO702">
        <v>0</v>
      </c>
      <c r="BP702">
        <v>36</v>
      </c>
      <c r="BQ702">
        <v>8.6999999999999993</v>
      </c>
      <c r="BR702">
        <v>6.1</v>
      </c>
      <c r="BS702">
        <v>9.5</v>
      </c>
      <c r="BT702">
        <v>8.1999999999999993</v>
      </c>
      <c r="BU702">
        <v>8.6</v>
      </c>
      <c r="BV702">
        <v>8.3000000000000007</v>
      </c>
      <c r="BW702">
        <v>9.1999999999999993</v>
      </c>
      <c r="BX702">
        <v>9.1</v>
      </c>
      <c r="BY702">
        <v>7.2</v>
      </c>
      <c r="BZ702">
        <v>5.2</v>
      </c>
      <c r="CA702">
        <v>6.1</v>
      </c>
      <c r="CB702">
        <v>7.4</v>
      </c>
      <c r="CC702">
        <v>8.6999999999999993</v>
      </c>
      <c r="CD702">
        <v>9.1</v>
      </c>
      <c r="CE702">
        <v>9.4</v>
      </c>
      <c r="CF702">
        <v>968.79324199999996</v>
      </c>
      <c r="CG702">
        <f>IF(CJ702&lt;$CH$1,CJ702,)</f>
        <v>0</v>
      </c>
      <c r="CH702">
        <v>1</v>
      </c>
      <c r="CI702">
        <v>702</v>
      </c>
      <c r="CJ702">
        <v>5283.0515779999996</v>
      </c>
      <c r="CK702">
        <f t="shared" si="31"/>
        <v>1937.5864839999999</v>
      </c>
      <c r="CL702">
        <f t="shared" si="32"/>
        <v>0</v>
      </c>
    </row>
    <row r="703" spans="1:90" x14ac:dyDescent="0.25">
      <c r="A703" s="5" t="s">
        <v>709</v>
      </c>
      <c r="B703" s="2" t="s">
        <v>799</v>
      </c>
      <c r="C703" s="10">
        <v>42644</v>
      </c>
      <c r="D703" s="10">
        <v>42979</v>
      </c>
      <c r="E703" s="14">
        <f t="shared" si="30"/>
        <v>11</v>
      </c>
      <c r="F703" s="3" t="s">
        <v>809</v>
      </c>
      <c r="G703" s="3" t="s">
        <v>747</v>
      </c>
      <c r="H703">
        <v>380</v>
      </c>
      <c r="I703">
        <v>77.3</v>
      </c>
      <c r="J703">
        <v>156.19999999999999</v>
      </c>
      <c r="K703">
        <v>7.6</v>
      </c>
      <c r="L703">
        <v>166</v>
      </c>
      <c r="M703">
        <v>74</v>
      </c>
      <c r="N703" t="s">
        <v>84</v>
      </c>
      <c r="O703">
        <v>386</v>
      </c>
      <c r="P703">
        <v>1080</v>
      </c>
      <c r="Q703">
        <v>1920</v>
      </c>
      <c r="R703" s="1" t="s">
        <v>78</v>
      </c>
      <c r="S703" s="1" t="s">
        <v>78</v>
      </c>
      <c r="T703" t="s">
        <v>74</v>
      </c>
      <c r="U703">
        <v>4</v>
      </c>
      <c r="V703">
        <v>164.904</v>
      </c>
      <c r="W703">
        <v>2.35</v>
      </c>
      <c r="X703">
        <v>4</v>
      </c>
      <c r="Y703">
        <v>64</v>
      </c>
      <c r="Z703" t="s">
        <v>77</v>
      </c>
      <c r="AA703">
        <v>4070</v>
      </c>
      <c r="AB703">
        <v>92</v>
      </c>
      <c r="AC703">
        <v>27.7</v>
      </c>
      <c r="AD703">
        <v>9.35</v>
      </c>
      <c r="AE703">
        <v>15.45</v>
      </c>
      <c r="AF703" t="s">
        <v>74</v>
      </c>
      <c r="AG703">
        <v>22.5</v>
      </c>
      <c r="AH703">
        <v>2</v>
      </c>
      <c r="AI703">
        <v>8</v>
      </c>
      <c r="AJ703">
        <v>2</v>
      </c>
      <c r="AK703" t="s">
        <v>78</v>
      </c>
      <c r="AL703" t="s">
        <v>78</v>
      </c>
      <c r="AM703" t="s">
        <v>78</v>
      </c>
      <c r="AN703" t="s">
        <v>78</v>
      </c>
      <c r="AO703" t="s">
        <v>78</v>
      </c>
      <c r="AP703" t="s">
        <v>78</v>
      </c>
      <c r="AQ703" t="s">
        <v>78</v>
      </c>
      <c r="AR703" t="s">
        <v>78</v>
      </c>
      <c r="AS703" t="s">
        <v>78</v>
      </c>
      <c r="AT703" t="s">
        <v>77</v>
      </c>
      <c r="AU703" t="s">
        <v>78</v>
      </c>
      <c r="AV703" t="s">
        <v>78</v>
      </c>
      <c r="AW703" t="s">
        <v>78</v>
      </c>
      <c r="AX703" t="s">
        <v>78</v>
      </c>
      <c r="AY703">
        <v>4.2</v>
      </c>
      <c r="AZ703">
        <v>1</v>
      </c>
      <c r="BA703">
        <v>1</v>
      </c>
      <c r="BB703">
        <v>0.6</v>
      </c>
      <c r="BC703">
        <v>0</v>
      </c>
      <c r="BD703">
        <v>0.71428571399999996</v>
      </c>
      <c r="BE703">
        <v>1</v>
      </c>
      <c r="BF703">
        <v>0.75</v>
      </c>
      <c r="BG703">
        <v>0</v>
      </c>
      <c r="BH703">
        <v>0.5</v>
      </c>
      <c r="BI703">
        <v>0.4</v>
      </c>
      <c r="BJ703">
        <v>0.63636363600000001</v>
      </c>
      <c r="BK703">
        <v>0</v>
      </c>
      <c r="BL703">
        <v>0.75</v>
      </c>
      <c r="BM703">
        <v>1</v>
      </c>
      <c r="BN703">
        <v>1</v>
      </c>
      <c r="BO703">
        <v>0</v>
      </c>
      <c r="BP703">
        <v>100</v>
      </c>
      <c r="BQ703">
        <v>9.1999999999999993</v>
      </c>
      <c r="BR703">
        <v>7</v>
      </c>
      <c r="BS703">
        <v>9.5</v>
      </c>
      <c r="BT703">
        <v>9.1</v>
      </c>
      <c r="BU703">
        <v>8.1999999999999993</v>
      </c>
      <c r="BV703">
        <v>9.1</v>
      </c>
      <c r="BW703">
        <v>9.5</v>
      </c>
      <c r="BX703">
        <v>9.1</v>
      </c>
      <c r="BY703">
        <v>8.9</v>
      </c>
      <c r="BZ703">
        <v>7.2</v>
      </c>
      <c r="CA703">
        <v>8.5</v>
      </c>
      <c r="CB703">
        <v>8.8000000000000007</v>
      </c>
      <c r="CC703">
        <v>9.4</v>
      </c>
      <c r="CD703">
        <v>9.3000000000000007</v>
      </c>
      <c r="CE703">
        <v>9.4</v>
      </c>
      <c r="CF703">
        <v>968.79324199999996</v>
      </c>
      <c r="CG703">
        <f>IF(CJ703&lt;$CH$1,CJ703,)</f>
        <v>2516.5675890000002</v>
      </c>
      <c r="CH703">
        <v>1</v>
      </c>
      <c r="CI703">
        <v>703</v>
      </c>
      <c r="CJ703">
        <v>2516.5675890000002</v>
      </c>
      <c r="CK703">
        <f t="shared" si="31"/>
        <v>1937.5864839999999</v>
      </c>
      <c r="CL703">
        <f t="shared" si="32"/>
        <v>1378.4977116589409</v>
      </c>
    </row>
    <row r="704" spans="1:90" x14ac:dyDescent="0.25">
      <c r="A704" s="5" t="s">
        <v>709</v>
      </c>
      <c r="B704" s="2" t="s">
        <v>802</v>
      </c>
      <c r="C704" s="10">
        <v>42614</v>
      </c>
      <c r="D704" s="10">
        <v>42826</v>
      </c>
      <c r="E704" s="14">
        <f t="shared" si="30"/>
        <v>7</v>
      </c>
      <c r="F704" s="3" t="s">
        <v>810</v>
      </c>
      <c r="G704" s="3" t="s">
        <v>787</v>
      </c>
      <c r="H704">
        <v>300</v>
      </c>
      <c r="I704">
        <v>70.3</v>
      </c>
      <c r="J704">
        <v>145.6</v>
      </c>
      <c r="K704">
        <v>8.3000000000000007</v>
      </c>
      <c r="L704">
        <v>145</v>
      </c>
      <c r="M704">
        <v>71</v>
      </c>
      <c r="N704" t="s">
        <v>76</v>
      </c>
      <c r="O704">
        <v>428</v>
      </c>
      <c r="P704">
        <v>1080</v>
      </c>
      <c r="Q704">
        <v>1920</v>
      </c>
      <c r="R704" s="1" t="s">
        <v>77</v>
      </c>
      <c r="S704" s="1" t="s">
        <v>77</v>
      </c>
      <c r="T704" t="s">
        <v>74</v>
      </c>
      <c r="U704">
        <v>4</v>
      </c>
      <c r="V704">
        <v>146.988</v>
      </c>
      <c r="W704">
        <v>2.15</v>
      </c>
      <c r="X704">
        <v>3</v>
      </c>
      <c r="Y704">
        <v>64</v>
      </c>
      <c r="Z704" t="s">
        <v>77</v>
      </c>
      <c r="AA704">
        <v>3200</v>
      </c>
      <c r="AB704">
        <v>84</v>
      </c>
      <c r="AC704">
        <v>15.43</v>
      </c>
      <c r="AD704">
        <v>12.53</v>
      </c>
      <c r="AE704">
        <v>13.6</v>
      </c>
      <c r="AG704">
        <v>12</v>
      </c>
      <c r="AH704">
        <v>2</v>
      </c>
      <c r="AI704">
        <v>4</v>
      </c>
      <c r="AJ704">
        <v>2</v>
      </c>
      <c r="AK704" t="s">
        <v>78</v>
      </c>
      <c r="AL704" t="s">
        <v>78</v>
      </c>
      <c r="AM704" t="s">
        <v>78</v>
      </c>
      <c r="AN704" t="s">
        <v>78</v>
      </c>
      <c r="AO704" t="s">
        <v>78</v>
      </c>
      <c r="AP704" t="s">
        <v>78</v>
      </c>
      <c r="AQ704" t="s">
        <v>78</v>
      </c>
      <c r="AR704" t="s">
        <v>78</v>
      </c>
      <c r="AS704" t="s">
        <v>78</v>
      </c>
      <c r="AT704" t="s">
        <v>77</v>
      </c>
      <c r="AU704" t="s">
        <v>74</v>
      </c>
      <c r="AV704" t="s">
        <v>74</v>
      </c>
      <c r="AW704" t="s">
        <v>74</v>
      </c>
      <c r="AX704" t="s">
        <v>74</v>
      </c>
      <c r="AY704">
        <v>4.2</v>
      </c>
      <c r="AZ704">
        <v>1</v>
      </c>
      <c r="BA704">
        <v>1</v>
      </c>
      <c r="BB704">
        <v>0.6</v>
      </c>
      <c r="BC704">
        <v>0</v>
      </c>
      <c r="BD704">
        <v>0.571428571</v>
      </c>
      <c r="BE704">
        <v>0.66666666699999999</v>
      </c>
      <c r="BF704">
        <v>0.125</v>
      </c>
      <c r="BG704">
        <v>0</v>
      </c>
      <c r="BH704">
        <v>0.5</v>
      </c>
      <c r="BI704">
        <v>0.4</v>
      </c>
      <c r="BJ704">
        <v>0.36363636399999999</v>
      </c>
      <c r="BK704">
        <v>0</v>
      </c>
      <c r="BL704">
        <v>0.75</v>
      </c>
      <c r="BM704">
        <v>0.75</v>
      </c>
      <c r="BN704">
        <v>1</v>
      </c>
      <c r="BO704">
        <v>0</v>
      </c>
      <c r="BP704">
        <v>202</v>
      </c>
      <c r="BQ704">
        <v>9.1</v>
      </c>
      <c r="BR704">
        <v>7.6</v>
      </c>
      <c r="BS704">
        <v>9.1999999999999993</v>
      </c>
      <c r="BT704">
        <v>9.1999999999999993</v>
      </c>
      <c r="BU704">
        <v>9</v>
      </c>
      <c r="BV704">
        <v>8</v>
      </c>
      <c r="BW704">
        <v>9.4</v>
      </c>
      <c r="BX704">
        <v>9.1</v>
      </c>
      <c r="BY704">
        <v>9.4</v>
      </c>
      <c r="BZ704">
        <v>8.1</v>
      </c>
      <c r="CA704">
        <v>8.5</v>
      </c>
      <c r="CB704">
        <v>9</v>
      </c>
      <c r="CC704">
        <v>9.1</v>
      </c>
      <c r="CD704">
        <v>9.3000000000000007</v>
      </c>
      <c r="CE704">
        <v>9.4</v>
      </c>
      <c r="CF704">
        <v>747.27047140000002</v>
      </c>
      <c r="CG704">
        <f>IF(CJ704&lt;$CH$1,CJ704,)</f>
        <v>0</v>
      </c>
      <c r="CH704">
        <v>1</v>
      </c>
      <c r="CI704">
        <v>704</v>
      </c>
      <c r="CJ704">
        <v>14999.99958</v>
      </c>
      <c r="CK704">
        <f t="shared" si="31"/>
        <v>1494.5409428</v>
      </c>
      <c r="CL704">
        <f t="shared" si="32"/>
        <v>0</v>
      </c>
    </row>
    <row r="705" spans="1:90" x14ac:dyDescent="0.25">
      <c r="A705" s="5" t="s">
        <v>709</v>
      </c>
      <c r="B705" s="2" t="s">
        <v>811</v>
      </c>
      <c r="C705" s="10">
        <v>42614</v>
      </c>
      <c r="E705" s="14" t="e">
        <f t="shared" si="30"/>
        <v>#NUM!</v>
      </c>
      <c r="H705">
        <v>330</v>
      </c>
      <c r="I705">
        <v>77.7</v>
      </c>
      <c r="J705">
        <v>154.6</v>
      </c>
      <c r="K705">
        <v>8</v>
      </c>
      <c r="L705">
        <v>168</v>
      </c>
      <c r="M705">
        <v>74</v>
      </c>
      <c r="N705" t="s">
        <v>76</v>
      </c>
      <c r="O705">
        <v>386</v>
      </c>
      <c r="P705">
        <v>1080</v>
      </c>
      <c r="Q705">
        <v>1920</v>
      </c>
      <c r="R705" s="1" t="s">
        <v>77</v>
      </c>
      <c r="S705" s="1" t="s">
        <v>77</v>
      </c>
      <c r="T705" t="s">
        <v>74</v>
      </c>
      <c r="U705">
        <v>4</v>
      </c>
      <c r="V705">
        <v>165.11</v>
      </c>
      <c r="W705">
        <v>2.35</v>
      </c>
      <c r="X705">
        <v>4</v>
      </c>
      <c r="Y705">
        <v>64</v>
      </c>
      <c r="Z705" t="s">
        <v>77</v>
      </c>
      <c r="AA705">
        <v>3800</v>
      </c>
      <c r="AB705">
        <v>104</v>
      </c>
      <c r="AC705">
        <v>18.600000000000001</v>
      </c>
      <c r="AD705">
        <v>15.9</v>
      </c>
      <c r="AE705">
        <v>15.3</v>
      </c>
      <c r="AF705">
        <v>78</v>
      </c>
      <c r="AG705">
        <v>13</v>
      </c>
      <c r="AH705">
        <v>2.2000000000000002</v>
      </c>
      <c r="AI705">
        <v>4</v>
      </c>
      <c r="AJ705">
        <v>2</v>
      </c>
      <c r="AK705" t="s">
        <v>78</v>
      </c>
      <c r="AL705" t="s">
        <v>78</v>
      </c>
      <c r="AM705" t="s">
        <v>78</v>
      </c>
      <c r="AN705" t="s">
        <v>78</v>
      </c>
      <c r="AO705" t="s">
        <v>78</v>
      </c>
      <c r="AP705" t="s">
        <v>78</v>
      </c>
      <c r="AQ705" t="s">
        <v>78</v>
      </c>
      <c r="AR705" t="s">
        <v>78</v>
      </c>
      <c r="AS705" t="s">
        <v>78</v>
      </c>
      <c r="AT705" t="s">
        <v>77</v>
      </c>
      <c r="AU705" t="s">
        <v>74</v>
      </c>
      <c r="AV705" t="s">
        <v>74</v>
      </c>
      <c r="AW705" t="s">
        <v>78</v>
      </c>
      <c r="AX705" t="s">
        <v>74</v>
      </c>
      <c r="AY705">
        <v>4.2</v>
      </c>
      <c r="AZ705">
        <v>1</v>
      </c>
      <c r="BA705">
        <v>1</v>
      </c>
      <c r="BB705">
        <v>0.6</v>
      </c>
      <c r="BC705">
        <v>0</v>
      </c>
      <c r="BD705">
        <v>0.571428571</v>
      </c>
      <c r="BE705">
        <v>0.66666666699999999</v>
      </c>
      <c r="BF705">
        <v>0.125</v>
      </c>
      <c r="BG705">
        <v>0</v>
      </c>
      <c r="BH705">
        <v>0.5</v>
      </c>
      <c r="BI705">
        <v>0.4</v>
      </c>
      <c r="BJ705">
        <v>0.36363636399999999</v>
      </c>
      <c r="BK705">
        <v>0</v>
      </c>
      <c r="BL705">
        <v>0.75</v>
      </c>
      <c r="BM705">
        <v>0.75</v>
      </c>
      <c r="BN705">
        <v>1</v>
      </c>
      <c r="BO705">
        <v>0</v>
      </c>
      <c r="BP705">
        <v>78</v>
      </c>
      <c r="BQ705">
        <v>8.9</v>
      </c>
      <c r="BR705">
        <v>7.7</v>
      </c>
      <c r="BS705">
        <v>9.1</v>
      </c>
      <c r="BT705">
        <v>8.9</v>
      </c>
      <c r="BU705">
        <v>8.6999999999999993</v>
      </c>
      <c r="BV705">
        <v>8.4</v>
      </c>
      <c r="BW705">
        <v>9.4</v>
      </c>
      <c r="BX705">
        <v>9.1</v>
      </c>
      <c r="BY705">
        <v>8.8000000000000007</v>
      </c>
      <c r="BZ705">
        <v>7.1</v>
      </c>
      <c r="CA705">
        <v>8.5</v>
      </c>
      <c r="CB705">
        <v>8.4</v>
      </c>
      <c r="CC705">
        <v>9</v>
      </c>
      <c r="CD705">
        <v>8.9</v>
      </c>
      <c r="CE705">
        <v>9.1</v>
      </c>
      <c r="CF705">
        <v>747.27047140000002</v>
      </c>
      <c r="CG705">
        <f>IF(CJ705&lt;$CH$1,CJ705,)</f>
        <v>0</v>
      </c>
      <c r="CH705">
        <v>1</v>
      </c>
      <c r="CI705">
        <v>705</v>
      </c>
      <c r="CJ705">
        <v>14999.99958</v>
      </c>
      <c r="CK705">
        <f t="shared" si="31"/>
        <v>1494.5409428</v>
      </c>
      <c r="CL705">
        <f t="shared" si="32"/>
        <v>0</v>
      </c>
    </row>
    <row r="706" spans="1:90" x14ac:dyDescent="0.25">
      <c r="A706" s="5" t="s">
        <v>709</v>
      </c>
      <c r="B706" s="2" t="s">
        <v>793</v>
      </c>
      <c r="C706" s="10">
        <v>42583</v>
      </c>
      <c r="D706" s="10">
        <v>43160</v>
      </c>
      <c r="E706" s="14">
        <f t="shared" ref="E706:E769" si="33">DATEDIF(C706,D706,"M")</f>
        <v>19</v>
      </c>
      <c r="F706" s="3" t="s">
        <v>812</v>
      </c>
      <c r="G706" s="3" t="s">
        <v>776</v>
      </c>
      <c r="H706">
        <v>170</v>
      </c>
      <c r="I706">
        <v>76</v>
      </c>
      <c r="J706">
        <v>151</v>
      </c>
      <c r="K706">
        <v>8.4</v>
      </c>
      <c r="L706">
        <v>165</v>
      </c>
      <c r="M706">
        <v>72</v>
      </c>
      <c r="N706" t="s">
        <v>76</v>
      </c>
      <c r="O706">
        <v>401</v>
      </c>
      <c r="P706">
        <v>1080</v>
      </c>
      <c r="Q706">
        <v>1920</v>
      </c>
      <c r="R706" s="1" t="s">
        <v>78</v>
      </c>
      <c r="S706" s="1" t="s">
        <v>77</v>
      </c>
      <c r="T706" t="s">
        <v>74</v>
      </c>
      <c r="U706">
        <v>8</v>
      </c>
      <c r="V706">
        <v>75.983999999999995</v>
      </c>
      <c r="W706">
        <v>2</v>
      </c>
      <c r="X706">
        <v>3</v>
      </c>
      <c r="Y706">
        <v>32</v>
      </c>
      <c r="Z706" t="s">
        <v>107</v>
      </c>
      <c r="AA706">
        <v>4100</v>
      </c>
      <c r="AB706">
        <v>119</v>
      </c>
      <c r="AC706">
        <v>34.67</v>
      </c>
      <c r="AD706">
        <v>17.93</v>
      </c>
      <c r="AE706">
        <v>15.5</v>
      </c>
      <c r="AF706" t="s">
        <v>74</v>
      </c>
      <c r="AG706">
        <v>13</v>
      </c>
      <c r="AH706">
        <v>2</v>
      </c>
      <c r="AI706">
        <v>5</v>
      </c>
      <c r="AJ706" t="s">
        <v>74</v>
      </c>
      <c r="AK706" t="s">
        <v>78</v>
      </c>
      <c r="AL706" t="s">
        <v>78</v>
      </c>
      <c r="AM706" t="s">
        <v>78</v>
      </c>
      <c r="AN706" t="s">
        <v>78</v>
      </c>
      <c r="AO706" t="s">
        <v>78</v>
      </c>
      <c r="AP706" t="s">
        <v>78</v>
      </c>
      <c r="AQ706" t="s">
        <v>74</v>
      </c>
      <c r="AR706" t="s">
        <v>77</v>
      </c>
      <c r="AS706" t="s">
        <v>78</v>
      </c>
      <c r="AT706" t="s">
        <v>78</v>
      </c>
      <c r="AU706" t="s">
        <v>78</v>
      </c>
      <c r="AV706" t="s">
        <v>78</v>
      </c>
      <c r="AW706" t="s">
        <v>78</v>
      </c>
      <c r="AX706" t="s">
        <v>78</v>
      </c>
      <c r="AY706">
        <v>4.0999999999999996</v>
      </c>
      <c r="AZ706">
        <v>1</v>
      </c>
      <c r="BA706">
        <v>1</v>
      </c>
      <c r="BB706">
        <v>0.8</v>
      </c>
      <c r="BC706">
        <v>0</v>
      </c>
      <c r="BD706">
        <v>0.428571429</v>
      </c>
      <c r="BE706">
        <v>0.66666666699999999</v>
      </c>
      <c r="BF706">
        <v>0.125</v>
      </c>
      <c r="BG706">
        <v>0</v>
      </c>
      <c r="BH706">
        <v>0.5</v>
      </c>
      <c r="BI706">
        <v>0.4</v>
      </c>
      <c r="BJ706">
        <v>0.36363636399999999</v>
      </c>
      <c r="BK706">
        <v>0</v>
      </c>
      <c r="BL706">
        <v>0.75</v>
      </c>
      <c r="BM706">
        <v>1</v>
      </c>
      <c r="BN706">
        <v>1</v>
      </c>
      <c r="BO706">
        <v>0</v>
      </c>
      <c r="BP706">
        <v>571</v>
      </c>
      <c r="BQ706">
        <v>8.9</v>
      </c>
      <c r="BR706">
        <v>7.5</v>
      </c>
      <c r="BS706">
        <v>8.9</v>
      </c>
      <c r="BT706">
        <v>8.8000000000000007</v>
      </c>
      <c r="BU706">
        <v>7.9</v>
      </c>
      <c r="BV706">
        <v>8.3000000000000007</v>
      </c>
      <c r="BW706">
        <v>9.1</v>
      </c>
      <c r="BX706">
        <v>8.4</v>
      </c>
      <c r="BY706">
        <v>8.6</v>
      </c>
      <c r="BZ706">
        <v>6.4</v>
      </c>
      <c r="CA706">
        <v>7.8</v>
      </c>
      <c r="CB706">
        <v>8.1</v>
      </c>
      <c r="CC706">
        <v>8.9</v>
      </c>
      <c r="CD706">
        <v>8.9</v>
      </c>
      <c r="CE706">
        <v>9.1</v>
      </c>
      <c r="CG706">
        <f>IF(CJ706&lt;$CH$1,CJ706,)</f>
        <v>2338.0926370000002</v>
      </c>
      <c r="CH706">
        <v>1</v>
      </c>
      <c r="CI706">
        <v>706</v>
      </c>
      <c r="CJ706">
        <v>2338.0926370000002</v>
      </c>
      <c r="CK706">
        <f t="shared" si="31"/>
        <v>0</v>
      </c>
      <c r="CL706">
        <f t="shared" si="32"/>
        <v>1280.734665676853</v>
      </c>
    </row>
    <row r="707" spans="1:90" x14ac:dyDescent="0.25">
      <c r="A707" s="5" t="s">
        <v>709</v>
      </c>
      <c r="B707" s="2" t="s">
        <v>813</v>
      </c>
      <c r="C707" s="10">
        <v>42552</v>
      </c>
      <c r="E707" s="14" t="e">
        <f t="shared" si="33"/>
        <v>#NUM!</v>
      </c>
      <c r="H707">
        <v>200</v>
      </c>
      <c r="I707">
        <v>76.2</v>
      </c>
      <c r="J707">
        <v>151.5</v>
      </c>
      <c r="K707">
        <v>8.1999999999999993</v>
      </c>
      <c r="L707">
        <v>174</v>
      </c>
      <c r="M707">
        <v>72</v>
      </c>
      <c r="N707" t="s">
        <v>84</v>
      </c>
      <c r="O707">
        <v>401</v>
      </c>
      <c r="P707">
        <v>1080</v>
      </c>
      <c r="Q707">
        <v>1920</v>
      </c>
      <c r="R707" s="1" t="s">
        <v>77</v>
      </c>
      <c r="S707" s="1" t="s">
        <v>77</v>
      </c>
      <c r="T707" t="s">
        <v>74</v>
      </c>
      <c r="U707">
        <v>10</v>
      </c>
      <c r="V707">
        <v>86.47</v>
      </c>
      <c r="W707">
        <v>2.1</v>
      </c>
      <c r="X707">
        <v>3</v>
      </c>
      <c r="Y707">
        <v>32</v>
      </c>
      <c r="Z707" t="s">
        <v>107</v>
      </c>
      <c r="AA707">
        <v>4050</v>
      </c>
      <c r="AB707">
        <v>80</v>
      </c>
      <c r="AC707">
        <v>17.88</v>
      </c>
      <c r="AD707">
        <v>11.63</v>
      </c>
      <c r="AE707">
        <v>12.85</v>
      </c>
      <c r="AF707" t="s">
        <v>74</v>
      </c>
      <c r="AG707">
        <v>13</v>
      </c>
      <c r="AH707">
        <v>2</v>
      </c>
      <c r="AI707">
        <v>5</v>
      </c>
      <c r="AJ707">
        <v>2</v>
      </c>
      <c r="AK707" t="s">
        <v>78</v>
      </c>
      <c r="AL707" t="s">
        <v>78</v>
      </c>
      <c r="AM707" t="s">
        <v>78</v>
      </c>
      <c r="AN707" t="s">
        <v>78</v>
      </c>
      <c r="AO707" t="s">
        <v>78</v>
      </c>
      <c r="AP707" t="s">
        <v>78</v>
      </c>
      <c r="AQ707" t="s">
        <v>74</v>
      </c>
      <c r="AR707" t="s">
        <v>77</v>
      </c>
      <c r="AS707" t="s">
        <v>78</v>
      </c>
      <c r="AT707" t="s">
        <v>78</v>
      </c>
      <c r="AU707" t="s">
        <v>78</v>
      </c>
      <c r="AV707" t="s">
        <v>78</v>
      </c>
      <c r="AW707" t="s">
        <v>74</v>
      </c>
      <c r="AX707" t="s">
        <v>78</v>
      </c>
      <c r="AY707">
        <v>4.0999999999999996</v>
      </c>
      <c r="AZ707">
        <v>1</v>
      </c>
      <c r="BA707">
        <v>1</v>
      </c>
      <c r="BB707">
        <v>0.6</v>
      </c>
      <c r="BC707">
        <v>0</v>
      </c>
      <c r="BD707">
        <v>0.28571428599999998</v>
      </c>
      <c r="BE707">
        <v>0.66666666699999999</v>
      </c>
      <c r="BF707">
        <v>0.125</v>
      </c>
      <c r="BG707">
        <v>0</v>
      </c>
      <c r="BH707">
        <v>0.5</v>
      </c>
      <c r="BI707">
        <v>0.4</v>
      </c>
      <c r="BJ707">
        <v>0.36363636399999999</v>
      </c>
      <c r="BK707">
        <v>0</v>
      </c>
      <c r="BL707">
        <v>0.75</v>
      </c>
      <c r="BM707">
        <v>1</v>
      </c>
      <c r="BN707">
        <v>1</v>
      </c>
      <c r="BO707">
        <v>0</v>
      </c>
      <c r="BP707">
        <v>108</v>
      </c>
      <c r="BQ707">
        <v>8.6999999999999993</v>
      </c>
      <c r="BR707">
        <v>7.4</v>
      </c>
      <c r="BS707">
        <v>9.1999999999999993</v>
      </c>
      <c r="BT707">
        <v>8.6999999999999993</v>
      </c>
      <c r="BU707">
        <v>8.4</v>
      </c>
      <c r="BV707">
        <v>8.9</v>
      </c>
      <c r="BW707">
        <v>9.1</v>
      </c>
      <c r="BX707">
        <v>8.6999999999999993</v>
      </c>
      <c r="BY707">
        <v>9.1</v>
      </c>
      <c r="BZ707">
        <v>7</v>
      </c>
      <c r="CA707">
        <v>8.1</v>
      </c>
      <c r="CB707">
        <v>8.6999999999999993</v>
      </c>
      <c r="CC707">
        <v>8.8000000000000007</v>
      </c>
      <c r="CD707">
        <v>8.8000000000000007</v>
      </c>
      <c r="CE707">
        <v>9.1</v>
      </c>
      <c r="CF707">
        <v>115.1242713</v>
      </c>
      <c r="CG707">
        <f>IF(CJ707&lt;$CH$1,CJ707,)</f>
        <v>0</v>
      </c>
      <c r="CH707">
        <v>1</v>
      </c>
      <c r="CI707">
        <v>707</v>
      </c>
      <c r="CJ707">
        <v>14376.514730000001</v>
      </c>
      <c r="CK707">
        <f t="shared" ref="CK707:CK770" si="34">CF707*2</f>
        <v>230.24854260000001</v>
      </c>
      <c r="CL707">
        <f t="shared" ref="CL707:CL770" si="35">CG707*0.547769</f>
        <v>0</v>
      </c>
    </row>
    <row r="708" spans="1:90" x14ac:dyDescent="0.25">
      <c r="A708" s="5" t="s">
        <v>709</v>
      </c>
      <c r="B708" s="2" t="s">
        <v>805</v>
      </c>
      <c r="C708" s="10">
        <v>42552</v>
      </c>
      <c r="D708" s="10">
        <v>42767</v>
      </c>
      <c r="E708" s="14">
        <f t="shared" si="33"/>
        <v>7</v>
      </c>
      <c r="G708" s="3" t="s">
        <v>804</v>
      </c>
      <c r="H708">
        <v>170</v>
      </c>
      <c r="I708">
        <v>69.7</v>
      </c>
      <c r="J708">
        <v>139.69999999999999</v>
      </c>
      <c r="K708">
        <v>8.5</v>
      </c>
      <c r="L708">
        <v>146</v>
      </c>
      <c r="M708">
        <v>70</v>
      </c>
      <c r="N708" t="s">
        <v>76</v>
      </c>
      <c r="O708">
        <v>294</v>
      </c>
      <c r="P708">
        <v>720</v>
      </c>
      <c r="Q708">
        <v>1280</v>
      </c>
      <c r="R708" s="1" t="s">
        <v>77</v>
      </c>
      <c r="S708" s="1" t="s">
        <v>77</v>
      </c>
      <c r="T708" t="s">
        <v>74</v>
      </c>
      <c r="U708">
        <v>8</v>
      </c>
      <c r="V708">
        <v>35.786999999999999</v>
      </c>
      <c r="W708">
        <v>1.4</v>
      </c>
      <c r="X708">
        <v>2</v>
      </c>
      <c r="Y708">
        <v>32</v>
      </c>
      <c r="Z708" t="s">
        <v>107</v>
      </c>
      <c r="AA708">
        <v>4100</v>
      </c>
      <c r="AF708" t="s">
        <v>74</v>
      </c>
      <c r="AG708">
        <v>13</v>
      </c>
      <c r="AH708">
        <v>2</v>
      </c>
      <c r="AI708">
        <v>5</v>
      </c>
      <c r="AJ708" t="s">
        <v>74</v>
      </c>
      <c r="AK708" t="s">
        <v>78</v>
      </c>
      <c r="AL708" t="s">
        <v>78</v>
      </c>
      <c r="AM708" t="s">
        <v>78</v>
      </c>
      <c r="AN708" t="s">
        <v>78</v>
      </c>
      <c r="AO708" t="s">
        <v>78</v>
      </c>
      <c r="AP708" t="s">
        <v>78</v>
      </c>
      <c r="AQ708" t="s">
        <v>74</v>
      </c>
      <c r="AR708" t="s">
        <v>77</v>
      </c>
      <c r="AS708" t="s">
        <v>78</v>
      </c>
      <c r="AT708" t="s">
        <v>77</v>
      </c>
      <c r="AU708" t="s">
        <v>78</v>
      </c>
      <c r="AV708" t="s">
        <v>78</v>
      </c>
      <c r="AW708" t="s">
        <v>74</v>
      </c>
      <c r="AX708" t="s">
        <v>78</v>
      </c>
      <c r="AY708">
        <v>4.0999999999999996</v>
      </c>
      <c r="AZ708">
        <v>1</v>
      </c>
      <c r="BA708">
        <v>1</v>
      </c>
      <c r="BB708">
        <v>0.6</v>
      </c>
      <c r="BC708">
        <v>0</v>
      </c>
      <c r="BD708">
        <v>0.571428571</v>
      </c>
      <c r="BE708">
        <v>0.66666666699999999</v>
      </c>
      <c r="BF708">
        <v>6.25E-2</v>
      </c>
      <c r="BG708">
        <v>0</v>
      </c>
      <c r="BH708">
        <v>0.5</v>
      </c>
      <c r="BI708">
        <v>0.4</v>
      </c>
      <c r="BJ708">
        <v>0.27272727299999999</v>
      </c>
      <c r="BK708">
        <v>0</v>
      </c>
      <c r="BL708">
        <v>0.75</v>
      </c>
      <c r="BM708">
        <v>1</v>
      </c>
      <c r="BN708">
        <v>0.83333333300000001</v>
      </c>
      <c r="BO708">
        <v>0</v>
      </c>
      <c r="BP708">
        <v>8</v>
      </c>
      <c r="BQ708">
        <v>8.6</v>
      </c>
      <c r="BR708">
        <v>7</v>
      </c>
      <c r="BS708">
        <v>8.8000000000000007</v>
      </c>
      <c r="BT708">
        <v>9</v>
      </c>
      <c r="BU708">
        <v>8</v>
      </c>
      <c r="BV708">
        <v>8</v>
      </c>
      <c r="BW708">
        <v>8.6</v>
      </c>
      <c r="BX708">
        <v>4.9000000000000004</v>
      </c>
      <c r="BY708">
        <v>9.1</v>
      </c>
      <c r="BZ708">
        <v>6.8</v>
      </c>
      <c r="CA708">
        <v>8.3000000000000007</v>
      </c>
      <c r="CB708">
        <v>8.3000000000000007</v>
      </c>
      <c r="CC708">
        <v>8.9</v>
      </c>
      <c r="CD708">
        <v>8.6</v>
      </c>
      <c r="CE708">
        <v>9.3000000000000007</v>
      </c>
      <c r="CF708">
        <v>115.1242713</v>
      </c>
      <c r="CG708">
        <f>IF(CJ708&lt;$CH$1,CJ708,)</f>
        <v>0</v>
      </c>
      <c r="CH708">
        <v>1</v>
      </c>
      <c r="CI708">
        <v>708</v>
      </c>
      <c r="CJ708">
        <v>14999.99994</v>
      </c>
      <c r="CK708">
        <f t="shared" si="34"/>
        <v>230.24854260000001</v>
      </c>
      <c r="CL708">
        <f t="shared" si="35"/>
        <v>0</v>
      </c>
    </row>
    <row r="709" spans="1:90" x14ac:dyDescent="0.25">
      <c r="A709" s="5" t="s">
        <v>709</v>
      </c>
      <c r="B709" s="2" t="s">
        <v>814</v>
      </c>
      <c r="C709" s="10">
        <v>42522</v>
      </c>
      <c r="E709" s="14" t="e">
        <f t="shared" si="33"/>
        <v>#NUM!</v>
      </c>
      <c r="F709" s="3" t="s">
        <v>807</v>
      </c>
      <c r="H709">
        <v>120</v>
      </c>
      <c r="I709">
        <v>69.599999999999994</v>
      </c>
      <c r="J709">
        <v>139.30000000000001</v>
      </c>
      <c r="K709">
        <v>8.5</v>
      </c>
      <c r="L709">
        <v>144</v>
      </c>
      <c r="M709">
        <v>71</v>
      </c>
      <c r="N709" t="s">
        <v>76</v>
      </c>
      <c r="O709">
        <v>294</v>
      </c>
      <c r="P709">
        <v>720</v>
      </c>
      <c r="Q709">
        <v>1280</v>
      </c>
      <c r="R709" s="1" t="s">
        <v>77</v>
      </c>
      <c r="S709" s="1" t="s">
        <v>77</v>
      </c>
      <c r="T709" t="s">
        <v>74</v>
      </c>
      <c r="U709">
        <v>8</v>
      </c>
      <c r="V709">
        <v>37.646999999999998</v>
      </c>
      <c r="W709">
        <v>1.4</v>
      </c>
      <c r="X709">
        <v>2</v>
      </c>
      <c r="Y709">
        <v>16</v>
      </c>
      <c r="Z709" t="s">
        <v>107</v>
      </c>
      <c r="AA709">
        <v>4100</v>
      </c>
      <c r="AB709">
        <v>104</v>
      </c>
      <c r="AC709">
        <v>25.78</v>
      </c>
      <c r="AD709">
        <v>15.32</v>
      </c>
      <c r="AE709">
        <v>14.87</v>
      </c>
      <c r="AF709" t="s">
        <v>74</v>
      </c>
      <c r="AG709">
        <v>13</v>
      </c>
      <c r="AH709">
        <v>2</v>
      </c>
      <c r="AI709">
        <v>5</v>
      </c>
      <c r="AJ709" t="s">
        <v>74</v>
      </c>
      <c r="AK709" t="s">
        <v>78</v>
      </c>
      <c r="AL709" t="s">
        <v>78</v>
      </c>
      <c r="AM709" t="s">
        <v>78</v>
      </c>
      <c r="AN709" t="s">
        <v>78</v>
      </c>
      <c r="AO709" t="s">
        <v>78</v>
      </c>
      <c r="AP709" t="s">
        <v>78</v>
      </c>
      <c r="AQ709" t="s">
        <v>74</v>
      </c>
      <c r="AR709" t="s">
        <v>77</v>
      </c>
      <c r="AS709" t="s">
        <v>78</v>
      </c>
      <c r="AT709" t="s">
        <v>78</v>
      </c>
      <c r="AU709" t="s">
        <v>78</v>
      </c>
      <c r="AV709" t="s">
        <v>78</v>
      </c>
      <c r="AW709" t="s">
        <v>74</v>
      </c>
      <c r="AX709" t="s">
        <v>78</v>
      </c>
      <c r="AY709">
        <v>4.0999999999999996</v>
      </c>
      <c r="AZ709">
        <v>1</v>
      </c>
      <c r="BA709">
        <v>1</v>
      </c>
      <c r="BB709">
        <v>0.6</v>
      </c>
      <c r="BC709">
        <v>0</v>
      </c>
      <c r="BD709">
        <v>0.571428571</v>
      </c>
      <c r="BE709">
        <v>0.66666666699999999</v>
      </c>
      <c r="BF709">
        <v>6.25E-2</v>
      </c>
      <c r="BG709">
        <v>0</v>
      </c>
      <c r="BH709">
        <v>0.5</v>
      </c>
      <c r="BI709">
        <v>0.4</v>
      </c>
      <c r="BJ709">
        <v>0.27272727299999999</v>
      </c>
      <c r="BK709">
        <v>0</v>
      </c>
      <c r="BL709">
        <v>0.75</v>
      </c>
      <c r="BM709">
        <v>1</v>
      </c>
      <c r="BN709">
        <v>0.83333333300000001</v>
      </c>
      <c r="BO709">
        <v>0</v>
      </c>
      <c r="BP709">
        <v>117</v>
      </c>
      <c r="BQ709">
        <v>8.4</v>
      </c>
      <c r="BR709">
        <v>7.6</v>
      </c>
      <c r="BS709">
        <v>8.6</v>
      </c>
      <c r="BT709">
        <v>8.9</v>
      </c>
      <c r="BU709">
        <v>8</v>
      </c>
      <c r="BV709">
        <v>7.7</v>
      </c>
      <c r="BW709">
        <v>8.8000000000000007</v>
      </c>
      <c r="BX709">
        <v>7.7</v>
      </c>
      <c r="BY709">
        <v>8.5</v>
      </c>
      <c r="BZ709">
        <v>6.5</v>
      </c>
      <c r="CA709">
        <v>7.4</v>
      </c>
      <c r="CB709">
        <v>8</v>
      </c>
      <c r="CC709">
        <v>8.5</v>
      </c>
      <c r="CD709">
        <v>8.5</v>
      </c>
      <c r="CE709">
        <v>8.9</v>
      </c>
      <c r="CF709">
        <v>74.544837979999997</v>
      </c>
      <c r="CG709">
        <f>IF(CJ709&lt;$CH$1,CJ709,)</f>
        <v>1704.16293</v>
      </c>
      <c r="CH709">
        <v>1</v>
      </c>
      <c r="CI709">
        <v>709</v>
      </c>
      <c r="CJ709">
        <v>1704.16293</v>
      </c>
      <c r="CK709">
        <f t="shared" si="34"/>
        <v>149.08967595999999</v>
      </c>
      <c r="CL709">
        <f t="shared" si="35"/>
        <v>933.48762400316991</v>
      </c>
    </row>
    <row r="710" spans="1:90" x14ac:dyDescent="0.25">
      <c r="A710" s="5" t="s">
        <v>709</v>
      </c>
      <c r="B710" s="2" t="s">
        <v>815</v>
      </c>
      <c r="C710" s="10">
        <v>42491</v>
      </c>
      <c r="E710" s="14" t="e">
        <f t="shared" si="33"/>
        <v>#NUM!</v>
      </c>
      <c r="H710">
        <v>200</v>
      </c>
      <c r="I710">
        <v>88.3</v>
      </c>
      <c r="J710">
        <v>173.1</v>
      </c>
      <c r="K710">
        <v>7.5</v>
      </c>
      <c r="L710">
        <v>203</v>
      </c>
      <c r="M710">
        <v>74</v>
      </c>
      <c r="N710" t="s">
        <v>76</v>
      </c>
      <c r="O710">
        <v>342</v>
      </c>
      <c r="P710">
        <v>1080</v>
      </c>
      <c r="Q710">
        <v>1920</v>
      </c>
      <c r="R710" s="1" t="s">
        <v>78</v>
      </c>
      <c r="S710" s="1" t="s">
        <v>78</v>
      </c>
      <c r="T710" t="s">
        <v>74</v>
      </c>
      <c r="U710">
        <v>6</v>
      </c>
      <c r="V710">
        <v>97.222999999999999</v>
      </c>
      <c r="W710">
        <v>1.8</v>
      </c>
      <c r="X710">
        <v>3</v>
      </c>
      <c r="Y710">
        <v>32</v>
      </c>
      <c r="Z710" t="s">
        <v>107</v>
      </c>
      <c r="AA710">
        <v>4850</v>
      </c>
      <c r="AB710">
        <v>108</v>
      </c>
      <c r="AC710">
        <v>24.15</v>
      </c>
      <c r="AD710">
        <v>19.420000000000002</v>
      </c>
      <c r="AE710">
        <v>16.7</v>
      </c>
      <c r="AF710" t="s">
        <v>74</v>
      </c>
      <c r="AG710">
        <v>16</v>
      </c>
      <c r="AH710">
        <v>2</v>
      </c>
      <c r="AI710">
        <v>5</v>
      </c>
      <c r="AJ710" t="s">
        <v>74</v>
      </c>
      <c r="AK710" t="s">
        <v>78</v>
      </c>
      <c r="AL710" t="s">
        <v>78</v>
      </c>
      <c r="AM710" t="s">
        <v>78</v>
      </c>
      <c r="AN710" t="s">
        <v>78</v>
      </c>
      <c r="AO710" t="s">
        <v>78</v>
      </c>
      <c r="AP710" t="s">
        <v>78</v>
      </c>
      <c r="AQ710" t="s">
        <v>74</v>
      </c>
      <c r="AR710" t="s">
        <v>77</v>
      </c>
      <c r="AS710" t="s">
        <v>78</v>
      </c>
      <c r="AT710" t="s">
        <v>78</v>
      </c>
      <c r="AU710" t="s">
        <v>78</v>
      </c>
      <c r="AV710" t="s">
        <v>74</v>
      </c>
      <c r="AW710" t="s">
        <v>78</v>
      </c>
      <c r="AX710" t="s">
        <v>78</v>
      </c>
      <c r="AY710">
        <v>4.2</v>
      </c>
      <c r="AZ710">
        <v>1</v>
      </c>
      <c r="BA710">
        <v>1</v>
      </c>
      <c r="BB710">
        <v>0.6</v>
      </c>
      <c r="BC710">
        <v>0</v>
      </c>
      <c r="BD710">
        <v>0.571428571</v>
      </c>
      <c r="BE710">
        <v>0.66666666699999999</v>
      </c>
      <c r="BF710">
        <v>6.25E-2</v>
      </c>
      <c r="BG710">
        <v>0</v>
      </c>
      <c r="BH710">
        <v>0.5</v>
      </c>
      <c r="BI710">
        <v>0.4</v>
      </c>
      <c r="BJ710">
        <v>0.27272727299999999</v>
      </c>
      <c r="BK710">
        <v>0</v>
      </c>
      <c r="BL710">
        <v>0.75</v>
      </c>
      <c r="BM710">
        <v>1</v>
      </c>
      <c r="BN710">
        <v>0.83333333300000001</v>
      </c>
      <c r="BO710">
        <v>0</v>
      </c>
      <c r="BP710">
        <v>150</v>
      </c>
      <c r="BQ710">
        <v>9.1</v>
      </c>
      <c r="BR710">
        <v>7.8</v>
      </c>
      <c r="BS710">
        <v>9.1</v>
      </c>
      <c r="BT710">
        <v>8.3000000000000007</v>
      </c>
      <c r="BU710">
        <v>8.5</v>
      </c>
      <c r="BV710">
        <v>8.6999999999999993</v>
      </c>
      <c r="BW710">
        <v>9.5</v>
      </c>
      <c r="BX710">
        <v>9.1</v>
      </c>
      <c r="BY710">
        <v>8.5</v>
      </c>
      <c r="BZ710">
        <v>6.5</v>
      </c>
      <c r="CA710">
        <v>7.9</v>
      </c>
      <c r="CB710">
        <v>8.3000000000000007</v>
      </c>
      <c r="CC710">
        <v>9.1</v>
      </c>
      <c r="CD710">
        <v>9.1999999999999993</v>
      </c>
      <c r="CE710">
        <v>9.4</v>
      </c>
      <c r="CF710">
        <v>92.743989810000002</v>
      </c>
      <c r="CG710">
        <f>IF(CJ710&lt;$CH$1,CJ710,)</f>
        <v>0</v>
      </c>
      <c r="CH710">
        <v>1</v>
      </c>
      <c r="CI710">
        <v>710</v>
      </c>
      <c r="CJ710">
        <v>8820.5811819999999</v>
      </c>
      <c r="CK710">
        <f t="shared" si="34"/>
        <v>185.48797962</v>
      </c>
      <c r="CL710">
        <f t="shared" si="35"/>
        <v>0</v>
      </c>
    </row>
    <row r="711" spans="1:90" x14ac:dyDescent="0.25">
      <c r="A711" s="5" t="s">
        <v>709</v>
      </c>
      <c r="B711" s="2" t="s">
        <v>816</v>
      </c>
      <c r="C711" s="10">
        <v>42430</v>
      </c>
      <c r="E711" s="14" t="e">
        <f t="shared" si="33"/>
        <v>#NUM!</v>
      </c>
      <c r="H711">
        <v>160</v>
      </c>
      <c r="I711">
        <v>76</v>
      </c>
      <c r="J711">
        <v>150</v>
      </c>
      <c r="K711">
        <v>8.6999999999999993</v>
      </c>
      <c r="L711">
        <v>164</v>
      </c>
      <c r="M711">
        <v>73</v>
      </c>
      <c r="N711" t="s">
        <v>76</v>
      </c>
      <c r="O711">
        <v>401</v>
      </c>
      <c r="P711">
        <v>1080</v>
      </c>
      <c r="Q711">
        <v>1920</v>
      </c>
      <c r="R711" s="1" t="s">
        <v>78</v>
      </c>
      <c r="S711" s="1" t="s">
        <v>77</v>
      </c>
      <c r="T711" t="s">
        <v>74</v>
      </c>
      <c r="U711">
        <v>6</v>
      </c>
      <c r="V711">
        <v>91.531000000000006</v>
      </c>
      <c r="W711">
        <v>1.8</v>
      </c>
      <c r="X711">
        <v>3</v>
      </c>
      <c r="Y711">
        <v>32</v>
      </c>
      <c r="Z711" t="s">
        <v>107</v>
      </c>
      <c r="AA711">
        <v>4050</v>
      </c>
      <c r="AF711" t="s">
        <v>74</v>
      </c>
      <c r="AG711">
        <v>16</v>
      </c>
      <c r="AH711">
        <v>2</v>
      </c>
      <c r="AI711">
        <v>5</v>
      </c>
      <c r="AJ711" t="s">
        <v>74</v>
      </c>
      <c r="AK711" t="s">
        <v>78</v>
      </c>
      <c r="AL711" t="s">
        <v>78</v>
      </c>
      <c r="AM711" t="s">
        <v>78</v>
      </c>
      <c r="AN711" t="s">
        <v>78</v>
      </c>
      <c r="AO711" t="s">
        <v>78</v>
      </c>
      <c r="AP711" t="s">
        <v>78</v>
      </c>
      <c r="AQ711" t="s">
        <v>74</v>
      </c>
      <c r="AR711" t="s">
        <v>77</v>
      </c>
      <c r="AS711" t="s">
        <v>78</v>
      </c>
      <c r="AT711" t="s">
        <v>78</v>
      </c>
      <c r="AU711" t="s">
        <v>78</v>
      </c>
      <c r="AV711" t="s">
        <v>78</v>
      </c>
      <c r="AW711" t="s">
        <v>74</v>
      </c>
      <c r="AX711" t="s">
        <v>78</v>
      </c>
      <c r="AY711">
        <v>4.0999999999999996</v>
      </c>
      <c r="AZ711">
        <v>1</v>
      </c>
      <c r="BA711">
        <v>1</v>
      </c>
      <c r="BB711">
        <v>0.6</v>
      </c>
      <c r="BC711">
        <v>0</v>
      </c>
      <c r="BD711">
        <v>0.571428571</v>
      </c>
      <c r="BE711">
        <v>1</v>
      </c>
      <c r="BF711">
        <v>0.25</v>
      </c>
      <c r="BG711">
        <v>0</v>
      </c>
      <c r="BH711">
        <v>0.5</v>
      </c>
      <c r="BI711">
        <v>0.4</v>
      </c>
      <c r="BJ711">
        <v>0.36363636399999999</v>
      </c>
      <c r="BK711">
        <v>0</v>
      </c>
      <c r="BL711">
        <v>0.75</v>
      </c>
      <c r="BM711">
        <v>1</v>
      </c>
      <c r="BN711">
        <v>1</v>
      </c>
      <c r="BO711">
        <v>0</v>
      </c>
      <c r="BP711">
        <v>749</v>
      </c>
      <c r="BQ711">
        <v>9</v>
      </c>
      <c r="BR711">
        <v>7.8</v>
      </c>
      <c r="BS711">
        <v>8.9</v>
      </c>
      <c r="BT711">
        <v>8.6999999999999993</v>
      </c>
      <c r="BU711">
        <v>8</v>
      </c>
      <c r="BV711">
        <v>8.4</v>
      </c>
      <c r="BW711">
        <v>9.3000000000000007</v>
      </c>
      <c r="BX711">
        <v>8.9</v>
      </c>
      <c r="BY711">
        <v>8.6</v>
      </c>
      <c r="BZ711">
        <v>6.5</v>
      </c>
      <c r="CA711">
        <v>7.7</v>
      </c>
      <c r="CB711">
        <v>8.3000000000000007</v>
      </c>
      <c r="CC711">
        <v>8.9</v>
      </c>
      <c r="CD711">
        <v>9</v>
      </c>
      <c r="CE711">
        <v>9.1</v>
      </c>
      <c r="CF711">
        <v>455.1803807</v>
      </c>
      <c r="CG711">
        <f>IF(CJ711&lt;$CH$1,CJ711,)</f>
        <v>2008.933937</v>
      </c>
      <c r="CH711">
        <v>1</v>
      </c>
      <c r="CI711">
        <v>711</v>
      </c>
      <c r="CJ711">
        <v>2008.933937</v>
      </c>
      <c r="CK711">
        <f t="shared" si="34"/>
        <v>910.3607614</v>
      </c>
      <c r="CL711">
        <f t="shared" si="35"/>
        <v>1100.4317337365528</v>
      </c>
    </row>
    <row r="712" spans="1:90" x14ac:dyDescent="0.25">
      <c r="A712" s="5" t="s">
        <v>709</v>
      </c>
      <c r="B712" s="2" t="s">
        <v>817</v>
      </c>
      <c r="C712" s="10">
        <v>42430</v>
      </c>
      <c r="E712" s="14" t="e">
        <f t="shared" si="33"/>
        <v>#NUM!</v>
      </c>
      <c r="H712">
        <v>168</v>
      </c>
      <c r="I712">
        <v>69.599999999999994</v>
      </c>
      <c r="J712">
        <v>139.30000000000001</v>
      </c>
      <c r="K712">
        <v>8.5</v>
      </c>
      <c r="L712">
        <v>144</v>
      </c>
      <c r="M712">
        <v>71</v>
      </c>
      <c r="N712" t="s">
        <v>76</v>
      </c>
      <c r="O712">
        <v>294</v>
      </c>
      <c r="P712">
        <v>720</v>
      </c>
      <c r="Q712">
        <v>1280</v>
      </c>
      <c r="R712" s="1" t="s">
        <v>77</v>
      </c>
      <c r="S712" s="1" t="s">
        <v>77</v>
      </c>
      <c r="T712" t="s">
        <v>74</v>
      </c>
      <c r="U712">
        <v>8</v>
      </c>
      <c r="V712">
        <v>33.725999999999999</v>
      </c>
      <c r="W712">
        <v>1.5</v>
      </c>
      <c r="X712">
        <v>3</v>
      </c>
      <c r="Y712">
        <v>32</v>
      </c>
      <c r="Z712" t="s">
        <v>107</v>
      </c>
      <c r="AA712">
        <v>4100</v>
      </c>
      <c r="AB712">
        <v>104</v>
      </c>
      <c r="AC712">
        <v>34.67</v>
      </c>
      <c r="AD712">
        <v>13.78</v>
      </c>
      <c r="AE712">
        <v>11.55</v>
      </c>
      <c r="AF712" t="s">
        <v>74</v>
      </c>
      <c r="AG712">
        <v>13</v>
      </c>
      <c r="AH712">
        <v>2</v>
      </c>
      <c r="AI712">
        <v>5</v>
      </c>
      <c r="AJ712" t="s">
        <v>74</v>
      </c>
      <c r="AK712" t="s">
        <v>78</v>
      </c>
      <c r="AL712" t="s">
        <v>78</v>
      </c>
      <c r="AM712" t="s">
        <v>78</v>
      </c>
      <c r="AN712" t="s">
        <v>78</v>
      </c>
      <c r="AO712" t="s">
        <v>78</v>
      </c>
      <c r="AP712" t="s">
        <v>78</v>
      </c>
      <c r="AQ712" t="s">
        <v>74</v>
      </c>
      <c r="AR712" t="s">
        <v>77</v>
      </c>
      <c r="AS712" t="s">
        <v>78</v>
      </c>
      <c r="AT712" t="s">
        <v>78</v>
      </c>
      <c r="AU712" t="s">
        <v>78</v>
      </c>
      <c r="AV712" t="s">
        <v>78</v>
      </c>
      <c r="AW712" t="s">
        <v>74</v>
      </c>
      <c r="AX712" t="s">
        <v>78</v>
      </c>
      <c r="AY712">
        <v>4.0999999999999996</v>
      </c>
      <c r="AZ712">
        <v>1</v>
      </c>
      <c r="BA712">
        <v>1</v>
      </c>
      <c r="BB712">
        <v>0.6</v>
      </c>
      <c r="BC712">
        <v>0</v>
      </c>
      <c r="BD712">
        <v>0.571428571</v>
      </c>
      <c r="BE712">
        <v>0.66666666699999999</v>
      </c>
      <c r="BF712">
        <v>6.25E-2</v>
      </c>
      <c r="BG712">
        <v>0</v>
      </c>
      <c r="BH712">
        <v>0.5</v>
      </c>
      <c r="BI712">
        <v>0.4</v>
      </c>
      <c r="BJ712">
        <v>0.27272727299999999</v>
      </c>
      <c r="BK712">
        <v>0</v>
      </c>
      <c r="BL712">
        <v>0.75</v>
      </c>
      <c r="BM712">
        <v>1</v>
      </c>
      <c r="BN712">
        <v>0.83333333300000001</v>
      </c>
      <c r="BO712">
        <v>0</v>
      </c>
      <c r="BP712">
        <v>63</v>
      </c>
      <c r="BQ712">
        <v>9</v>
      </c>
      <c r="BR712">
        <v>7.9</v>
      </c>
      <c r="BS712">
        <v>8.5</v>
      </c>
      <c r="BT712">
        <v>8.8000000000000007</v>
      </c>
      <c r="BU712">
        <v>7.8</v>
      </c>
      <c r="BV712">
        <v>7.8</v>
      </c>
      <c r="BW712">
        <v>8.8000000000000007</v>
      </c>
      <c r="BX712">
        <v>7.4</v>
      </c>
      <c r="BY712">
        <v>8.6</v>
      </c>
      <c r="BZ712">
        <v>6</v>
      </c>
      <c r="CA712">
        <v>7.2</v>
      </c>
      <c r="CB712">
        <v>7.7</v>
      </c>
      <c r="CC712">
        <v>8.3000000000000007</v>
      </c>
      <c r="CD712">
        <v>8.1</v>
      </c>
      <c r="CE712">
        <v>8.6</v>
      </c>
      <c r="CF712">
        <v>224.7105311</v>
      </c>
      <c r="CG712">
        <f>IF(CJ712&lt;$CH$1,CJ712,)</f>
        <v>1639.1107629999999</v>
      </c>
      <c r="CH712">
        <v>1</v>
      </c>
      <c r="CI712">
        <v>712</v>
      </c>
      <c r="CJ712">
        <v>1639.1107629999999</v>
      </c>
      <c r="CK712">
        <f t="shared" si="34"/>
        <v>449.42106219999999</v>
      </c>
      <c r="CL712">
        <f t="shared" si="35"/>
        <v>897.85406353774681</v>
      </c>
    </row>
    <row r="713" spans="1:90" x14ac:dyDescent="0.25">
      <c r="A713" s="5" t="s">
        <v>709</v>
      </c>
      <c r="B713" s="2" t="s">
        <v>810</v>
      </c>
      <c r="C713" s="10">
        <v>42401</v>
      </c>
      <c r="D713" s="10">
        <v>42614</v>
      </c>
      <c r="E713" s="14">
        <f t="shared" si="33"/>
        <v>7</v>
      </c>
      <c r="F713" s="3" t="s">
        <v>818</v>
      </c>
      <c r="G713" s="3" t="s">
        <v>802</v>
      </c>
      <c r="H713">
        <v>280</v>
      </c>
      <c r="I713">
        <v>68.5</v>
      </c>
      <c r="J713">
        <v>144.6</v>
      </c>
      <c r="K713">
        <v>7.3</v>
      </c>
      <c r="L713">
        <v>129</v>
      </c>
      <c r="M713">
        <v>73</v>
      </c>
      <c r="N713" t="s">
        <v>76</v>
      </c>
      <c r="O713">
        <v>428</v>
      </c>
      <c r="P713">
        <v>1080</v>
      </c>
      <c r="Q713">
        <v>1920</v>
      </c>
      <c r="R713" s="1" t="s">
        <v>77</v>
      </c>
      <c r="S713" s="1" t="s">
        <v>78</v>
      </c>
      <c r="T713" t="s">
        <v>74</v>
      </c>
      <c r="U713">
        <v>4</v>
      </c>
      <c r="V713">
        <v>136.773</v>
      </c>
      <c r="W713">
        <v>2.2000000000000002</v>
      </c>
      <c r="X713">
        <v>3</v>
      </c>
      <c r="Y713">
        <v>64</v>
      </c>
      <c r="Z713" t="s">
        <v>77</v>
      </c>
      <c r="AA713">
        <v>3000</v>
      </c>
      <c r="AB713">
        <v>92</v>
      </c>
      <c r="AC713">
        <v>19.72</v>
      </c>
      <c r="AD713">
        <v>12.83</v>
      </c>
      <c r="AE713">
        <v>13.87</v>
      </c>
      <c r="AF713">
        <v>79</v>
      </c>
      <c r="AG713">
        <v>16</v>
      </c>
      <c r="AH713">
        <v>2</v>
      </c>
      <c r="AI713">
        <v>4</v>
      </c>
      <c r="AJ713" t="s">
        <v>74</v>
      </c>
      <c r="AK713" t="s">
        <v>78</v>
      </c>
      <c r="AL713" t="s">
        <v>78</v>
      </c>
      <c r="AM713" t="s">
        <v>78</v>
      </c>
      <c r="AN713" t="s">
        <v>78</v>
      </c>
      <c r="AO713" t="s">
        <v>78</v>
      </c>
      <c r="AP713" t="s">
        <v>78</v>
      </c>
      <c r="AQ713" t="s">
        <v>78</v>
      </c>
      <c r="AR713" t="s">
        <v>78</v>
      </c>
      <c r="AS713" t="s">
        <v>78</v>
      </c>
      <c r="AT713" t="s">
        <v>77</v>
      </c>
      <c r="AU713" t="s">
        <v>74</v>
      </c>
      <c r="AV713" t="s">
        <v>74</v>
      </c>
      <c r="AW713" t="s">
        <v>74</v>
      </c>
      <c r="AX713" t="s">
        <v>74</v>
      </c>
      <c r="AY713">
        <v>4.2</v>
      </c>
      <c r="AZ713">
        <v>1</v>
      </c>
      <c r="BA713">
        <v>1</v>
      </c>
      <c r="BB713">
        <v>0.6</v>
      </c>
      <c r="BC713">
        <v>0</v>
      </c>
      <c r="BD713">
        <v>0.571428571</v>
      </c>
      <c r="BE713">
        <v>0.66666666699999999</v>
      </c>
      <c r="BF713">
        <v>6.25E-2</v>
      </c>
      <c r="BG713">
        <v>0</v>
      </c>
      <c r="BH713">
        <v>0.5</v>
      </c>
      <c r="BI713">
        <v>0.4</v>
      </c>
      <c r="BJ713">
        <v>0.27272727299999999</v>
      </c>
      <c r="BK713">
        <v>0</v>
      </c>
      <c r="BL713">
        <v>0.75</v>
      </c>
      <c r="BM713">
        <v>0.75</v>
      </c>
      <c r="BN713">
        <v>0.83333333300000001</v>
      </c>
      <c r="BO713">
        <v>0</v>
      </c>
      <c r="BP713">
        <v>458</v>
      </c>
      <c r="BQ713">
        <v>9.1</v>
      </c>
      <c r="BR713">
        <v>7.3</v>
      </c>
      <c r="BS713">
        <v>9.5</v>
      </c>
      <c r="BT713">
        <v>9.4</v>
      </c>
      <c r="BU713">
        <v>9.1</v>
      </c>
      <c r="BV713">
        <v>8.3000000000000007</v>
      </c>
      <c r="BW713">
        <v>9.4</v>
      </c>
      <c r="BX713">
        <v>9.3000000000000007</v>
      </c>
      <c r="BY713">
        <v>9.4</v>
      </c>
      <c r="BZ713">
        <v>7.8</v>
      </c>
      <c r="CA713">
        <v>8.6999999999999993</v>
      </c>
      <c r="CB713">
        <v>8.8000000000000007</v>
      </c>
      <c r="CC713">
        <v>9</v>
      </c>
      <c r="CD713">
        <v>8.6999999999999993</v>
      </c>
      <c r="CE713">
        <v>9.1</v>
      </c>
      <c r="CF713">
        <v>60.000076460000002</v>
      </c>
      <c r="CG713">
        <f>IF(CJ713&lt;$CH$1,CJ713,)</f>
        <v>0</v>
      </c>
      <c r="CH713">
        <v>1</v>
      </c>
      <c r="CI713">
        <v>713</v>
      </c>
      <c r="CJ713">
        <v>14999.99958</v>
      </c>
      <c r="CK713">
        <f t="shared" si="34"/>
        <v>120.00015292</v>
      </c>
      <c r="CL713">
        <f t="shared" si="35"/>
        <v>0</v>
      </c>
    </row>
    <row r="714" spans="1:90" x14ac:dyDescent="0.25">
      <c r="A714" s="5" t="s">
        <v>709</v>
      </c>
      <c r="B714" s="2" t="s">
        <v>819</v>
      </c>
      <c r="C714" s="10">
        <v>42370</v>
      </c>
      <c r="E714" s="14" t="e">
        <f t="shared" si="33"/>
        <v>#NUM!</v>
      </c>
      <c r="F714" s="3" t="s">
        <v>818</v>
      </c>
      <c r="H714">
        <v>260</v>
      </c>
      <c r="I714">
        <v>70.8</v>
      </c>
      <c r="J714">
        <v>139.30000000000001</v>
      </c>
      <c r="K714">
        <v>7.8</v>
      </c>
      <c r="L714">
        <v>133</v>
      </c>
      <c r="M714">
        <v>70</v>
      </c>
      <c r="N714" t="s">
        <v>76</v>
      </c>
      <c r="O714">
        <v>441</v>
      </c>
      <c r="P714">
        <v>1080</v>
      </c>
      <c r="Q714">
        <v>1920</v>
      </c>
      <c r="R714" s="1" t="s">
        <v>77</v>
      </c>
      <c r="S714" s="1" t="s">
        <v>77</v>
      </c>
      <c r="T714" t="s">
        <v>74</v>
      </c>
      <c r="U714">
        <v>6</v>
      </c>
      <c r="V714">
        <v>61.841000000000001</v>
      </c>
      <c r="W714">
        <v>1.8</v>
      </c>
      <c r="X714">
        <v>3</v>
      </c>
      <c r="Y714">
        <v>64</v>
      </c>
      <c r="Z714" t="s">
        <v>107</v>
      </c>
      <c r="AA714">
        <v>3260</v>
      </c>
      <c r="AB714">
        <v>75</v>
      </c>
      <c r="AC714">
        <v>23.42</v>
      </c>
      <c r="AD714">
        <v>9.5</v>
      </c>
      <c r="AE714">
        <v>10.58</v>
      </c>
      <c r="AF714" t="s">
        <v>74</v>
      </c>
      <c r="AG714">
        <v>13</v>
      </c>
      <c r="AH714">
        <v>2</v>
      </c>
      <c r="AI714">
        <v>5</v>
      </c>
      <c r="AJ714" t="s">
        <v>74</v>
      </c>
      <c r="AK714" t="s">
        <v>78</v>
      </c>
      <c r="AL714" t="s">
        <v>78</v>
      </c>
      <c r="AM714" t="s">
        <v>78</v>
      </c>
      <c r="AN714" t="s">
        <v>78</v>
      </c>
      <c r="AO714" t="s">
        <v>78</v>
      </c>
      <c r="AP714" t="s">
        <v>78</v>
      </c>
      <c r="AQ714" t="s">
        <v>74</v>
      </c>
      <c r="AR714" t="s">
        <v>77</v>
      </c>
      <c r="AS714" t="s">
        <v>78</v>
      </c>
      <c r="AT714" t="s">
        <v>77</v>
      </c>
      <c r="AU714" t="s">
        <v>78</v>
      </c>
      <c r="AV714" t="s">
        <v>78</v>
      </c>
      <c r="AW714" t="s">
        <v>78</v>
      </c>
      <c r="AX714" t="s">
        <v>78</v>
      </c>
      <c r="AY714">
        <v>4.0999999999999996</v>
      </c>
      <c r="AZ714">
        <v>1</v>
      </c>
      <c r="BA714">
        <v>1</v>
      </c>
      <c r="BB714">
        <v>0.6</v>
      </c>
      <c r="BC714">
        <v>0</v>
      </c>
      <c r="BD714">
        <v>0.71428571399999996</v>
      </c>
      <c r="BE714">
        <v>0.66666666699999999</v>
      </c>
      <c r="BF714">
        <v>6.25E-2</v>
      </c>
      <c r="BG714">
        <v>0</v>
      </c>
      <c r="BH714">
        <v>0.5</v>
      </c>
      <c r="BI714">
        <v>0.4</v>
      </c>
      <c r="BJ714">
        <v>0.27272727299999999</v>
      </c>
      <c r="BK714">
        <v>0</v>
      </c>
      <c r="BL714">
        <v>0.75</v>
      </c>
      <c r="BM714">
        <v>0.75</v>
      </c>
      <c r="BN714">
        <v>0.83333333300000001</v>
      </c>
      <c r="BO714">
        <v>0</v>
      </c>
      <c r="BP714">
        <v>25</v>
      </c>
      <c r="BQ714">
        <v>8.8000000000000007</v>
      </c>
      <c r="BR714">
        <v>5.5</v>
      </c>
      <c r="BS714">
        <v>9.3000000000000007</v>
      </c>
      <c r="BT714">
        <v>9.1999999999999993</v>
      </c>
      <c r="BU714">
        <v>8.3000000000000007</v>
      </c>
      <c r="BV714">
        <v>8.8000000000000007</v>
      </c>
      <c r="BW714">
        <v>9.1999999999999993</v>
      </c>
      <c r="BX714">
        <v>7.9</v>
      </c>
      <c r="BY714">
        <v>9</v>
      </c>
      <c r="BZ714">
        <v>7</v>
      </c>
      <c r="CA714">
        <v>7.8</v>
      </c>
      <c r="CB714">
        <v>7.6</v>
      </c>
      <c r="CC714">
        <v>9</v>
      </c>
      <c r="CD714">
        <v>8.4</v>
      </c>
      <c r="CE714">
        <v>9.3000000000000007</v>
      </c>
      <c r="CF714">
        <v>202.00492790000001</v>
      </c>
      <c r="CG714">
        <f>IF(CJ714&lt;$CH$1,CJ714,)</f>
        <v>0</v>
      </c>
      <c r="CH714">
        <v>1</v>
      </c>
      <c r="CI714">
        <v>714</v>
      </c>
      <c r="CJ714">
        <v>14999.99958</v>
      </c>
      <c r="CK714">
        <f t="shared" si="34"/>
        <v>404.00985580000003</v>
      </c>
      <c r="CL714">
        <f t="shared" si="35"/>
        <v>0</v>
      </c>
    </row>
    <row r="715" spans="1:90" x14ac:dyDescent="0.25">
      <c r="A715" s="5" t="s">
        <v>709</v>
      </c>
      <c r="B715" s="2" t="s">
        <v>807</v>
      </c>
      <c r="C715" s="10">
        <v>42370</v>
      </c>
      <c r="D715" s="10">
        <v>42522</v>
      </c>
      <c r="E715" s="14">
        <f t="shared" si="33"/>
        <v>5</v>
      </c>
      <c r="F715" s="3" t="s">
        <v>820</v>
      </c>
      <c r="G715" s="3" t="s">
        <v>814</v>
      </c>
      <c r="H715">
        <v>130</v>
      </c>
      <c r="I715">
        <v>69.599999999999994</v>
      </c>
      <c r="J715">
        <v>139.30000000000001</v>
      </c>
      <c r="K715">
        <v>8.4</v>
      </c>
      <c r="L715">
        <v>144</v>
      </c>
      <c r="M715">
        <v>71</v>
      </c>
      <c r="N715" t="s">
        <v>76</v>
      </c>
      <c r="O715">
        <v>294</v>
      </c>
      <c r="P715">
        <v>720</v>
      </c>
      <c r="Q715">
        <v>1280</v>
      </c>
      <c r="R715" s="1" t="s">
        <v>77</v>
      </c>
      <c r="S715" s="1" t="s">
        <v>77</v>
      </c>
      <c r="T715" t="s">
        <v>74</v>
      </c>
      <c r="U715">
        <v>8</v>
      </c>
      <c r="V715">
        <v>33.725999999999999</v>
      </c>
      <c r="W715">
        <v>1.7</v>
      </c>
      <c r="X715">
        <v>2</v>
      </c>
      <c r="Y715">
        <v>16</v>
      </c>
      <c r="Z715" t="s">
        <v>107</v>
      </c>
      <c r="AA715">
        <v>4100</v>
      </c>
      <c r="AB715">
        <v>107</v>
      </c>
      <c r="AC715">
        <v>32.880000000000003</v>
      </c>
      <c r="AD715">
        <v>15.18</v>
      </c>
      <c r="AE715">
        <v>17.829999999999998</v>
      </c>
      <c r="AF715" t="s">
        <v>74</v>
      </c>
      <c r="AG715">
        <v>13</v>
      </c>
      <c r="AH715">
        <v>2</v>
      </c>
      <c r="AI715">
        <v>5</v>
      </c>
      <c r="AJ715" t="s">
        <v>74</v>
      </c>
      <c r="AK715" t="s">
        <v>77</v>
      </c>
      <c r="AL715" t="s">
        <v>78</v>
      </c>
      <c r="AM715" t="s">
        <v>74</v>
      </c>
      <c r="AN715" t="s">
        <v>78</v>
      </c>
      <c r="AO715" t="s">
        <v>78</v>
      </c>
      <c r="AP715" t="s">
        <v>78</v>
      </c>
      <c r="AQ715" t="s">
        <v>74</v>
      </c>
      <c r="AR715" t="s">
        <v>77</v>
      </c>
      <c r="AS715" t="s">
        <v>78</v>
      </c>
      <c r="AT715" t="s">
        <v>78</v>
      </c>
      <c r="AU715" t="s">
        <v>78</v>
      </c>
      <c r="AV715" t="s">
        <v>78</v>
      </c>
      <c r="AW715" t="s">
        <v>74</v>
      </c>
      <c r="AX715" t="s">
        <v>78</v>
      </c>
      <c r="AY715">
        <v>4.0999999999999996</v>
      </c>
      <c r="AZ715">
        <v>1</v>
      </c>
      <c r="BA715">
        <v>1</v>
      </c>
      <c r="BB715">
        <v>0.6</v>
      </c>
      <c r="BC715">
        <v>0</v>
      </c>
      <c r="BD715">
        <v>0.571428571</v>
      </c>
      <c r="BE715">
        <v>0.66666666699999999</v>
      </c>
      <c r="BF715">
        <v>6.25E-2</v>
      </c>
      <c r="BG715">
        <v>0</v>
      </c>
      <c r="BH715">
        <v>0.5</v>
      </c>
      <c r="BI715">
        <v>0.4</v>
      </c>
      <c r="BJ715">
        <v>0.27272727299999999</v>
      </c>
      <c r="BK715">
        <v>0</v>
      </c>
      <c r="BL715">
        <v>0.75</v>
      </c>
      <c r="BM715">
        <v>1</v>
      </c>
      <c r="BN715">
        <v>0.83333333300000001</v>
      </c>
      <c r="BO715">
        <v>0</v>
      </c>
      <c r="BP715">
        <v>89</v>
      </c>
      <c r="BQ715">
        <v>8.8000000000000007</v>
      </c>
      <c r="BR715">
        <v>7.9</v>
      </c>
      <c r="BS715">
        <v>8.6999999999999993</v>
      </c>
      <c r="BT715">
        <v>8.9</v>
      </c>
      <c r="BU715">
        <v>7.9</v>
      </c>
      <c r="BV715">
        <v>8.1999999999999993</v>
      </c>
      <c r="BW715">
        <v>8.6999999999999993</v>
      </c>
      <c r="BX715">
        <v>7.3</v>
      </c>
      <c r="BY715">
        <v>8.5</v>
      </c>
      <c r="BZ715">
        <v>6.9</v>
      </c>
      <c r="CA715">
        <v>7.6</v>
      </c>
      <c r="CB715">
        <v>7.9</v>
      </c>
      <c r="CC715">
        <v>8.6</v>
      </c>
      <c r="CD715">
        <v>8.3000000000000007</v>
      </c>
      <c r="CE715">
        <v>9</v>
      </c>
      <c r="CF715">
        <v>202.00492790000001</v>
      </c>
      <c r="CG715">
        <f>IF(CJ715&lt;$CH$1,CJ715,)</f>
        <v>1782.8066960000001</v>
      </c>
      <c r="CH715">
        <v>1</v>
      </c>
      <c r="CI715">
        <v>715</v>
      </c>
      <c r="CJ715">
        <v>1782.8066960000001</v>
      </c>
      <c r="CK715">
        <f t="shared" si="34"/>
        <v>404.00985580000003</v>
      </c>
      <c r="CL715">
        <f t="shared" si="35"/>
        <v>976.56624106122399</v>
      </c>
    </row>
    <row r="716" spans="1:90" x14ac:dyDescent="0.25">
      <c r="A716" s="5" t="s">
        <v>709</v>
      </c>
      <c r="B716" s="2" t="s">
        <v>812</v>
      </c>
      <c r="C716" s="10">
        <v>42309</v>
      </c>
      <c r="D716" s="10">
        <v>42583</v>
      </c>
      <c r="E716" s="14">
        <f t="shared" si="33"/>
        <v>9</v>
      </c>
      <c r="F716" s="3" t="s">
        <v>821</v>
      </c>
      <c r="G716" s="3" t="s">
        <v>793</v>
      </c>
      <c r="H716">
        <v>133</v>
      </c>
      <c r="I716">
        <v>76</v>
      </c>
      <c r="J716">
        <v>150</v>
      </c>
      <c r="K716">
        <v>8.6999999999999993</v>
      </c>
      <c r="L716">
        <v>164</v>
      </c>
      <c r="M716">
        <v>73</v>
      </c>
      <c r="N716" t="s">
        <v>76</v>
      </c>
      <c r="O716">
        <v>401</v>
      </c>
      <c r="P716">
        <v>1080</v>
      </c>
      <c r="Q716">
        <v>1920</v>
      </c>
      <c r="R716" s="1" t="s">
        <v>78</v>
      </c>
      <c r="S716" s="1" t="s">
        <v>77</v>
      </c>
      <c r="T716" t="s">
        <v>74</v>
      </c>
      <c r="U716">
        <v>8</v>
      </c>
      <c r="V716">
        <v>49.889000000000003</v>
      </c>
      <c r="W716">
        <v>2</v>
      </c>
      <c r="X716">
        <v>3</v>
      </c>
      <c r="Y716">
        <v>32</v>
      </c>
      <c r="Z716" t="s">
        <v>77</v>
      </c>
      <c r="AA716">
        <v>4000</v>
      </c>
      <c r="AB716">
        <v>93</v>
      </c>
      <c r="AC716">
        <v>21.68</v>
      </c>
      <c r="AD716">
        <v>12.92</v>
      </c>
      <c r="AE716">
        <v>12.93</v>
      </c>
      <c r="AF716">
        <v>90</v>
      </c>
      <c r="AG716">
        <v>13</v>
      </c>
      <c r="AH716">
        <v>2.2000000000000002</v>
      </c>
      <c r="AI716">
        <v>5</v>
      </c>
      <c r="AJ716" t="s">
        <v>74</v>
      </c>
      <c r="AK716" t="s">
        <v>78</v>
      </c>
      <c r="AL716" t="s">
        <v>78</v>
      </c>
      <c r="AM716" t="s">
        <v>78</v>
      </c>
      <c r="AN716" t="s">
        <v>78</v>
      </c>
      <c r="AO716" t="s">
        <v>78</v>
      </c>
      <c r="AP716" t="s">
        <v>78</v>
      </c>
      <c r="AQ716" t="s">
        <v>74</v>
      </c>
      <c r="AR716" t="s">
        <v>77</v>
      </c>
      <c r="AS716" t="s">
        <v>78</v>
      </c>
      <c r="AT716" t="s">
        <v>78</v>
      </c>
      <c r="AU716" t="s">
        <v>78</v>
      </c>
      <c r="AV716" t="s">
        <v>78</v>
      </c>
      <c r="AW716" t="s">
        <v>74</v>
      </c>
      <c r="AX716" t="s">
        <v>78</v>
      </c>
      <c r="AY716">
        <v>4.0999999999999996</v>
      </c>
      <c r="AZ716">
        <v>1</v>
      </c>
      <c r="BA716">
        <v>1</v>
      </c>
      <c r="BB716">
        <v>0.6</v>
      </c>
      <c r="BC716">
        <v>0</v>
      </c>
      <c r="BD716">
        <v>0.28571428599999998</v>
      </c>
      <c r="BE716">
        <v>0.66666666699999999</v>
      </c>
      <c r="BF716">
        <v>6.25E-2</v>
      </c>
      <c r="BG716">
        <v>0</v>
      </c>
      <c r="BH716">
        <v>0</v>
      </c>
      <c r="BI716">
        <v>0.4</v>
      </c>
      <c r="BJ716">
        <v>0.27272727299999999</v>
      </c>
      <c r="BK716">
        <v>0</v>
      </c>
      <c r="BL716">
        <v>0.5</v>
      </c>
      <c r="BM716">
        <v>1</v>
      </c>
      <c r="BN716">
        <v>0.83333333300000001</v>
      </c>
      <c r="BO716">
        <v>0</v>
      </c>
      <c r="BP716">
        <v>188</v>
      </c>
      <c r="BQ716">
        <v>8.5</v>
      </c>
      <c r="BR716">
        <v>7.5</v>
      </c>
      <c r="BS716">
        <v>8.6</v>
      </c>
      <c r="BT716">
        <v>8.3000000000000007</v>
      </c>
      <c r="BU716">
        <v>7.4</v>
      </c>
      <c r="BV716">
        <v>8.4</v>
      </c>
      <c r="BW716">
        <v>8.9</v>
      </c>
      <c r="BX716">
        <v>8.3000000000000007</v>
      </c>
      <c r="BY716">
        <v>8.3000000000000007</v>
      </c>
      <c r="BZ716">
        <v>6</v>
      </c>
      <c r="CA716">
        <v>7.3</v>
      </c>
      <c r="CB716">
        <v>8</v>
      </c>
      <c r="CC716">
        <v>8.5</v>
      </c>
      <c r="CD716">
        <v>8.3000000000000007</v>
      </c>
      <c r="CE716">
        <v>8.6</v>
      </c>
      <c r="CF716">
        <v>224.7105311</v>
      </c>
      <c r="CG716">
        <f>IF(CJ716&lt;$CH$1,CJ716,)</f>
        <v>2120.0094779999999</v>
      </c>
      <c r="CH716">
        <v>1</v>
      </c>
      <c r="CI716">
        <v>716</v>
      </c>
      <c r="CJ716">
        <v>2120.0094779999999</v>
      </c>
      <c r="CK716">
        <f t="shared" si="34"/>
        <v>449.42106219999999</v>
      </c>
      <c r="CL716">
        <f t="shared" si="35"/>
        <v>1161.2754717545818</v>
      </c>
    </row>
    <row r="717" spans="1:90" x14ac:dyDescent="0.25">
      <c r="A717" s="5" t="s">
        <v>709</v>
      </c>
      <c r="B717" s="2" t="s">
        <v>822</v>
      </c>
      <c r="C717" s="10">
        <v>42248</v>
      </c>
      <c r="E717" s="14" t="e">
        <f t="shared" si="33"/>
        <v>#NUM!</v>
      </c>
      <c r="F717" s="3" t="s">
        <v>818</v>
      </c>
      <c r="H717">
        <v>245</v>
      </c>
      <c r="I717">
        <v>69.599999999999994</v>
      </c>
      <c r="J717">
        <v>138.1</v>
      </c>
      <c r="K717">
        <v>7.8</v>
      </c>
      <c r="L717">
        <v>132</v>
      </c>
      <c r="M717">
        <v>71</v>
      </c>
      <c r="N717" t="s">
        <v>76</v>
      </c>
      <c r="O717">
        <v>441</v>
      </c>
      <c r="P717">
        <v>1080</v>
      </c>
      <c r="Q717">
        <v>1920</v>
      </c>
      <c r="R717" s="1" t="s">
        <v>78</v>
      </c>
      <c r="S717" s="1" t="s">
        <v>77</v>
      </c>
      <c r="T717" t="s">
        <v>74</v>
      </c>
      <c r="U717">
        <v>6</v>
      </c>
      <c r="V717">
        <v>67.980999999999995</v>
      </c>
      <c r="W717">
        <v>1.8</v>
      </c>
      <c r="X717">
        <v>2</v>
      </c>
      <c r="Y717">
        <v>16</v>
      </c>
      <c r="Z717" t="s">
        <v>77</v>
      </c>
      <c r="AA717">
        <v>3080</v>
      </c>
      <c r="AB717">
        <v>52</v>
      </c>
      <c r="AC717">
        <v>18.52</v>
      </c>
      <c r="AD717">
        <v>9.5299999999999994</v>
      </c>
      <c r="AE717">
        <v>10.78</v>
      </c>
      <c r="AF717" t="s">
        <v>74</v>
      </c>
      <c r="AG717">
        <v>13</v>
      </c>
      <c r="AH717">
        <v>2</v>
      </c>
      <c r="AI717">
        <v>5</v>
      </c>
      <c r="AJ717" t="s">
        <v>74</v>
      </c>
      <c r="AK717" t="s">
        <v>77</v>
      </c>
      <c r="AL717" t="s">
        <v>78</v>
      </c>
      <c r="AM717" t="s">
        <v>74</v>
      </c>
      <c r="AN717" t="s">
        <v>78</v>
      </c>
      <c r="AO717" t="s">
        <v>78</v>
      </c>
      <c r="AP717" t="s">
        <v>78</v>
      </c>
      <c r="AQ717" t="s">
        <v>74</v>
      </c>
      <c r="AR717" t="s">
        <v>77</v>
      </c>
      <c r="AS717" t="s">
        <v>78</v>
      </c>
      <c r="AT717" t="s">
        <v>77</v>
      </c>
      <c r="AU717" t="s">
        <v>74</v>
      </c>
      <c r="AV717" t="s">
        <v>74</v>
      </c>
      <c r="AW717" t="s">
        <v>74</v>
      </c>
      <c r="AX717" t="s">
        <v>78</v>
      </c>
      <c r="AY717">
        <v>4.0999999999999996</v>
      </c>
      <c r="AZ717">
        <v>1</v>
      </c>
      <c r="BA717">
        <v>1</v>
      </c>
      <c r="BB717">
        <v>0.6</v>
      </c>
      <c r="BC717">
        <v>0</v>
      </c>
      <c r="BD717">
        <v>0.71428571399999996</v>
      </c>
      <c r="BE717">
        <v>0.66666666699999999</v>
      </c>
      <c r="BF717">
        <v>6.25E-2</v>
      </c>
      <c r="BG717">
        <v>0</v>
      </c>
      <c r="BH717">
        <v>0.5</v>
      </c>
      <c r="BI717">
        <v>0.4</v>
      </c>
      <c r="BJ717">
        <v>0.27272727299999999</v>
      </c>
      <c r="BK717">
        <v>0</v>
      </c>
      <c r="BL717">
        <v>0.75</v>
      </c>
      <c r="BM717">
        <v>1</v>
      </c>
      <c r="BN717">
        <v>0.83333333300000001</v>
      </c>
      <c r="BO717">
        <v>0</v>
      </c>
      <c r="BP717">
        <v>220</v>
      </c>
      <c r="BQ717">
        <v>8.6</v>
      </c>
      <c r="BR717">
        <v>7.9</v>
      </c>
      <c r="BS717">
        <v>8.6999999999999993</v>
      </c>
      <c r="BT717">
        <v>9.1</v>
      </c>
      <c r="BU717">
        <v>8.5</v>
      </c>
      <c r="BV717">
        <v>8.4</v>
      </c>
      <c r="BW717">
        <v>9</v>
      </c>
      <c r="BX717">
        <v>8.4</v>
      </c>
      <c r="BY717">
        <v>9</v>
      </c>
      <c r="BZ717">
        <v>7.3</v>
      </c>
      <c r="CA717">
        <v>8.1999999999999993</v>
      </c>
      <c r="CB717">
        <v>8.6</v>
      </c>
      <c r="CC717">
        <v>8.8000000000000007</v>
      </c>
      <c r="CD717">
        <v>8.5</v>
      </c>
      <c r="CE717">
        <v>9.1999999999999993</v>
      </c>
      <c r="CF717">
        <v>234.52316339999999</v>
      </c>
      <c r="CG717">
        <f>IF(CJ717&lt;$CH$1,CJ717,)</f>
        <v>0</v>
      </c>
      <c r="CH717">
        <v>1</v>
      </c>
      <c r="CI717">
        <v>717</v>
      </c>
      <c r="CJ717">
        <v>14999.99958</v>
      </c>
      <c r="CK717">
        <f t="shared" si="34"/>
        <v>469.04632679999997</v>
      </c>
      <c r="CL717">
        <f t="shared" si="35"/>
        <v>0</v>
      </c>
    </row>
    <row r="718" spans="1:90" x14ac:dyDescent="0.25">
      <c r="A718" s="5" t="s">
        <v>709</v>
      </c>
      <c r="B718" s="2" t="s">
        <v>820</v>
      </c>
      <c r="C718" s="10">
        <v>42217</v>
      </c>
      <c r="D718" s="10">
        <v>42370</v>
      </c>
      <c r="E718" s="14">
        <f t="shared" si="33"/>
        <v>5</v>
      </c>
      <c r="F718" s="3" t="s">
        <v>823</v>
      </c>
      <c r="G718" s="3" t="s">
        <v>807</v>
      </c>
      <c r="H718">
        <v>95</v>
      </c>
      <c r="I718">
        <v>67.2</v>
      </c>
      <c r="J718">
        <v>134</v>
      </c>
      <c r="K718">
        <v>9.1999999999999993</v>
      </c>
      <c r="L718">
        <v>134</v>
      </c>
      <c r="M718">
        <v>67</v>
      </c>
      <c r="N718" t="s">
        <v>76</v>
      </c>
      <c r="O718">
        <v>312</v>
      </c>
      <c r="P718">
        <v>720</v>
      </c>
      <c r="Q718">
        <v>1280</v>
      </c>
      <c r="R718" s="1" t="s">
        <v>78</v>
      </c>
      <c r="S718" s="1" t="s">
        <v>77</v>
      </c>
      <c r="T718" t="s">
        <v>74</v>
      </c>
      <c r="U718">
        <v>4</v>
      </c>
      <c r="V718">
        <v>23.559000000000001</v>
      </c>
      <c r="W718">
        <v>1.2</v>
      </c>
      <c r="X718">
        <v>1</v>
      </c>
      <c r="Y718">
        <v>8</v>
      </c>
      <c r="Z718" t="s">
        <v>104</v>
      </c>
      <c r="AA718">
        <v>2200</v>
      </c>
      <c r="AB718">
        <v>55</v>
      </c>
      <c r="AC718">
        <v>12.55</v>
      </c>
      <c r="AD718">
        <v>5.68</v>
      </c>
      <c r="AE718">
        <v>8.02</v>
      </c>
      <c r="AF718" t="s">
        <v>74</v>
      </c>
      <c r="AG718">
        <v>8</v>
      </c>
      <c r="AH718">
        <v>2.2000000000000002</v>
      </c>
      <c r="AI718">
        <v>2</v>
      </c>
      <c r="AJ718" t="s">
        <v>74</v>
      </c>
      <c r="AK718" t="s">
        <v>77</v>
      </c>
      <c r="AL718" t="s">
        <v>78</v>
      </c>
      <c r="AM718" t="s">
        <v>78</v>
      </c>
      <c r="AN718" t="s">
        <v>78</v>
      </c>
      <c r="AO718" t="s">
        <v>78</v>
      </c>
      <c r="AP718" t="s">
        <v>78</v>
      </c>
      <c r="AQ718" t="s">
        <v>74</v>
      </c>
      <c r="AR718" t="s">
        <v>77</v>
      </c>
      <c r="AS718" t="s">
        <v>78</v>
      </c>
      <c r="AT718" t="s">
        <v>78</v>
      </c>
      <c r="AU718" t="s">
        <v>78</v>
      </c>
      <c r="AV718" t="s">
        <v>78</v>
      </c>
      <c r="AW718" t="s">
        <v>74</v>
      </c>
      <c r="AX718" t="s">
        <v>78</v>
      </c>
      <c r="AY718">
        <v>4</v>
      </c>
      <c r="AZ718">
        <v>1</v>
      </c>
      <c r="BA718">
        <v>0.5</v>
      </c>
      <c r="BB718">
        <v>0.4</v>
      </c>
      <c r="BC718">
        <v>0</v>
      </c>
      <c r="BD718">
        <v>0.28571428599999998</v>
      </c>
      <c r="BE718">
        <v>0.66666666699999999</v>
      </c>
      <c r="BF718">
        <v>6.25E-2</v>
      </c>
      <c r="BG718">
        <v>0</v>
      </c>
      <c r="BH718">
        <v>0</v>
      </c>
      <c r="BI718">
        <v>0.2</v>
      </c>
      <c r="BJ718">
        <v>0.18181818199999999</v>
      </c>
      <c r="BK718">
        <v>0</v>
      </c>
      <c r="BL718">
        <v>0.5</v>
      </c>
      <c r="BM718">
        <v>0.5</v>
      </c>
      <c r="BN718">
        <v>0.5</v>
      </c>
      <c r="BO718">
        <v>0</v>
      </c>
      <c r="BP718">
        <v>51</v>
      </c>
      <c r="BQ718">
        <v>8.1999999999999993</v>
      </c>
      <c r="BR718">
        <v>7.7</v>
      </c>
      <c r="BS718">
        <v>7.3</v>
      </c>
      <c r="BT718">
        <v>8.3000000000000007</v>
      </c>
      <c r="BU718">
        <v>6.9</v>
      </c>
      <c r="BV718">
        <v>7.9</v>
      </c>
      <c r="BW718">
        <v>7.7</v>
      </c>
      <c r="BX718">
        <v>5.6</v>
      </c>
      <c r="BY718">
        <v>8</v>
      </c>
      <c r="BZ718">
        <v>5.8</v>
      </c>
      <c r="CA718">
        <v>6.2</v>
      </c>
      <c r="CB718">
        <v>7.4</v>
      </c>
      <c r="CC718">
        <v>8.5</v>
      </c>
      <c r="CD718">
        <v>8</v>
      </c>
      <c r="CE718">
        <v>8.4</v>
      </c>
      <c r="CF718">
        <v>223.11026290000001</v>
      </c>
      <c r="CG718">
        <f>IF(CJ718&lt;$CH$1,CJ718,)</f>
        <v>0</v>
      </c>
      <c r="CH718">
        <v>1</v>
      </c>
      <c r="CI718">
        <v>718</v>
      </c>
      <c r="CJ718">
        <v>13235.97386</v>
      </c>
      <c r="CK718">
        <f t="shared" si="34"/>
        <v>446.22052580000002</v>
      </c>
      <c r="CL718">
        <f t="shared" si="35"/>
        <v>0</v>
      </c>
    </row>
    <row r="719" spans="1:90" x14ac:dyDescent="0.25">
      <c r="A719" s="5" t="s">
        <v>709</v>
      </c>
      <c r="B719" s="2" t="s">
        <v>821</v>
      </c>
      <c r="C719" s="10">
        <v>42217</v>
      </c>
      <c r="D719" s="10">
        <v>42309</v>
      </c>
      <c r="E719" s="14">
        <f t="shared" si="33"/>
        <v>3</v>
      </c>
      <c r="F719" s="3" t="s">
        <v>824</v>
      </c>
      <c r="G719" s="3" t="s">
        <v>812</v>
      </c>
      <c r="H719">
        <v>150</v>
      </c>
      <c r="I719">
        <v>76</v>
      </c>
      <c r="J719">
        <v>152</v>
      </c>
      <c r="K719">
        <v>8.3000000000000007</v>
      </c>
      <c r="L719">
        <v>160</v>
      </c>
      <c r="M719">
        <v>72</v>
      </c>
      <c r="N719" t="s">
        <v>76</v>
      </c>
      <c r="O719">
        <v>401</v>
      </c>
      <c r="P719">
        <v>1080</v>
      </c>
      <c r="Q719">
        <v>1920</v>
      </c>
      <c r="R719" s="1" t="s">
        <v>77</v>
      </c>
      <c r="S719" s="1" t="s">
        <v>77</v>
      </c>
      <c r="T719" t="s">
        <v>74</v>
      </c>
      <c r="U719">
        <v>8</v>
      </c>
      <c r="V719">
        <v>48.021999999999998</v>
      </c>
      <c r="W719">
        <v>2</v>
      </c>
      <c r="X719">
        <v>2</v>
      </c>
      <c r="Y719">
        <v>16</v>
      </c>
      <c r="Z719" t="s">
        <v>104</v>
      </c>
      <c r="AA719">
        <v>3060</v>
      </c>
      <c r="AB719">
        <v>49</v>
      </c>
      <c r="AC719">
        <v>17.149999999999999</v>
      </c>
      <c r="AD719">
        <v>7.6</v>
      </c>
      <c r="AE719">
        <v>6.62</v>
      </c>
      <c r="AF719" t="s">
        <v>74</v>
      </c>
      <c r="AG719">
        <v>13</v>
      </c>
      <c r="AH719">
        <v>2.2000000000000002</v>
      </c>
      <c r="AI719">
        <v>5</v>
      </c>
      <c r="AJ719" t="s">
        <v>74</v>
      </c>
      <c r="AK719" t="s">
        <v>77</v>
      </c>
      <c r="AL719" t="s">
        <v>78</v>
      </c>
      <c r="AM719" t="s">
        <v>78</v>
      </c>
      <c r="AN719" t="s">
        <v>78</v>
      </c>
      <c r="AO719" t="s">
        <v>78</v>
      </c>
      <c r="AP719" t="s">
        <v>78</v>
      </c>
      <c r="AQ719" t="s">
        <v>74</v>
      </c>
      <c r="AR719" t="s">
        <v>77</v>
      </c>
      <c r="AS719" t="s">
        <v>78</v>
      </c>
      <c r="AT719" t="s">
        <v>78</v>
      </c>
      <c r="AU719" t="s">
        <v>74</v>
      </c>
      <c r="AV719" t="s">
        <v>74</v>
      </c>
      <c r="AW719" t="s">
        <v>74</v>
      </c>
      <c r="AX719" t="s">
        <v>74</v>
      </c>
      <c r="AY719">
        <v>4</v>
      </c>
      <c r="AZ719">
        <v>1</v>
      </c>
      <c r="BA719">
        <v>1</v>
      </c>
      <c r="BB719">
        <v>0.6</v>
      </c>
      <c r="BC719">
        <v>0</v>
      </c>
      <c r="BD719">
        <v>0.28571428599999998</v>
      </c>
      <c r="BE719">
        <v>0.66666666699999999</v>
      </c>
      <c r="BF719">
        <v>6.25E-2</v>
      </c>
      <c r="BG719">
        <v>0</v>
      </c>
      <c r="BH719">
        <v>0</v>
      </c>
      <c r="BI719">
        <v>0.4</v>
      </c>
      <c r="BJ719">
        <v>0.27272727299999999</v>
      </c>
      <c r="BK719">
        <v>0</v>
      </c>
      <c r="BL719">
        <v>0.5</v>
      </c>
      <c r="BM719">
        <v>1</v>
      </c>
      <c r="BN719">
        <v>0.83333333300000001</v>
      </c>
      <c r="BO719">
        <v>0</v>
      </c>
      <c r="BP719">
        <v>256</v>
      </c>
      <c r="BQ719">
        <v>8.1999999999999993</v>
      </c>
      <c r="BR719">
        <v>7.3</v>
      </c>
      <c r="BS719">
        <v>8.1</v>
      </c>
      <c r="BT719">
        <v>8.1</v>
      </c>
      <c r="BU719">
        <v>7.3</v>
      </c>
      <c r="BV719">
        <v>7.9</v>
      </c>
      <c r="BW719">
        <v>8.6</v>
      </c>
      <c r="BX719">
        <v>7.9</v>
      </c>
      <c r="BY719">
        <v>8.3000000000000007</v>
      </c>
      <c r="BZ719">
        <v>6.2</v>
      </c>
      <c r="CA719">
        <v>7.2</v>
      </c>
      <c r="CB719">
        <v>7.6</v>
      </c>
      <c r="CC719">
        <v>8.5</v>
      </c>
      <c r="CD719">
        <v>8.3000000000000007</v>
      </c>
      <c r="CE719">
        <v>8.6</v>
      </c>
      <c r="CF719">
        <v>253.96704740000001</v>
      </c>
      <c r="CG719">
        <f>IF(CJ719&lt;$CH$1,CJ719,)</f>
        <v>0</v>
      </c>
      <c r="CH719">
        <v>1</v>
      </c>
      <c r="CI719">
        <v>719</v>
      </c>
      <c r="CJ719">
        <v>14999.999959999999</v>
      </c>
      <c r="CK719">
        <f t="shared" si="34"/>
        <v>507.93409480000003</v>
      </c>
      <c r="CL719">
        <f t="shared" si="35"/>
        <v>0</v>
      </c>
    </row>
    <row r="720" spans="1:90" x14ac:dyDescent="0.25">
      <c r="A720" s="5" t="s">
        <v>709</v>
      </c>
      <c r="B720" s="2" t="s">
        <v>825</v>
      </c>
      <c r="C720" s="10">
        <v>42095</v>
      </c>
      <c r="E720" s="14" t="e">
        <f t="shared" si="33"/>
        <v>#NUM!</v>
      </c>
      <c r="F720" s="3" t="s">
        <v>818</v>
      </c>
      <c r="H720">
        <v>300</v>
      </c>
      <c r="I720">
        <v>69.599999999999994</v>
      </c>
      <c r="J720">
        <v>138.1</v>
      </c>
      <c r="K720">
        <v>7.8</v>
      </c>
      <c r="L720">
        <v>130</v>
      </c>
      <c r="M720">
        <v>71</v>
      </c>
      <c r="N720" t="s">
        <v>76</v>
      </c>
      <c r="O720">
        <v>441</v>
      </c>
      <c r="P720">
        <v>1080</v>
      </c>
      <c r="Q720">
        <v>1920</v>
      </c>
      <c r="R720" s="1" t="s">
        <v>78</v>
      </c>
      <c r="S720" s="1" t="s">
        <v>78</v>
      </c>
      <c r="T720" t="s">
        <v>74</v>
      </c>
      <c r="U720">
        <v>8</v>
      </c>
      <c r="V720">
        <v>40.253</v>
      </c>
      <c r="W720">
        <v>1.7</v>
      </c>
      <c r="X720">
        <v>2</v>
      </c>
      <c r="Y720">
        <v>16</v>
      </c>
      <c r="Z720" t="s">
        <v>77</v>
      </c>
      <c r="AA720">
        <v>3120</v>
      </c>
      <c r="AB720">
        <v>67</v>
      </c>
      <c r="AC720">
        <v>21.03</v>
      </c>
      <c r="AD720">
        <v>8.4499999999999993</v>
      </c>
      <c r="AE720">
        <v>10.18</v>
      </c>
      <c r="AF720" t="s">
        <v>74</v>
      </c>
      <c r="AG720">
        <v>13</v>
      </c>
      <c r="AH720">
        <v>2</v>
      </c>
      <c r="AI720">
        <v>5</v>
      </c>
      <c r="AJ720" t="s">
        <v>74</v>
      </c>
      <c r="AK720" t="s">
        <v>77</v>
      </c>
      <c r="AL720" t="s">
        <v>78</v>
      </c>
      <c r="AM720" t="s">
        <v>74</v>
      </c>
      <c r="AN720" t="s">
        <v>78</v>
      </c>
      <c r="AO720" t="s">
        <v>78</v>
      </c>
      <c r="AP720" t="s">
        <v>78</v>
      </c>
      <c r="AQ720" t="s">
        <v>74</v>
      </c>
      <c r="AR720" t="s">
        <v>77</v>
      </c>
      <c r="AS720" t="s">
        <v>78</v>
      </c>
      <c r="AT720" t="s">
        <v>78</v>
      </c>
      <c r="AU720" t="s">
        <v>78</v>
      </c>
      <c r="AV720" t="s">
        <v>78</v>
      </c>
      <c r="AW720" t="s">
        <v>74</v>
      </c>
      <c r="AX720" t="s">
        <v>78</v>
      </c>
      <c r="AY720">
        <v>4.0999999999999996</v>
      </c>
      <c r="AZ720">
        <v>1</v>
      </c>
      <c r="BA720">
        <v>1</v>
      </c>
      <c r="BB720">
        <v>0.4</v>
      </c>
      <c r="BC720">
        <v>0</v>
      </c>
      <c r="BD720">
        <v>0.428571429</v>
      </c>
      <c r="BE720">
        <v>0.66666666699999999</v>
      </c>
      <c r="BF720">
        <v>6.25E-2</v>
      </c>
      <c r="BG720">
        <v>0</v>
      </c>
      <c r="BH720">
        <v>0</v>
      </c>
      <c r="BI720">
        <v>0.4</v>
      </c>
      <c r="BJ720">
        <v>0.18181818199999999</v>
      </c>
      <c r="BK720">
        <v>0</v>
      </c>
      <c r="BL720">
        <v>0.5</v>
      </c>
      <c r="BM720">
        <v>0.75</v>
      </c>
      <c r="BN720">
        <v>0.66666666699999999</v>
      </c>
      <c r="BO720">
        <v>0</v>
      </c>
      <c r="BP720">
        <v>39</v>
      </c>
      <c r="BQ720">
        <v>8</v>
      </c>
      <c r="BR720">
        <v>7.6</v>
      </c>
      <c r="BS720">
        <v>8</v>
      </c>
      <c r="BT720">
        <v>8.9</v>
      </c>
      <c r="BU720">
        <v>8.5</v>
      </c>
      <c r="BV720">
        <v>7.5</v>
      </c>
      <c r="BW720">
        <v>7.6</v>
      </c>
      <c r="BX720">
        <v>6.6</v>
      </c>
      <c r="BY720">
        <v>8.6</v>
      </c>
      <c r="BZ720">
        <v>6.4</v>
      </c>
      <c r="CA720">
        <v>7.6</v>
      </c>
      <c r="CB720">
        <v>8</v>
      </c>
      <c r="CC720">
        <v>8.6</v>
      </c>
      <c r="CD720">
        <v>8.1</v>
      </c>
      <c r="CE720">
        <v>8.5</v>
      </c>
      <c r="CF720">
        <v>74.083598120000005</v>
      </c>
      <c r="CG720">
        <f>IF(CJ720&lt;$CH$1,CJ720,)</f>
        <v>0</v>
      </c>
      <c r="CH720">
        <v>1</v>
      </c>
      <c r="CI720">
        <v>720</v>
      </c>
      <c r="CJ720">
        <v>14999.99958</v>
      </c>
      <c r="CK720">
        <f t="shared" si="34"/>
        <v>148.16719624000001</v>
      </c>
      <c r="CL720">
        <f t="shared" si="35"/>
        <v>0</v>
      </c>
    </row>
    <row r="721" spans="1:90" x14ac:dyDescent="0.25">
      <c r="A721" s="5" t="s">
        <v>709</v>
      </c>
      <c r="B721" s="2" t="s">
        <v>826</v>
      </c>
      <c r="C721" s="10">
        <v>42005</v>
      </c>
      <c r="D721" s="10">
        <v>42644</v>
      </c>
      <c r="E721" s="14">
        <f t="shared" si="33"/>
        <v>21</v>
      </c>
      <c r="G721" s="3" t="s">
        <v>799</v>
      </c>
      <c r="H721">
        <v>315</v>
      </c>
      <c r="I721">
        <v>77.599999999999994</v>
      </c>
      <c r="J721">
        <v>155.1</v>
      </c>
      <c r="K721">
        <v>6.9</v>
      </c>
      <c r="L721">
        <v>161</v>
      </c>
      <c r="M721">
        <v>74</v>
      </c>
      <c r="N721" t="s">
        <v>76</v>
      </c>
      <c r="O721">
        <v>386</v>
      </c>
      <c r="P721">
        <v>1080</v>
      </c>
      <c r="Q721">
        <v>1920</v>
      </c>
      <c r="R721" s="1" t="s">
        <v>78</v>
      </c>
      <c r="S721" s="1" t="s">
        <v>78</v>
      </c>
      <c r="T721" t="s">
        <v>74</v>
      </c>
      <c r="U721">
        <v>4</v>
      </c>
      <c r="V721">
        <v>64.537000000000006</v>
      </c>
      <c r="W721">
        <v>2.5</v>
      </c>
      <c r="X721">
        <v>3</v>
      </c>
      <c r="Y721">
        <v>16</v>
      </c>
      <c r="Z721" t="s">
        <v>77</v>
      </c>
      <c r="AA721">
        <v>3000</v>
      </c>
      <c r="AB721">
        <v>55</v>
      </c>
      <c r="AC721">
        <v>21.68</v>
      </c>
      <c r="AD721">
        <v>5.88</v>
      </c>
      <c r="AE721">
        <v>5.3</v>
      </c>
      <c r="AF721" t="s">
        <v>74</v>
      </c>
      <c r="AG721">
        <v>13</v>
      </c>
      <c r="AH721">
        <v>2</v>
      </c>
      <c r="AI721">
        <v>4.0999999999999996</v>
      </c>
      <c r="AJ721" t="s">
        <v>74</v>
      </c>
      <c r="AK721" t="s">
        <v>77</v>
      </c>
      <c r="AL721" t="s">
        <v>78</v>
      </c>
      <c r="AM721" t="s">
        <v>78</v>
      </c>
      <c r="AN721" t="s">
        <v>78</v>
      </c>
      <c r="AO721" t="s">
        <v>78</v>
      </c>
      <c r="AP721" t="s">
        <v>78</v>
      </c>
      <c r="AQ721" t="s">
        <v>78</v>
      </c>
      <c r="AR721" t="s">
        <v>77</v>
      </c>
      <c r="AS721" t="s">
        <v>78</v>
      </c>
      <c r="AT721" t="s">
        <v>77</v>
      </c>
      <c r="AU721" t="s">
        <v>78</v>
      </c>
      <c r="AV721" t="s">
        <v>78</v>
      </c>
      <c r="AW721" t="s">
        <v>74</v>
      </c>
      <c r="AX721" t="s">
        <v>78</v>
      </c>
      <c r="AY721">
        <v>4.0999999999999996</v>
      </c>
      <c r="AZ721">
        <v>1</v>
      </c>
      <c r="BA721">
        <v>0.5</v>
      </c>
      <c r="BB721">
        <v>0.4</v>
      </c>
      <c r="BC721">
        <v>0</v>
      </c>
      <c r="BD721">
        <v>0.428571429</v>
      </c>
      <c r="BE721">
        <v>0.66666666699999999</v>
      </c>
      <c r="BF721">
        <v>6.25E-2</v>
      </c>
      <c r="BG721">
        <v>0</v>
      </c>
      <c r="BH721">
        <v>0</v>
      </c>
      <c r="BI721">
        <v>0.2</v>
      </c>
      <c r="BJ721">
        <v>0.18181818199999999</v>
      </c>
      <c r="BK721">
        <v>0</v>
      </c>
      <c r="BL721">
        <v>0.5</v>
      </c>
      <c r="BM721">
        <v>0.75</v>
      </c>
      <c r="BN721">
        <v>0.66666666699999999</v>
      </c>
      <c r="BO721">
        <v>0</v>
      </c>
      <c r="BP721">
        <v>13</v>
      </c>
      <c r="BQ721">
        <v>9</v>
      </c>
      <c r="BR721">
        <v>6.2</v>
      </c>
      <c r="BS721">
        <v>9.3000000000000007</v>
      </c>
      <c r="BT721">
        <v>8.1999999999999993</v>
      </c>
      <c r="BU721">
        <v>8.1999999999999993</v>
      </c>
      <c r="BV721">
        <v>9.1999999999999993</v>
      </c>
      <c r="BW721">
        <v>9.1</v>
      </c>
      <c r="BX721">
        <v>8.1</v>
      </c>
      <c r="BY721">
        <v>9.1</v>
      </c>
      <c r="BZ721">
        <v>6.8</v>
      </c>
      <c r="CA721">
        <v>8.1</v>
      </c>
      <c r="CB721">
        <v>8.1</v>
      </c>
      <c r="CC721">
        <v>9.1999999999999993</v>
      </c>
      <c r="CD721">
        <v>8.1999999999999993</v>
      </c>
      <c r="CE721">
        <v>9.5</v>
      </c>
      <c r="CF721">
        <v>741.29307100000005</v>
      </c>
      <c r="CG721">
        <f>IF(CJ721&lt;$CH$1,CJ721,)</f>
        <v>0</v>
      </c>
      <c r="CH721">
        <v>1</v>
      </c>
      <c r="CI721">
        <v>721</v>
      </c>
      <c r="CJ721">
        <v>14999.99994</v>
      </c>
      <c r="CK721">
        <f t="shared" si="34"/>
        <v>1482.5861420000001</v>
      </c>
      <c r="CL721">
        <f t="shared" si="35"/>
        <v>0</v>
      </c>
    </row>
    <row r="722" spans="1:90" x14ac:dyDescent="0.25">
      <c r="A722" s="5" t="s">
        <v>709</v>
      </c>
      <c r="B722" s="2" t="s">
        <v>809</v>
      </c>
      <c r="C722" s="10">
        <v>42005</v>
      </c>
      <c r="D722" s="10">
        <v>42644</v>
      </c>
      <c r="E722" s="14">
        <f t="shared" si="33"/>
        <v>21</v>
      </c>
      <c r="G722" s="3" t="s">
        <v>799</v>
      </c>
      <c r="H722">
        <v>426</v>
      </c>
      <c r="I722">
        <v>77.599999999999994</v>
      </c>
      <c r="J722">
        <v>155.1</v>
      </c>
      <c r="K722">
        <v>6.9</v>
      </c>
      <c r="L722">
        <v>161</v>
      </c>
      <c r="M722">
        <v>74</v>
      </c>
      <c r="N722" t="s">
        <v>76</v>
      </c>
      <c r="O722">
        <v>515</v>
      </c>
      <c r="P722">
        <v>1440</v>
      </c>
      <c r="Q722">
        <v>2560</v>
      </c>
      <c r="R722" s="1" t="s">
        <v>78</v>
      </c>
      <c r="S722" s="1" t="s">
        <v>78</v>
      </c>
      <c r="T722" t="s">
        <v>74</v>
      </c>
      <c r="U722">
        <v>8</v>
      </c>
      <c r="V722">
        <v>80.998000000000005</v>
      </c>
      <c r="W722">
        <v>2</v>
      </c>
      <c r="X722">
        <v>4</v>
      </c>
      <c r="Y722">
        <v>64</v>
      </c>
      <c r="Z722" t="s">
        <v>77</v>
      </c>
      <c r="AA722">
        <v>3000</v>
      </c>
      <c r="AF722" t="s">
        <v>74</v>
      </c>
      <c r="AG722">
        <v>13</v>
      </c>
      <c r="AH722">
        <v>2</v>
      </c>
      <c r="AI722">
        <v>4.0999999999999996</v>
      </c>
      <c r="AJ722" t="s">
        <v>74</v>
      </c>
      <c r="AK722" t="s">
        <v>77</v>
      </c>
      <c r="AL722" t="s">
        <v>78</v>
      </c>
      <c r="AM722" t="s">
        <v>78</v>
      </c>
      <c r="AN722" t="s">
        <v>78</v>
      </c>
      <c r="AO722" t="s">
        <v>78</v>
      </c>
      <c r="AP722" t="s">
        <v>78</v>
      </c>
      <c r="AQ722" t="s">
        <v>78</v>
      </c>
      <c r="AR722" t="s">
        <v>77</v>
      </c>
      <c r="AS722" t="s">
        <v>78</v>
      </c>
      <c r="AT722" t="s">
        <v>77</v>
      </c>
      <c r="AU722" t="s">
        <v>78</v>
      </c>
      <c r="AV722" t="s">
        <v>78</v>
      </c>
      <c r="AW722" t="s">
        <v>74</v>
      </c>
      <c r="AX722" t="s">
        <v>78</v>
      </c>
      <c r="AY722">
        <v>4.0999999999999996</v>
      </c>
      <c r="AZ722">
        <v>1</v>
      </c>
      <c r="BA722">
        <v>0.5</v>
      </c>
      <c r="BB722">
        <v>0.4</v>
      </c>
      <c r="BC722">
        <v>0</v>
      </c>
      <c r="BD722">
        <v>0.428571429</v>
      </c>
      <c r="BE722">
        <v>0.66666666699999999</v>
      </c>
      <c r="BF722">
        <v>6.25E-2</v>
      </c>
      <c r="BG722">
        <v>0</v>
      </c>
      <c r="BH722">
        <v>0</v>
      </c>
      <c r="BI722">
        <v>0.2</v>
      </c>
      <c r="BJ722">
        <v>0.18181818199999999</v>
      </c>
      <c r="BK722">
        <v>0</v>
      </c>
      <c r="BL722">
        <v>0.5</v>
      </c>
      <c r="BM722">
        <v>0.75</v>
      </c>
      <c r="BN722">
        <v>0.66666666699999999</v>
      </c>
      <c r="BO722">
        <v>0</v>
      </c>
      <c r="BP722">
        <v>33</v>
      </c>
      <c r="BQ722">
        <v>8.6</v>
      </c>
      <c r="BR722">
        <v>7.2</v>
      </c>
      <c r="BS722">
        <v>9.5</v>
      </c>
      <c r="BT722">
        <v>8.9</v>
      </c>
      <c r="BU722">
        <v>8.4</v>
      </c>
      <c r="BV722">
        <v>9.1999999999999993</v>
      </c>
      <c r="BW722">
        <v>9.5</v>
      </c>
      <c r="BX722">
        <v>9.1999999999999993</v>
      </c>
      <c r="BY722">
        <v>8.9</v>
      </c>
      <c r="BZ722">
        <v>6.9</v>
      </c>
      <c r="CA722">
        <v>8.3000000000000007</v>
      </c>
      <c r="CB722">
        <v>8.9</v>
      </c>
      <c r="CC722">
        <v>8.8000000000000007</v>
      </c>
      <c r="CD722">
        <v>8.6</v>
      </c>
      <c r="CE722">
        <v>8.3000000000000007</v>
      </c>
      <c r="CF722">
        <v>741.29307100000005</v>
      </c>
      <c r="CG722">
        <f>IF(CJ722&lt;$CH$1,CJ722,)</f>
        <v>0</v>
      </c>
      <c r="CH722">
        <v>1</v>
      </c>
      <c r="CI722">
        <v>722</v>
      </c>
      <c r="CJ722">
        <v>14999.99994</v>
      </c>
      <c r="CK722">
        <f t="shared" si="34"/>
        <v>1482.5861420000001</v>
      </c>
      <c r="CL722">
        <f t="shared" si="35"/>
        <v>0</v>
      </c>
    </row>
    <row r="723" spans="1:90" x14ac:dyDescent="0.25">
      <c r="A723" s="5" t="s">
        <v>709</v>
      </c>
      <c r="B723" s="2" t="s">
        <v>818</v>
      </c>
      <c r="C723" s="10">
        <v>41821</v>
      </c>
      <c r="D723" s="10">
        <v>42095</v>
      </c>
      <c r="E723" s="14">
        <f t="shared" si="33"/>
        <v>9</v>
      </c>
      <c r="F723" s="3" t="s">
        <v>827</v>
      </c>
      <c r="G723" s="3" t="s">
        <v>825</v>
      </c>
      <c r="H723">
        <v>300</v>
      </c>
      <c r="I723">
        <v>68.5</v>
      </c>
      <c r="J723">
        <v>139.19999999999999</v>
      </c>
      <c r="K723">
        <v>8.9</v>
      </c>
      <c r="L723">
        <v>149</v>
      </c>
      <c r="M723">
        <v>72</v>
      </c>
      <c r="N723" t="s">
        <v>76</v>
      </c>
      <c r="O723">
        <v>441</v>
      </c>
      <c r="P723">
        <v>1080</v>
      </c>
      <c r="Q723">
        <v>1920</v>
      </c>
      <c r="R723" s="1" t="s">
        <v>77</v>
      </c>
      <c r="S723" s="1" t="s">
        <v>77</v>
      </c>
      <c r="T723" t="s">
        <v>74</v>
      </c>
      <c r="U723">
        <v>4</v>
      </c>
      <c r="V723">
        <v>61.493000000000002</v>
      </c>
      <c r="W723">
        <v>2.5</v>
      </c>
      <c r="X723">
        <v>2</v>
      </c>
      <c r="Y723">
        <v>16</v>
      </c>
      <c r="Z723" t="s">
        <v>77</v>
      </c>
      <c r="AA723">
        <v>3080</v>
      </c>
      <c r="AB723">
        <v>68</v>
      </c>
      <c r="AC723">
        <v>18.25</v>
      </c>
      <c r="AD723">
        <v>9.52</v>
      </c>
      <c r="AE723">
        <v>7</v>
      </c>
      <c r="AF723" t="s">
        <v>74</v>
      </c>
      <c r="AG723">
        <v>13</v>
      </c>
      <c r="AH723">
        <v>1.8</v>
      </c>
      <c r="AI723">
        <v>8</v>
      </c>
      <c r="AJ723" t="s">
        <v>74</v>
      </c>
      <c r="AK723" t="s">
        <v>77</v>
      </c>
      <c r="AL723" t="s">
        <v>78</v>
      </c>
      <c r="AM723" t="s">
        <v>78</v>
      </c>
      <c r="AN723" t="s">
        <v>78</v>
      </c>
      <c r="AO723" t="s">
        <v>78</v>
      </c>
      <c r="AP723" t="s">
        <v>78</v>
      </c>
      <c r="AQ723" t="s">
        <v>78</v>
      </c>
      <c r="AR723" t="s">
        <v>77</v>
      </c>
      <c r="AS723" t="s">
        <v>78</v>
      </c>
      <c r="AT723" t="s">
        <v>78</v>
      </c>
      <c r="AU723" t="s">
        <v>78</v>
      </c>
      <c r="AV723" t="s">
        <v>78</v>
      </c>
      <c r="AW723" t="s">
        <v>74</v>
      </c>
      <c r="AX723" t="s">
        <v>78</v>
      </c>
      <c r="AY723">
        <v>4</v>
      </c>
      <c r="AZ723">
        <v>1</v>
      </c>
      <c r="BA723">
        <v>1</v>
      </c>
      <c r="BB723">
        <v>0.4</v>
      </c>
      <c r="BC723">
        <v>0</v>
      </c>
      <c r="BD723">
        <v>0.71428571399999996</v>
      </c>
      <c r="BE723">
        <v>0.66666666699999999</v>
      </c>
      <c r="BF723">
        <v>0</v>
      </c>
      <c r="BG723">
        <v>0</v>
      </c>
      <c r="BH723">
        <v>0.5</v>
      </c>
      <c r="BI723">
        <v>0.4</v>
      </c>
      <c r="BJ723">
        <v>0</v>
      </c>
      <c r="BK723">
        <v>0</v>
      </c>
      <c r="BL723">
        <v>0.75</v>
      </c>
      <c r="BM723">
        <v>1</v>
      </c>
      <c r="BN723">
        <v>0</v>
      </c>
      <c r="BO723">
        <v>0</v>
      </c>
      <c r="BP723">
        <v>184</v>
      </c>
      <c r="BQ723">
        <v>8.9</v>
      </c>
      <c r="BR723">
        <v>7.8</v>
      </c>
      <c r="BS723">
        <v>9.1</v>
      </c>
      <c r="BT723">
        <v>8.9</v>
      </c>
      <c r="BU723">
        <v>8.3000000000000007</v>
      </c>
      <c r="BV723">
        <v>8</v>
      </c>
      <c r="BW723">
        <v>9.1999999999999993</v>
      </c>
      <c r="BX723">
        <v>8.6</v>
      </c>
      <c r="BY723">
        <v>8.9</v>
      </c>
      <c r="BZ723">
        <v>7.3</v>
      </c>
      <c r="CA723">
        <v>8.3000000000000007</v>
      </c>
      <c r="CB723">
        <v>8.1</v>
      </c>
      <c r="CC723">
        <v>8.6</v>
      </c>
      <c r="CD723">
        <v>7.9</v>
      </c>
      <c r="CE723">
        <v>8.6999999999999993</v>
      </c>
      <c r="CF723">
        <v>1034.999957</v>
      </c>
      <c r="CG723">
        <f>IF(CJ723&lt;$CH$1,CJ723,)</f>
        <v>1207.616538</v>
      </c>
      <c r="CH723">
        <v>1</v>
      </c>
      <c r="CI723">
        <v>723</v>
      </c>
      <c r="CJ723">
        <v>1207.616538</v>
      </c>
      <c r="CK723">
        <f t="shared" si="34"/>
        <v>2069.999914</v>
      </c>
      <c r="CL723">
        <f t="shared" si="35"/>
        <v>661.49490340372199</v>
      </c>
    </row>
    <row r="724" spans="1:90" x14ac:dyDescent="0.25">
      <c r="A724" s="5" t="s">
        <v>709</v>
      </c>
      <c r="B724" s="2" t="s">
        <v>823</v>
      </c>
      <c r="C724" s="10">
        <v>41760</v>
      </c>
      <c r="D724" s="10">
        <v>42217</v>
      </c>
      <c r="E724" s="14">
        <f t="shared" si="33"/>
        <v>15</v>
      </c>
      <c r="F724" s="3" t="s">
        <v>828</v>
      </c>
      <c r="G724" s="3" t="s">
        <v>820</v>
      </c>
      <c r="H724">
        <v>130</v>
      </c>
      <c r="I724">
        <v>69</v>
      </c>
      <c r="J724">
        <v>137</v>
      </c>
      <c r="K724">
        <v>10</v>
      </c>
      <c r="L724">
        <v>158</v>
      </c>
      <c r="M724">
        <v>64</v>
      </c>
      <c r="N724" t="s">
        <v>76</v>
      </c>
      <c r="O724">
        <v>312</v>
      </c>
      <c r="P724">
        <v>720</v>
      </c>
      <c r="Q724">
        <v>1280</v>
      </c>
      <c r="R724" s="1" t="s">
        <v>77</v>
      </c>
      <c r="S724" s="1" t="s">
        <v>78</v>
      </c>
      <c r="T724" t="s">
        <v>74</v>
      </c>
      <c r="U724">
        <v>4</v>
      </c>
      <c r="V724">
        <v>21.466999999999999</v>
      </c>
      <c r="W724">
        <v>1.6</v>
      </c>
      <c r="X724">
        <v>1</v>
      </c>
      <c r="Y724">
        <v>8</v>
      </c>
      <c r="Z724" t="s">
        <v>104</v>
      </c>
      <c r="AA724">
        <v>2000</v>
      </c>
      <c r="AF724" t="s">
        <v>74</v>
      </c>
      <c r="AG724">
        <v>8</v>
      </c>
      <c r="AH724">
        <v>2.2000000000000002</v>
      </c>
      <c r="AI724">
        <v>1.6</v>
      </c>
      <c r="AJ724" t="s">
        <v>74</v>
      </c>
      <c r="AK724" t="s">
        <v>77</v>
      </c>
      <c r="AL724" t="s">
        <v>78</v>
      </c>
      <c r="AM724" t="s">
        <v>78</v>
      </c>
      <c r="AN724" t="s">
        <v>78</v>
      </c>
      <c r="AO724" t="s">
        <v>78</v>
      </c>
      <c r="AP724" t="s">
        <v>78</v>
      </c>
      <c r="AQ724" t="s">
        <v>74</v>
      </c>
      <c r="AR724" t="s">
        <v>77</v>
      </c>
      <c r="AS724" t="s">
        <v>78</v>
      </c>
      <c r="AT724" t="s">
        <v>78</v>
      </c>
      <c r="AU724" t="s">
        <v>78</v>
      </c>
      <c r="AV724" t="s">
        <v>78</v>
      </c>
      <c r="AW724" t="s">
        <v>74</v>
      </c>
      <c r="AX724" t="s">
        <v>78</v>
      </c>
      <c r="AY724">
        <v>4</v>
      </c>
      <c r="AZ724">
        <v>1</v>
      </c>
      <c r="BA724">
        <v>1</v>
      </c>
      <c r="BB724">
        <v>0</v>
      </c>
      <c r="BC724">
        <v>0</v>
      </c>
      <c r="BD724">
        <v>0.71428571399999996</v>
      </c>
      <c r="BE724">
        <v>0</v>
      </c>
      <c r="BF724">
        <v>0</v>
      </c>
      <c r="BG724">
        <v>0</v>
      </c>
      <c r="BH724">
        <v>0.5</v>
      </c>
      <c r="BI724">
        <v>0.4</v>
      </c>
      <c r="BJ724">
        <v>0</v>
      </c>
      <c r="BK724">
        <v>0</v>
      </c>
      <c r="BL724">
        <v>0.75</v>
      </c>
      <c r="BM724">
        <v>0.5</v>
      </c>
      <c r="BN724">
        <v>0</v>
      </c>
      <c r="BO724">
        <v>0</v>
      </c>
      <c r="BP724">
        <v>37</v>
      </c>
      <c r="BQ724">
        <v>8.1999999999999993</v>
      </c>
      <c r="BR724">
        <v>8</v>
      </c>
      <c r="BS724">
        <v>7</v>
      </c>
      <c r="BT724">
        <v>7.7</v>
      </c>
      <c r="BU724">
        <v>6.6</v>
      </c>
      <c r="BV724">
        <v>6.9</v>
      </c>
      <c r="BW724">
        <v>7.6</v>
      </c>
      <c r="BX724">
        <v>6</v>
      </c>
      <c r="BY724">
        <v>8</v>
      </c>
      <c r="BZ724">
        <v>6.2</v>
      </c>
      <c r="CA724">
        <v>6.5</v>
      </c>
      <c r="CB724">
        <v>7.1</v>
      </c>
      <c r="CC724">
        <v>8.1999999999999993</v>
      </c>
      <c r="CD724">
        <v>7.3</v>
      </c>
      <c r="CE724">
        <v>8.4</v>
      </c>
      <c r="CF724">
        <v>1023.4995</v>
      </c>
      <c r="CG724">
        <f>IF(CJ724&lt;$CH$1,CJ724,)</f>
        <v>0</v>
      </c>
      <c r="CH724">
        <v>1</v>
      </c>
      <c r="CI724">
        <v>724</v>
      </c>
      <c r="CJ724">
        <v>14999.99994</v>
      </c>
      <c r="CK724">
        <f t="shared" si="34"/>
        <v>2046.999</v>
      </c>
      <c r="CL724">
        <f t="shared" si="35"/>
        <v>0</v>
      </c>
    </row>
    <row r="725" spans="1:90" x14ac:dyDescent="0.25">
      <c r="A725" s="5" t="s">
        <v>709</v>
      </c>
      <c r="B725" s="2" t="s">
        <v>824</v>
      </c>
      <c r="C725" s="10">
        <v>41699</v>
      </c>
      <c r="D725" s="10">
        <v>42217</v>
      </c>
      <c r="E725" s="14">
        <f t="shared" si="33"/>
        <v>17</v>
      </c>
      <c r="G725" s="3" t="s">
        <v>821</v>
      </c>
      <c r="H725">
        <v>200</v>
      </c>
      <c r="I725">
        <v>78.7</v>
      </c>
      <c r="J725">
        <v>154</v>
      </c>
      <c r="K725">
        <v>9.5</v>
      </c>
      <c r="L725">
        <v>189</v>
      </c>
      <c r="M725">
        <v>68</v>
      </c>
      <c r="N725" t="s">
        <v>76</v>
      </c>
      <c r="O725">
        <v>267</v>
      </c>
      <c r="P725">
        <v>720</v>
      </c>
      <c r="Q725">
        <v>1280</v>
      </c>
      <c r="R725" s="1" t="s">
        <v>77</v>
      </c>
      <c r="S725" s="1" t="s">
        <v>77</v>
      </c>
      <c r="T725" t="s">
        <v>74</v>
      </c>
      <c r="U725">
        <v>4</v>
      </c>
      <c r="V725">
        <v>21.896999999999998</v>
      </c>
      <c r="W725">
        <v>1.6</v>
      </c>
      <c r="X725">
        <v>2</v>
      </c>
      <c r="Y725">
        <v>8</v>
      </c>
      <c r="Z725" t="s">
        <v>104</v>
      </c>
      <c r="AA725">
        <v>3200</v>
      </c>
      <c r="AF725" t="s">
        <v>74</v>
      </c>
      <c r="AG725">
        <v>12.8</v>
      </c>
      <c r="AH725">
        <v>2.2000000000000002</v>
      </c>
      <c r="AI725">
        <v>5</v>
      </c>
      <c r="AJ725" t="s">
        <v>74</v>
      </c>
      <c r="AK725" t="s">
        <v>77</v>
      </c>
      <c r="AL725" t="s">
        <v>78</v>
      </c>
      <c r="AM725" t="s">
        <v>78</v>
      </c>
      <c r="AN725" t="s">
        <v>78</v>
      </c>
      <c r="AO725" t="s">
        <v>78</v>
      </c>
      <c r="AP725" t="s">
        <v>78</v>
      </c>
      <c r="AQ725" t="s">
        <v>74</v>
      </c>
      <c r="AR725" t="s">
        <v>77</v>
      </c>
      <c r="AS725" t="s">
        <v>78</v>
      </c>
      <c r="AT725" t="s">
        <v>78</v>
      </c>
      <c r="AU725" t="s">
        <v>78</v>
      </c>
      <c r="AV725" t="s">
        <v>78</v>
      </c>
      <c r="AW725" t="s">
        <v>74</v>
      </c>
      <c r="AX725" t="s">
        <v>78</v>
      </c>
      <c r="AY725">
        <v>4</v>
      </c>
      <c r="AZ725">
        <v>1</v>
      </c>
      <c r="BA725">
        <v>1</v>
      </c>
      <c r="BB725">
        <v>0.2</v>
      </c>
      <c r="BC725">
        <v>0</v>
      </c>
      <c r="BD725">
        <v>0.28571428599999998</v>
      </c>
      <c r="BE725">
        <v>0</v>
      </c>
      <c r="BF725">
        <v>0</v>
      </c>
      <c r="BG725">
        <v>0</v>
      </c>
      <c r="BH725">
        <v>0</v>
      </c>
      <c r="BI725">
        <v>0.4</v>
      </c>
      <c r="BJ725">
        <v>0</v>
      </c>
      <c r="BK725">
        <v>0</v>
      </c>
      <c r="BL725">
        <v>0.5</v>
      </c>
      <c r="BM725">
        <v>0.5</v>
      </c>
      <c r="BN725">
        <v>0</v>
      </c>
      <c r="BO725">
        <v>0</v>
      </c>
      <c r="BP725">
        <v>63</v>
      </c>
      <c r="BQ725">
        <v>8.3000000000000007</v>
      </c>
      <c r="BR725">
        <v>7.7</v>
      </c>
      <c r="BS725">
        <v>7.5</v>
      </c>
      <c r="BT725">
        <v>7.7</v>
      </c>
      <c r="BU725">
        <v>6.9</v>
      </c>
      <c r="BV725">
        <v>7.3</v>
      </c>
      <c r="BW725">
        <v>8.1999999999999993</v>
      </c>
      <c r="BX725">
        <v>6.9</v>
      </c>
      <c r="BY725">
        <v>7.9</v>
      </c>
      <c r="BZ725">
        <v>5.8</v>
      </c>
      <c r="CA725">
        <v>7</v>
      </c>
      <c r="CB725">
        <v>7</v>
      </c>
      <c r="CC725">
        <v>8.1999999999999993</v>
      </c>
      <c r="CD725">
        <v>7.9</v>
      </c>
      <c r="CE725">
        <v>8.3000000000000007</v>
      </c>
      <c r="CF725">
        <v>861.14429740000003</v>
      </c>
      <c r="CG725">
        <f>IF(CJ725&lt;$CH$1,CJ725,)</f>
        <v>0</v>
      </c>
      <c r="CH725">
        <v>1</v>
      </c>
      <c r="CI725">
        <v>725</v>
      </c>
      <c r="CJ725">
        <v>9770.0037549999997</v>
      </c>
      <c r="CK725">
        <f t="shared" si="34"/>
        <v>1722.2885948000001</v>
      </c>
      <c r="CL725">
        <f t="shared" si="35"/>
        <v>0</v>
      </c>
    </row>
    <row r="726" spans="1:90" x14ac:dyDescent="0.25">
      <c r="A726" s="5" t="s">
        <v>709</v>
      </c>
      <c r="B726" s="2" t="s">
        <v>827</v>
      </c>
      <c r="C726" s="10">
        <v>41609</v>
      </c>
      <c r="D726" s="10">
        <v>41821</v>
      </c>
      <c r="E726" s="14">
        <f t="shared" si="33"/>
        <v>7</v>
      </c>
      <c r="G726" s="3" t="s">
        <v>818</v>
      </c>
      <c r="H726">
        <v>300</v>
      </c>
      <c r="I726">
        <v>73.599999999999994</v>
      </c>
      <c r="J726">
        <v>144</v>
      </c>
      <c r="K726">
        <v>8.1</v>
      </c>
      <c r="L726">
        <v>145</v>
      </c>
      <c r="M726">
        <v>65</v>
      </c>
      <c r="N726" t="s">
        <v>76</v>
      </c>
      <c r="O726">
        <v>441</v>
      </c>
      <c r="P726">
        <v>1080</v>
      </c>
      <c r="Q726">
        <v>1920</v>
      </c>
      <c r="R726" s="1" t="s">
        <v>77</v>
      </c>
      <c r="S726" s="1" t="s">
        <v>78</v>
      </c>
      <c r="T726" t="s">
        <v>74</v>
      </c>
      <c r="U726">
        <v>4</v>
      </c>
      <c r="V726">
        <v>55.2</v>
      </c>
      <c r="W726">
        <v>2.2999999999999998</v>
      </c>
      <c r="X726">
        <v>2</v>
      </c>
      <c r="Y726">
        <v>16</v>
      </c>
      <c r="Z726" t="s">
        <v>77</v>
      </c>
      <c r="AA726">
        <v>3050</v>
      </c>
      <c r="AB726">
        <v>66</v>
      </c>
      <c r="AC726">
        <v>13.47</v>
      </c>
      <c r="AD726">
        <v>8.07</v>
      </c>
      <c r="AE726">
        <v>9.4700000000000006</v>
      </c>
      <c r="AF726" t="s">
        <v>74</v>
      </c>
      <c r="AG726">
        <v>13</v>
      </c>
      <c r="AH726">
        <v>2.2000000000000002</v>
      </c>
      <c r="AI726">
        <v>2</v>
      </c>
      <c r="AJ726" t="s">
        <v>74</v>
      </c>
      <c r="AK726" t="s">
        <v>77</v>
      </c>
      <c r="AL726" t="s">
        <v>78</v>
      </c>
      <c r="AM726" t="s">
        <v>78</v>
      </c>
      <c r="AN726" t="s">
        <v>78</v>
      </c>
      <c r="AO726" t="s">
        <v>78</v>
      </c>
      <c r="AP726" t="s">
        <v>78</v>
      </c>
      <c r="AQ726" t="s">
        <v>78</v>
      </c>
      <c r="AR726" t="s">
        <v>78</v>
      </c>
      <c r="AS726" t="s">
        <v>78</v>
      </c>
      <c r="AT726" t="s">
        <v>78</v>
      </c>
      <c r="AU726" t="s">
        <v>78</v>
      </c>
      <c r="AV726" t="s">
        <v>78</v>
      </c>
      <c r="AW726" t="s">
        <v>74</v>
      </c>
      <c r="AX726" t="s">
        <v>78</v>
      </c>
      <c r="AY726">
        <v>4</v>
      </c>
      <c r="AZ726">
        <v>1</v>
      </c>
      <c r="BA726">
        <v>1</v>
      </c>
      <c r="BB726">
        <v>0</v>
      </c>
      <c r="BC726">
        <v>0</v>
      </c>
      <c r="BD726">
        <v>0.428571429</v>
      </c>
      <c r="BE726">
        <v>0.66666666699999999</v>
      </c>
      <c r="BF726">
        <v>0</v>
      </c>
      <c r="BG726">
        <v>0</v>
      </c>
      <c r="BH726">
        <v>0</v>
      </c>
      <c r="BI726">
        <v>0.4</v>
      </c>
      <c r="BJ726">
        <v>0</v>
      </c>
      <c r="BK726">
        <v>0</v>
      </c>
      <c r="BL726">
        <v>0.5</v>
      </c>
      <c r="BM726">
        <v>0.5</v>
      </c>
      <c r="BN726">
        <v>0</v>
      </c>
      <c r="BO726">
        <v>0</v>
      </c>
      <c r="BP726">
        <v>110</v>
      </c>
      <c r="BQ726">
        <v>8.9</v>
      </c>
      <c r="BR726">
        <v>8</v>
      </c>
      <c r="BS726">
        <v>8.1</v>
      </c>
      <c r="BT726">
        <v>8</v>
      </c>
      <c r="BU726">
        <v>7.8</v>
      </c>
      <c r="BV726">
        <v>8.1</v>
      </c>
      <c r="BW726">
        <v>9</v>
      </c>
      <c r="BX726">
        <v>8.8000000000000007</v>
      </c>
      <c r="BY726">
        <v>8.6999999999999993</v>
      </c>
      <c r="BZ726">
        <v>6.9</v>
      </c>
      <c r="CA726">
        <v>7.2</v>
      </c>
      <c r="CB726">
        <v>8.1</v>
      </c>
      <c r="CC726">
        <v>8.6</v>
      </c>
      <c r="CD726">
        <v>8.6999999999999993</v>
      </c>
      <c r="CE726">
        <v>8.6999999999999993</v>
      </c>
      <c r="CF726">
        <v>728.27093149999996</v>
      </c>
      <c r="CG726">
        <f>IF(CJ726&lt;$CH$1,CJ726,)</f>
        <v>1000.000182</v>
      </c>
      <c r="CH726">
        <v>1</v>
      </c>
      <c r="CI726">
        <v>726</v>
      </c>
      <c r="CJ726">
        <v>1000.000182</v>
      </c>
      <c r="CK726">
        <f t="shared" si="34"/>
        <v>1456.5418629999999</v>
      </c>
      <c r="CL726">
        <f t="shared" si="35"/>
        <v>547.76909969395797</v>
      </c>
    </row>
    <row r="727" spans="1:90" x14ac:dyDescent="0.25">
      <c r="A727" s="5" t="s">
        <v>709</v>
      </c>
      <c r="B727" s="2" t="s">
        <v>828</v>
      </c>
      <c r="C727" s="10">
        <v>41456</v>
      </c>
      <c r="D727" s="10">
        <v>41760</v>
      </c>
      <c r="E727" s="14">
        <f t="shared" si="33"/>
        <v>10</v>
      </c>
      <c r="G727" s="3" t="s">
        <v>823</v>
      </c>
      <c r="H727">
        <v>95</v>
      </c>
      <c r="I727">
        <v>69</v>
      </c>
      <c r="J727">
        <v>137</v>
      </c>
      <c r="K727">
        <v>10</v>
      </c>
      <c r="L727">
        <v>158</v>
      </c>
      <c r="M727">
        <v>64</v>
      </c>
      <c r="N727" t="s">
        <v>76</v>
      </c>
      <c r="O727">
        <v>312</v>
      </c>
      <c r="P727">
        <v>720</v>
      </c>
      <c r="Q727">
        <v>1280</v>
      </c>
      <c r="R727" s="1" t="s">
        <v>78</v>
      </c>
      <c r="S727" s="1" t="s">
        <v>78</v>
      </c>
      <c r="T727" t="s">
        <v>74</v>
      </c>
      <c r="U727">
        <v>4</v>
      </c>
      <c r="V727">
        <v>16.808</v>
      </c>
      <c r="W727">
        <v>1.5</v>
      </c>
      <c r="X727">
        <v>1</v>
      </c>
      <c r="Y727">
        <v>4</v>
      </c>
      <c r="Z727" t="s">
        <v>104</v>
      </c>
      <c r="AA727">
        <v>2000</v>
      </c>
      <c r="AF727" t="s">
        <v>74</v>
      </c>
      <c r="AG727">
        <v>8</v>
      </c>
      <c r="AH727">
        <v>2.2000000000000002</v>
      </c>
      <c r="AI727">
        <v>1.3</v>
      </c>
      <c r="AJ727" t="s">
        <v>74</v>
      </c>
      <c r="AK727" t="s">
        <v>77</v>
      </c>
      <c r="AL727" t="s">
        <v>78</v>
      </c>
      <c r="AM727" t="s">
        <v>78</v>
      </c>
      <c r="AN727" t="s">
        <v>78</v>
      </c>
      <c r="AO727" t="s">
        <v>78</v>
      </c>
      <c r="AP727" t="s">
        <v>78</v>
      </c>
      <c r="AQ727" t="s">
        <v>74</v>
      </c>
      <c r="AR727" t="s">
        <v>77</v>
      </c>
      <c r="AS727" t="s">
        <v>78</v>
      </c>
      <c r="AT727" t="s">
        <v>77</v>
      </c>
      <c r="AU727" t="s">
        <v>78</v>
      </c>
      <c r="AV727" t="s">
        <v>78</v>
      </c>
      <c r="AW727" t="s">
        <v>74</v>
      </c>
      <c r="AX727" t="s">
        <v>78</v>
      </c>
      <c r="AY727">
        <v>4</v>
      </c>
      <c r="AZ727">
        <v>1</v>
      </c>
      <c r="BA727">
        <v>0.5</v>
      </c>
      <c r="BB727">
        <v>0</v>
      </c>
      <c r="BC727">
        <v>0</v>
      </c>
      <c r="BD727">
        <v>0.28571428599999998</v>
      </c>
      <c r="BE727">
        <v>0.33333333300000001</v>
      </c>
      <c r="BF727">
        <v>0</v>
      </c>
      <c r="BG727">
        <v>0</v>
      </c>
      <c r="BH727">
        <v>0</v>
      </c>
      <c r="BI727">
        <v>0.2</v>
      </c>
      <c r="BJ727">
        <v>0</v>
      </c>
      <c r="BK727">
        <v>0</v>
      </c>
      <c r="BL727">
        <v>0.5</v>
      </c>
      <c r="BM727">
        <v>0.5</v>
      </c>
      <c r="BN727">
        <v>0</v>
      </c>
      <c r="BO727">
        <v>0</v>
      </c>
      <c r="BP727">
        <v>18</v>
      </c>
      <c r="BQ727">
        <v>7.9</v>
      </c>
      <c r="BR727">
        <v>8.4</v>
      </c>
      <c r="BS727">
        <v>6.8</v>
      </c>
      <c r="BT727">
        <v>7.8</v>
      </c>
      <c r="BU727">
        <v>5.4</v>
      </c>
      <c r="BV727">
        <v>6.1</v>
      </c>
      <c r="BW727">
        <v>6.2</v>
      </c>
      <c r="BX727">
        <v>4.7</v>
      </c>
      <c r="BY727">
        <v>7.9</v>
      </c>
      <c r="BZ727">
        <v>4.4000000000000004</v>
      </c>
      <c r="CA727">
        <v>4.9000000000000004</v>
      </c>
      <c r="CB727">
        <v>6.4</v>
      </c>
      <c r="CC727">
        <v>8.1</v>
      </c>
      <c r="CD727">
        <v>7.9</v>
      </c>
      <c r="CE727">
        <v>8.4</v>
      </c>
      <c r="CF727">
        <v>595.7185882</v>
      </c>
      <c r="CG727">
        <f>IF(CJ727&lt;$CH$1,CJ727,)</f>
        <v>1000.000061</v>
      </c>
      <c r="CH727">
        <v>1</v>
      </c>
      <c r="CI727">
        <v>727</v>
      </c>
      <c r="CJ727">
        <v>1000.000061</v>
      </c>
      <c r="CK727">
        <f t="shared" si="34"/>
        <v>1191.4371764</v>
      </c>
      <c r="CL727">
        <f t="shared" si="35"/>
        <v>547.76903341390891</v>
      </c>
    </row>
    <row r="728" spans="1:90" x14ac:dyDescent="0.25">
      <c r="A728" s="5" t="s">
        <v>709</v>
      </c>
      <c r="B728" s="2" t="s">
        <v>829</v>
      </c>
      <c r="C728" s="10">
        <v>41426</v>
      </c>
      <c r="E728" s="14" t="e">
        <f t="shared" si="33"/>
        <v>#NUM!</v>
      </c>
      <c r="H728">
        <v>222</v>
      </c>
      <c r="I728">
        <v>66.5</v>
      </c>
      <c r="J728">
        <v>133</v>
      </c>
      <c r="K728">
        <v>10</v>
      </c>
      <c r="L728">
        <v>133</v>
      </c>
      <c r="M728">
        <v>63</v>
      </c>
      <c r="N728" t="s">
        <v>76</v>
      </c>
      <c r="O728">
        <v>326</v>
      </c>
      <c r="P728">
        <v>720</v>
      </c>
      <c r="Q728">
        <v>1280</v>
      </c>
      <c r="R728" s="1" t="s">
        <v>77</v>
      </c>
      <c r="S728" s="1" t="s">
        <v>77</v>
      </c>
      <c r="T728" t="s">
        <v>74</v>
      </c>
      <c r="U728">
        <v>2</v>
      </c>
      <c r="V728">
        <v>21.47</v>
      </c>
      <c r="W728">
        <v>1.5</v>
      </c>
      <c r="X728">
        <v>1</v>
      </c>
      <c r="Y728">
        <v>16</v>
      </c>
      <c r="Z728" t="s">
        <v>104</v>
      </c>
      <c r="AA728">
        <v>2030</v>
      </c>
      <c r="AF728" t="s">
        <v>74</v>
      </c>
      <c r="AG728">
        <v>8</v>
      </c>
      <c r="AH728" t="s">
        <v>74</v>
      </c>
      <c r="AI728">
        <v>2</v>
      </c>
      <c r="AJ728" t="s">
        <v>74</v>
      </c>
      <c r="AK728" t="s">
        <v>77</v>
      </c>
      <c r="AL728" t="s">
        <v>78</v>
      </c>
      <c r="AM728" t="s">
        <v>78</v>
      </c>
      <c r="AN728" t="s">
        <v>78</v>
      </c>
      <c r="AO728" t="s">
        <v>78</v>
      </c>
      <c r="AP728" t="s">
        <v>78</v>
      </c>
      <c r="AQ728" t="s">
        <v>74</v>
      </c>
      <c r="AR728" t="s">
        <v>78</v>
      </c>
      <c r="AS728" t="s">
        <v>78</v>
      </c>
      <c r="AT728" t="s">
        <v>77</v>
      </c>
      <c r="AU728" t="s">
        <v>78</v>
      </c>
      <c r="AV728" t="s">
        <v>78</v>
      </c>
      <c r="AW728" t="s">
        <v>74</v>
      </c>
      <c r="AX728" t="s">
        <v>78</v>
      </c>
      <c r="AY728">
        <v>4</v>
      </c>
      <c r="AZ728">
        <v>1</v>
      </c>
      <c r="BA728">
        <v>1</v>
      </c>
      <c r="BB728">
        <v>0</v>
      </c>
      <c r="BC728">
        <v>0</v>
      </c>
      <c r="BD728">
        <v>0.428571429</v>
      </c>
      <c r="BE728">
        <v>0.33333333300000001</v>
      </c>
      <c r="BF728">
        <v>0</v>
      </c>
      <c r="BG728">
        <v>0</v>
      </c>
      <c r="BH728">
        <v>0</v>
      </c>
      <c r="BI728">
        <v>0.4</v>
      </c>
      <c r="BJ728">
        <v>0</v>
      </c>
      <c r="BK728">
        <v>0</v>
      </c>
      <c r="BL728">
        <v>0.5</v>
      </c>
      <c r="BM728">
        <v>0.5</v>
      </c>
      <c r="BN728">
        <v>0</v>
      </c>
      <c r="BO728">
        <v>0</v>
      </c>
      <c r="BP728">
        <v>7</v>
      </c>
      <c r="BQ728">
        <v>8.6</v>
      </c>
      <c r="BR728">
        <v>8.9</v>
      </c>
      <c r="BS728">
        <v>7.6</v>
      </c>
      <c r="BT728">
        <v>9.6</v>
      </c>
      <c r="BU728">
        <v>8.3000000000000007</v>
      </c>
      <c r="BV728">
        <v>7.4</v>
      </c>
      <c r="BW728">
        <v>7.7</v>
      </c>
      <c r="BX728">
        <v>5.2</v>
      </c>
      <c r="BY728">
        <v>7.7</v>
      </c>
      <c r="BZ728">
        <v>6.9</v>
      </c>
      <c r="CA728">
        <v>6.6</v>
      </c>
      <c r="CB728">
        <v>7.4</v>
      </c>
      <c r="CC728">
        <v>9.1</v>
      </c>
      <c r="CD728">
        <v>8.1</v>
      </c>
      <c r="CE728">
        <v>8.6999999999999993</v>
      </c>
      <c r="CF728">
        <v>721.55191439999999</v>
      </c>
      <c r="CG728">
        <f>IF(CJ728&lt;$CH$1,CJ728,)</f>
        <v>1000.000061</v>
      </c>
      <c r="CH728">
        <v>1</v>
      </c>
      <c r="CI728">
        <v>728</v>
      </c>
      <c r="CJ728">
        <v>1000.000061</v>
      </c>
      <c r="CK728">
        <f t="shared" si="34"/>
        <v>1443.1038288</v>
      </c>
      <c r="CL728">
        <f t="shared" si="35"/>
        <v>547.76903341390891</v>
      </c>
    </row>
    <row r="729" spans="1:90" x14ac:dyDescent="0.25">
      <c r="A729" s="5" t="s">
        <v>709</v>
      </c>
      <c r="B729" s="2" t="s">
        <v>830</v>
      </c>
      <c r="C729" s="10">
        <v>41365</v>
      </c>
      <c r="E729" s="14" t="e">
        <f t="shared" si="33"/>
        <v>#NUM!</v>
      </c>
      <c r="H729">
        <v>286</v>
      </c>
      <c r="I729">
        <v>62</v>
      </c>
      <c r="J729">
        <v>126</v>
      </c>
      <c r="K729">
        <v>10</v>
      </c>
      <c r="L729">
        <v>145</v>
      </c>
      <c r="M729">
        <v>65</v>
      </c>
      <c r="N729" t="s">
        <v>76</v>
      </c>
      <c r="O729">
        <v>342</v>
      </c>
      <c r="P729">
        <v>720</v>
      </c>
      <c r="Q729">
        <v>1280</v>
      </c>
      <c r="R729" s="1" t="s">
        <v>77</v>
      </c>
      <c r="S729" s="1" t="s">
        <v>77</v>
      </c>
      <c r="T729" t="s">
        <v>74</v>
      </c>
      <c r="U729">
        <v>4</v>
      </c>
      <c r="V729">
        <v>24.763000000000002</v>
      </c>
      <c r="W729">
        <v>1.9</v>
      </c>
      <c r="X729">
        <v>2</v>
      </c>
      <c r="Y729">
        <v>16</v>
      </c>
      <c r="Z729" t="s">
        <v>77</v>
      </c>
      <c r="AA729">
        <v>2000</v>
      </c>
      <c r="AF729" t="s">
        <v>74</v>
      </c>
      <c r="AG729">
        <v>8</v>
      </c>
      <c r="AH729">
        <v>2.2000000000000002</v>
      </c>
      <c r="AI729">
        <v>2</v>
      </c>
      <c r="AJ729" t="s">
        <v>74</v>
      </c>
      <c r="AK729" t="s">
        <v>77</v>
      </c>
      <c r="AL729" t="s">
        <v>78</v>
      </c>
      <c r="AM729" t="s">
        <v>78</v>
      </c>
      <c r="AN729" t="s">
        <v>78</v>
      </c>
      <c r="AO729" t="s">
        <v>78</v>
      </c>
      <c r="AP729" t="s">
        <v>74</v>
      </c>
      <c r="AQ729" t="s">
        <v>74</v>
      </c>
      <c r="AR729" t="s">
        <v>77</v>
      </c>
      <c r="AS729" t="s">
        <v>78</v>
      </c>
      <c r="AT729" t="s">
        <v>78</v>
      </c>
      <c r="AU729" t="s">
        <v>78</v>
      </c>
      <c r="AV729" t="s">
        <v>78</v>
      </c>
      <c r="AW729" t="s">
        <v>74</v>
      </c>
      <c r="AX729" t="s">
        <v>78</v>
      </c>
      <c r="AY729">
        <v>4</v>
      </c>
      <c r="AZ729">
        <v>1</v>
      </c>
      <c r="BA729">
        <v>0.5</v>
      </c>
      <c r="BB729">
        <v>0</v>
      </c>
      <c r="BC729">
        <v>0</v>
      </c>
      <c r="BD729">
        <v>0.428571429</v>
      </c>
      <c r="BE729">
        <v>0.66666666699999999</v>
      </c>
      <c r="BF729">
        <v>0</v>
      </c>
      <c r="BG729">
        <v>0</v>
      </c>
      <c r="BH729">
        <v>0</v>
      </c>
      <c r="BI729">
        <v>0.2</v>
      </c>
      <c r="BJ729">
        <v>0</v>
      </c>
      <c r="BK729">
        <v>0</v>
      </c>
      <c r="BL729">
        <v>0.5</v>
      </c>
      <c r="BM729">
        <v>0.25</v>
      </c>
      <c r="BN729">
        <v>0</v>
      </c>
      <c r="BO729">
        <v>0</v>
      </c>
      <c r="BP729">
        <v>42</v>
      </c>
      <c r="BQ729">
        <v>8.5</v>
      </c>
      <c r="BR729">
        <v>8.1999999999999993</v>
      </c>
      <c r="BS729">
        <v>8.3000000000000007</v>
      </c>
      <c r="BT729">
        <v>8.8000000000000007</v>
      </c>
      <c r="BU729">
        <v>7.4</v>
      </c>
      <c r="BV729">
        <v>7.7</v>
      </c>
      <c r="BW729">
        <v>9</v>
      </c>
      <c r="BX729">
        <v>7.6</v>
      </c>
      <c r="BY729">
        <v>8.1999999999999993</v>
      </c>
      <c r="BZ729">
        <v>5.9</v>
      </c>
      <c r="CA729">
        <v>6.8</v>
      </c>
      <c r="CB729">
        <v>7.4</v>
      </c>
      <c r="CC729">
        <v>8.1999999999999993</v>
      </c>
      <c r="CD729">
        <v>8.1999999999999993</v>
      </c>
      <c r="CE729">
        <v>8.4</v>
      </c>
      <c r="CF729">
        <v>820.06397770000001</v>
      </c>
      <c r="CG729">
        <f>IF(CJ729&lt;$CH$1,CJ729,)</f>
        <v>1000.000061</v>
      </c>
      <c r="CH729">
        <v>1</v>
      </c>
      <c r="CI729">
        <v>729</v>
      </c>
      <c r="CJ729">
        <v>1000.000061</v>
      </c>
      <c r="CK729">
        <f t="shared" si="34"/>
        <v>1640.1279554</v>
      </c>
      <c r="CL729">
        <f t="shared" si="35"/>
        <v>547.76903341390891</v>
      </c>
    </row>
    <row r="730" spans="1:90" x14ac:dyDescent="0.25">
      <c r="A730" s="5" t="s">
        <v>831</v>
      </c>
      <c r="B730" s="2" t="s">
        <v>832</v>
      </c>
      <c r="C730" s="10">
        <v>43983</v>
      </c>
      <c r="E730" s="14" t="e">
        <f t="shared" si="33"/>
        <v>#NUM!</v>
      </c>
      <c r="F730" s="3" t="s">
        <v>833</v>
      </c>
      <c r="H730">
        <v>450</v>
      </c>
      <c r="I730">
        <v>74</v>
      </c>
      <c r="J730">
        <v>159.30000000000001</v>
      </c>
      <c r="K730">
        <v>7.8</v>
      </c>
      <c r="L730">
        <v>183</v>
      </c>
      <c r="M730">
        <v>84</v>
      </c>
      <c r="N730" t="s">
        <v>114</v>
      </c>
      <c r="O730">
        <v>411</v>
      </c>
      <c r="P730">
        <v>1080</v>
      </c>
      <c r="Q730">
        <v>2400</v>
      </c>
      <c r="R730" s="1" t="s">
        <v>78</v>
      </c>
      <c r="S730" s="1" t="s">
        <v>78</v>
      </c>
      <c r="T730" t="s">
        <v>74</v>
      </c>
      <c r="U730">
        <v>8</v>
      </c>
      <c r="V730">
        <v>325</v>
      </c>
      <c r="W730">
        <v>2.4</v>
      </c>
      <c r="X730">
        <v>8</v>
      </c>
      <c r="Y730">
        <v>128</v>
      </c>
      <c r="Z730" t="s">
        <v>77</v>
      </c>
      <c r="AA730">
        <v>4020</v>
      </c>
      <c r="AF730" t="s">
        <v>74</v>
      </c>
      <c r="AG730">
        <v>48</v>
      </c>
      <c r="AH730">
        <v>1.7</v>
      </c>
      <c r="AI730">
        <v>32</v>
      </c>
      <c r="AJ730">
        <v>2.4</v>
      </c>
      <c r="AK730" t="s">
        <v>78</v>
      </c>
      <c r="AL730" t="s">
        <v>78</v>
      </c>
      <c r="AM730" t="s">
        <v>78</v>
      </c>
      <c r="AN730" t="s">
        <v>78</v>
      </c>
      <c r="AO730" t="s">
        <v>74</v>
      </c>
      <c r="AP730" t="s">
        <v>78</v>
      </c>
      <c r="AQ730" t="s">
        <v>74</v>
      </c>
      <c r="AR730" t="s">
        <v>78</v>
      </c>
      <c r="AS730" t="s">
        <v>77</v>
      </c>
      <c r="AT730" t="s">
        <v>77</v>
      </c>
      <c r="AU730" t="s">
        <v>78</v>
      </c>
      <c r="AV730" t="s">
        <v>78</v>
      </c>
      <c r="AW730" t="s">
        <v>78</v>
      </c>
      <c r="AX730" t="s">
        <v>74</v>
      </c>
      <c r="AY730">
        <v>5.0999999999999996</v>
      </c>
      <c r="AZ730">
        <v>1</v>
      </c>
      <c r="BA730">
        <v>1</v>
      </c>
      <c r="BB730">
        <v>0.8</v>
      </c>
      <c r="BC730">
        <v>1</v>
      </c>
      <c r="BD730">
        <v>0.571428571</v>
      </c>
      <c r="BE730">
        <v>1</v>
      </c>
      <c r="BF730">
        <v>0.5</v>
      </c>
      <c r="BG730">
        <v>0.25</v>
      </c>
      <c r="BH730">
        <v>0.5</v>
      </c>
      <c r="BI730">
        <v>0.6</v>
      </c>
      <c r="BJ730">
        <v>0.54545454500000001</v>
      </c>
      <c r="BK730">
        <v>0.5</v>
      </c>
      <c r="BL730">
        <v>0.75</v>
      </c>
      <c r="BM730">
        <v>0.5</v>
      </c>
      <c r="BN730">
        <v>1</v>
      </c>
      <c r="BO730">
        <v>1</v>
      </c>
      <c r="BP730">
        <v>0</v>
      </c>
      <c r="BQ730" t="s">
        <v>74</v>
      </c>
      <c r="BR730" t="s">
        <v>74</v>
      </c>
      <c r="BS730" t="s">
        <v>74</v>
      </c>
      <c r="BT730" t="s">
        <v>74</v>
      </c>
      <c r="BU730" t="s">
        <v>74</v>
      </c>
      <c r="BV730" t="s">
        <v>74</v>
      </c>
      <c r="BW730" t="s">
        <v>74</v>
      </c>
      <c r="BX730" t="s">
        <v>74</v>
      </c>
      <c r="BY730" t="s">
        <v>74</v>
      </c>
      <c r="BZ730" t="s">
        <v>74</v>
      </c>
      <c r="CA730" t="s">
        <v>74</v>
      </c>
      <c r="CB730" t="s">
        <v>74</v>
      </c>
      <c r="CC730" t="s">
        <v>74</v>
      </c>
      <c r="CD730" t="s">
        <v>74</v>
      </c>
      <c r="CE730" t="s">
        <v>74</v>
      </c>
      <c r="CG730">
        <f>IF(CJ730&lt;$CH$1,CJ730,)</f>
        <v>0</v>
      </c>
      <c r="CH730">
        <v>1</v>
      </c>
      <c r="CI730">
        <v>730</v>
      </c>
      <c r="CJ730">
        <v>14999.99958</v>
      </c>
      <c r="CK730">
        <f t="shared" si="34"/>
        <v>0</v>
      </c>
      <c r="CL730">
        <f t="shared" si="35"/>
        <v>0</v>
      </c>
    </row>
    <row r="731" spans="1:90" x14ac:dyDescent="0.25">
      <c r="A731" s="5" t="s">
        <v>831</v>
      </c>
      <c r="B731" s="2" t="s">
        <v>834</v>
      </c>
      <c r="C731" s="10">
        <v>43983</v>
      </c>
      <c r="E731" s="14" t="e">
        <f t="shared" si="33"/>
        <v>#NUM!</v>
      </c>
      <c r="F731" s="3" t="s">
        <v>835</v>
      </c>
      <c r="H731">
        <v>520</v>
      </c>
      <c r="I731">
        <v>72.5</v>
      </c>
      <c r="J731">
        <v>159.6</v>
      </c>
      <c r="K731">
        <v>7.6</v>
      </c>
      <c r="L731">
        <v>172</v>
      </c>
      <c r="M731">
        <v>88</v>
      </c>
      <c r="N731" t="s">
        <v>114</v>
      </c>
      <c r="O731">
        <v>405</v>
      </c>
      <c r="P731">
        <v>1080</v>
      </c>
      <c r="Q731">
        <v>2400</v>
      </c>
      <c r="R731" s="1" t="s">
        <v>78</v>
      </c>
      <c r="S731" s="1" t="s">
        <v>78</v>
      </c>
      <c r="T731" t="s">
        <v>74</v>
      </c>
      <c r="U731">
        <v>8</v>
      </c>
      <c r="V731">
        <v>325</v>
      </c>
      <c r="W731">
        <v>2.4</v>
      </c>
      <c r="X731">
        <v>8</v>
      </c>
      <c r="Y731">
        <v>128</v>
      </c>
      <c r="Z731" t="s">
        <v>77</v>
      </c>
      <c r="AA731">
        <v>4020</v>
      </c>
      <c r="AF731" t="s">
        <v>74</v>
      </c>
      <c r="AG731">
        <v>48</v>
      </c>
      <c r="AH731">
        <v>1.7</v>
      </c>
      <c r="AI731">
        <v>32</v>
      </c>
      <c r="AJ731">
        <v>2.4</v>
      </c>
      <c r="AK731" t="s">
        <v>78</v>
      </c>
      <c r="AL731" t="s">
        <v>78</v>
      </c>
      <c r="AM731" t="s">
        <v>78</v>
      </c>
      <c r="AN731" t="s">
        <v>78</v>
      </c>
      <c r="AO731" t="s">
        <v>74</v>
      </c>
      <c r="AP731" t="s">
        <v>78</v>
      </c>
      <c r="AQ731" t="s">
        <v>74</v>
      </c>
      <c r="AR731" t="s">
        <v>78</v>
      </c>
      <c r="AS731" t="s">
        <v>77</v>
      </c>
      <c r="AT731" t="s">
        <v>78</v>
      </c>
      <c r="AU731" t="s">
        <v>78</v>
      </c>
      <c r="AV731" t="s">
        <v>78</v>
      </c>
      <c r="AW731" t="s">
        <v>78</v>
      </c>
      <c r="AX731" t="s">
        <v>74</v>
      </c>
      <c r="AY731">
        <v>5.0999999999999996</v>
      </c>
      <c r="AZ731">
        <v>1</v>
      </c>
      <c r="BA731">
        <v>1</v>
      </c>
      <c r="BB731">
        <v>0.8</v>
      </c>
      <c r="BC731">
        <v>1</v>
      </c>
      <c r="BD731">
        <v>0.571428571</v>
      </c>
      <c r="BE731">
        <v>1</v>
      </c>
      <c r="BF731">
        <v>0.5</v>
      </c>
      <c r="BG731">
        <v>0.25</v>
      </c>
      <c r="BH731">
        <v>0.5</v>
      </c>
      <c r="BI731">
        <v>0.6</v>
      </c>
      <c r="BJ731">
        <v>0.54545454500000001</v>
      </c>
      <c r="BK731">
        <v>0.5</v>
      </c>
      <c r="BL731">
        <v>0.75</v>
      </c>
      <c r="BM731">
        <v>0.5</v>
      </c>
      <c r="BN731">
        <v>1</v>
      </c>
      <c r="BO731">
        <v>1</v>
      </c>
      <c r="BP731">
        <v>0</v>
      </c>
      <c r="BQ731" t="s">
        <v>74</v>
      </c>
      <c r="BR731" t="s">
        <v>74</v>
      </c>
      <c r="BS731" t="s">
        <v>74</v>
      </c>
      <c r="BT731" t="s">
        <v>74</v>
      </c>
      <c r="BU731" t="s">
        <v>74</v>
      </c>
      <c r="BV731" t="s">
        <v>74</v>
      </c>
      <c r="BW731" t="s">
        <v>74</v>
      </c>
      <c r="BX731" t="s">
        <v>74</v>
      </c>
      <c r="BY731" t="s">
        <v>74</v>
      </c>
      <c r="BZ731" t="s">
        <v>74</v>
      </c>
      <c r="CA731" t="s">
        <v>74</v>
      </c>
      <c r="CB731" t="s">
        <v>74</v>
      </c>
      <c r="CC731" t="s">
        <v>74</v>
      </c>
      <c r="CD731" t="s">
        <v>74</v>
      </c>
      <c r="CE731" t="s">
        <v>74</v>
      </c>
      <c r="CF731">
        <v>912.99996639999995</v>
      </c>
      <c r="CG731">
        <f>IF(CJ731&lt;$CH$1,CJ731,)</f>
        <v>0</v>
      </c>
      <c r="CH731">
        <v>1</v>
      </c>
      <c r="CI731">
        <v>731</v>
      </c>
      <c r="CJ731">
        <v>14999.99958</v>
      </c>
      <c r="CK731">
        <f t="shared" si="34"/>
        <v>1825.9999327999999</v>
      </c>
      <c r="CL731">
        <f t="shared" si="35"/>
        <v>0</v>
      </c>
    </row>
    <row r="732" spans="1:90" x14ac:dyDescent="0.25">
      <c r="A732" s="5" t="s">
        <v>831</v>
      </c>
      <c r="B732" s="2" t="s">
        <v>836</v>
      </c>
      <c r="C732" s="10" t="s">
        <v>109</v>
      </c>
      <c r="E732" s="14" t="e">
        <f t="shared" si="33"/>
        <v>#VALUE!</v>
      </c>
      <c r="F732" s="3" t="s">
        <v>837</v>
      </c>
      <c r="H732">
        <v>260</v>
      </c>
      <c r="I732">
        <v>75.5</v>
      </c>
      <c r="J732">
        <v>163.80000000000001</v>
      </c>
      <c r="K732">
        <v>8.1</v>
      </c>
      <c r="L732">
        <v>184</v>
      </c>
      <c r="M732">
        <v>82</v>
      </c>
      <c r="N732" t="s">
        <v>76</v>
      </c>
      <c r="O732">
        <v>405</v>
      </c>
      <c r="P732">
        <v>1080</v>
      </c>
      <c r="Q732">
        <v>2400</v>
      </c>
      <c r="R732" s="1" t="s">
        <v>78</v>
      </c>
      <c r="S732" s="1" t="s">
        <v>77</v>
      </c>
      <c r="T732" t="s">
        <v>74</v>
      </c>
      <c r="U732">
        <v>8</v>
      </c>
      <c r="V732">
        <v>171</v>
      </c>
      <c r="W732">
        <v>2</v>
      </c>
      <c r="X732">
        <v>4</v>
      </c>
      <c r="Y732">
        <v>128</v>
      </c>
      <c r="Z732" t="s">
        <v>107</v>
      </c>
      <c r="AA732">
        <v>5000</v>
      </c>
      <c r="AF732" t="s">
        <v>74</v>
      </c>
      <c r="AG732">
        <v>48</v>
      </c>
      <c r="AH732">
        <v>1.8</v>
      </c>
      <c r="AI732">
        <v>16</v>
      </c>
      <c r="AJ732">
        <v>2</v>
      </c>
      <c r="AK732" t="s">
        <v>78</v>
      </c>
      <c r="AL732" t="s">
        <v>78</v>
      </c>
      <c r="AM732" t="s">
        <v>78</v>
      </c>
      <c r="AN732" t="s">
        <v>78</v>
      </c>
      <c r="AO732" t="s">
        <v>78</v>
      </c>
      <c r="AP732" t="s">
        <v>78</v>
      </c>
      <c r="AQ732" t="s">
        <v>74</v>
      </c>
      <c r="AR732" t="s">
        <v>77</v>
      </c>
      <c r="AS732" t="s">
        <v>77</v>
      </c>
      <c r="AT732" t="s">
        <v>78</v>
      </c>
      <c r="AU732" t="s">
        <v>78</v>
      </c>
      <c r="AV732" t="s">
        <v>78</v>
      </c>
      <c r="AW732" t="s">
        <v>78</v>
      </c>
      <c r="AX732" t="s">
        <v>74</v>
      </c>
      <c r="AY732">
        <v>5</v>
      </c>
      <c r="AZ732">
        <v>1</v>
      </c>
      <c r="BA732">
        <v>1</v>
      </c>
      <c r="BB732">
        <v>0.6</v>
      </c>
      <c r="BC732">
        <v>0</v>
      </c>
      <c r="BD732">
        <v>0.571428571</v>
      </c>
      <c r="BE732">
        <v>0.33333333300000001</v>
      </c>
      <c r="BF732">
        <v>0.125</v>
      </c>
      <c r="BG732">
        <v>0</v>
      </c>
      <c r="BH732">
        <v>0.5</v>
      </c>
      <c r="BI732">
        <v>0.4</v>
      </c>
      <c r="BJ732">
        <v>0.36363636399999999</v>
      </c>
      <c r="BK732">
        <v>0</v>
      </c>
      <c r="BL732">
        <v>0.75</v>
      </c>
      <c r="BM732">
        <v>1</v>
      </c>
      <c r="BN732">
        <v>1</v>
      </c>
      <c r="BO732">
        <v>0</v>
      </c>
      <c r="BP732">
        <v>0</v>
      </c>
      <c r="BQ732" t="s">
        <v>74</v>
      </c>
      <c r="BR732" t="s">
        <v>74</v>
      </c>
      <c r="BS732" t="s">
        <v>74</v>
      </c>
      <c r="BT732" t="s">
        <v>74</v>
      </c>
      <c r="BU732" t="s">
        <v>74</v>
      </c>
      <c r="BV732" t="s">
        <v>74</v>
      </c>
      <c r="BW732" t="s">
        <v>74</v>
      </c>
      <c r="BX732" t="s">
        <v>74</v>
      </c>
      <c r="BY732" t="s">
        <v>74</v>
      </c>
      <c r="BZ732" t="s">
        <v>74</v>
      </c>
      <c r="CA732" t="s">
        <v>74</v>
      </c>
      <c r="CB732" t="s">
        <v>74</v>
      </c>
      <c r="CC732" t="s">
        <v>74</v>
      </c>
      <c r="CD732" t="s">
        <v>74</v>
      </c>
      <c r="CE732" t="s">
        <v>74</v>
      </c>
      <c r="CG732">
        <f>IF(CJ732&lt;$CH$1,CJ732,)</f>
        <v>1000.000552</v>
      </c>
      <c r="CH732">
        <v>1</v>
      </c>
      <c r="CI732">
        <v>732</v>
      </c>
      <c r="CJ732">
        <v>1000.000552</v>
      </c>
      <c r="CK732">
        <f t="shared" si="34"/>
        <v>0</v>
      </c>
      <c r="CL732">
        <f t="shared" si="35"/>
        <v>547.76930236848796</v>
      </c>
    </row>
    <row r="733" spans="1:90" x14ac:dyDescent="0.25">
      <c r="A733" s="5" t="s">
        <v>831</v>
      </c>
      <c r="B733" s="2" t="s">
        <v>838</v>
      </c>
      <c r="C733" s="10" t="s">
        <v>74</v>
      </c>
      <c r="E733" s="14" t="e">
        <f t="shared" si="33"/>
        <v>#VALUE!</v>
      </c>
      <c r="F733" s="3" t="s">
        <v>839</v>
      </c>
      <c r="H733">
        <v>450</v>
      </c>
      <c r="I733">
        <v>74.3</v>
      </c>
      <c r="J733">
        <v>160.30000000000001</v>
      </c>
      <c r="K733">
        <v>8</v>
      </c>
      <c r="L733">
        <v>180</v>
      </c>
      <c r="M733">
        <v>83</v>
      </c>
      <c r="N733" t="s">
        <v>114</v>
      </c>
      <c r="O733">
        <v>411</v>
      </c>
      <c r="P733">
        <v>1080</v>
      </c>
      <c r="Q733">
        <v>2400</v>
      </c>
      <c r="R733" s="1" t="s">
        <v>78</v>
      </c>
      <c r="S733" s="1" t="s">
        <v>78</v>
      </c>
      <c r="T733" t="s">
        <v>74</v>
      </c>
      <c r="U733">
        <v>8</v>
      </c>
      <c r="V733">
        <v>321</v>
      </c>
      <c r="W733">
        <v>2.4</v>
      </c>
      <c r="X733">
        <v>8</v>
      </c>
      <c r="Y733">
        <v>128</v>
      </c>
      <c r="Z733" t="s">
        <v>104</v>
      </c>
      <c r="AA733">
        <v>4025</v>
      </c>
      <c r="AF733" t="s">
        <v>74</v>
      </c>
      <c r="AG733">
        <v>48</v>
      </c>
      <c r="AH733">
        <v>1.7</v>
      </c>
      <c r="AI733">
        <v>32</v>
      </c>
      <c r="AJ733">
        <v>2</v>
      </c>
      <c r="AK733" t="s">
        <v>78</v>
      </c>
      <c r="AL733" t="s">
        <v>78</v>
      </c>
      <c r="AM733" t="s">
        <v>78</v>
      </c>
      <c r="AN733" t="s">
        <v>78</v>
      </c>
      <c r="AO733" t="s">
        <v>78</v>
      </c>
      <c r="AP733" t="s">
        <v>78</v>
      </c>
      <c r="AQ733" t="s">
        <v>74</v>
      </c>
      <c r="AR733" t="s">
        <v>78</v>
      </c>
      <c r="AS733" t="s">
        <v>78</v>
      </c>
      <c r="AT733" t="s">
        <v>78</v>
      </c>
      <c r="AU733" t="s">
        <v>78</v>
      </c>
      <c r="AV733" t="s">
        <v>78</v>
      </c>
      <c r="AW733" t="s">
        <v>78</v>
      </c>
      <c r="AX733" t="s">
        <v>74</v>
      </c>
      <c r="AY733">
        <v>5</v>
      </c>
      <c r="AZ733">
        <v>1</v>
      </c>
      <c r="BA733">
        <v>1</v>
      </c>
      <c r="BB733">
        <v>1</v>
      </c>
      <c r="BC733">
        <v>1</v>
      </c>
      <c r="BD733">
        <v>0.428571429</v>
      </c>
      <c r="BE733">
        <v>1</v>
      </c>
      <c r="BF733">
        <v>0.5625</v>
      </c>
      <c r="BG733">
        <v>0</v>
      </c>
      <c r="BH733">
        <v>0</v>
      </c>
      <c r="BI733">
        <v>0.6</v>
      </c>
      <c r="BJ733">
        <v>0.54545454500000001</v>
      </c>
      <c r="BK733">
        <v>0</v>
      </c>
      <c r="BL733">
        <v>0.5</v>
      </c>
      <c r="BM733">
        <v>0.5</v>
      </c>
      <c r="BN733">
        <v>1</v>
      </c>
      <c r="BO733">
        <v>0.33333333300000001</v>
      </c>
      <c r="BP733">
        <v>0</v>
      </c>
      <c r="BQ733" t="s">
        <v>74</v>
      </c>
      <c r="BR733" t="s">
        <v>74</v>
      </c>
      <c r="BS733" t="s">
        <v>74</v>
      </c>
      <c r="BT733" t="s">
        <v>74</v>
      </c>
      <c r="BU733" t="s">
        <v>74</v>
      </c>
      <c r="BV733" t="s">
        <v>74</v>
      </c>
      <c r="BW733" t="s">
        <v>74</v>
      </c>
      <c r="BX733" t="s">
        <v>74</v>
      </c>
      <c r="BY733" t="s">
        <v>74</v>
      </c>
      <c r="BZ733" t="s">
        <v>74</v>
      </c>
      <c r="CA733" t="s">
        <v>74</v>
      </c>
      <c r="CB733" t="s">
        <v>74</v>
      </c>
      <c r="CC733" t="s">
        <v>74</v>
      </c>
      <c r="CD733" t="s">
        <v>74</v>
      </c>
      <c r="CE733" t="s">
        <v>74</v>
      </c>
      <c r="CF733">
        <v>60.000411159999999</v>
      </c>
      <c r="CG733">
        <f>IF(CJ733&lt;$CH$1,CJ733,)</f>
        <v>1000.046521</v>
      </c>
      <c r="CH733">
        <v>1</v>
      </c>
      <c r="CI733">
        <v>733</v>
      </c>
      <c r="CJ733">
        <v>1000.046521</v>
      </c>
      <c r="CK733">
        <f t="shared" si="34"/>
        <v>120.00082232</v>
      </c>
      <c r="CL733">
        <f t="shared" si="35"/>
        <v>547.79448276164896</v>
      </c>
    </row>
    <row r="734" spans="1:90" x14ac:dyDescent="0.25">
      <c r="A734" s="5" t="s">
        <v>831</v>
      </c>
      <c r="B734" s="2" t="s">
        <v>840</v>
      </c>
      <c r="C734" s="10">
        <v>43922</v>
      </c>
      <c r="E734" s="14" t="e">
        <f t="shared" si="33"/>
        <v>#NUM!</v>
      </c>
      <c r="F734" s="3" t="s">
        <v>839</v>
      </c>
      <c r="H734">
        <v>700</v>
      </c>
      <c r="I734">
        <v>72.400000000000006</v>
      </c>
      <c r="J734">
        <v>159.4</v>
      </c>
      <c r="K734">
        <v>7.7</v>
      </c>
      <c r="L734">
        <v>171</v>
      </c>
      <c r="M734">
        <v>88</v>
      </c>
      <c r="N734" t="s">
        <v>114</v>
      </c>
      <c r="O734">
        <v>405</v>
      </c>
      <c r="P734">
        <v>1080</v>
      </c>
      <c r="Q734">
        <v>2400</v>
      </c>
      <c r="R734" s="1" t="s">
        <v>78</v>
      </c>
      <c r="S734" s="1" t="s">
        <v>78</v>
      </c>
      <c r="T734" t="s">
        <v>74</v>
      </c>
      <c r="U734">
        <v>8</v>
      </c>
      <c r="V734">
        <v>321</v>
      </c>
      <c r="W734">
        <v>2.4</v>
      </c>
      <c r="X734">
        <v>12</v>
      </c>
      <c r="Y734">
        <v>256</v>
      </c>
      <c r="Z734" t="s">
        <v>104</v>
      </c>
      <c r="AA734">
        <v>4025</v>
      </c>
      <c r="AF734" t="s">
        <v>74</v>
      </c>
      <c r="AG734">
        <v>48</v>
      </c>
      <c r="AH734">
        <v>1.7</v>
      </c>
      <c r="AI734">
        <v>32</v>
      </c>
      <c r="AJ734">
        <v>2</v>
      </c>
      <c r="AK734" t="s">
        <v>78</v>
      </c>
      <c r="AL734" t="s">
        <v>78</v>
      </c>
      <c r="AM734" t="s">
        <v>78</v>
      </c>
      <c r="AN734" t="s">
        <v>78</v>
      </c>
      <c r="AO734" t="s">
        <v>78</v>
      </c>
      <c r="AP734" t="s">
        <v>78</v>
      </c>
      <c r="AQ734" t="s">
        <v>74</v>
      </c>
      <c r="AR734" t="s">
        <v>78</v>
      </c>
      <c r="AS734" t="s">
        <v>77</v>
      </c>
      <c r="AT734" t="s">
        <v>77</v>
      </c>
      <c r="AU734" t="s">
        <v>78</v>
      </c>
      <c r="AV734" t="s">
        <v>78</v>
      </c>
      <c r="AW734" t="s">
        <v>78</v>
      </c>
      <c r="AX734" t="s">
        <v>74</v>
      </c>
      <c r="AY734">
        <v>5</v>
      </c>
      <c r="AZ734">
        <v>1</v>
      </c>
      <c r="BA734">
        <v>1</v>
      </c>
      <c r="BB734">
        <v>1</v>
      </c>
      <c r="BC734">
        <v>1</v>
      </c>
      <c r="BD734">
        <v>0.428571429</v>
      </c>
      <c r="BE734">
        <v>1</v>
      </c>
      <c r="BF734">
        <v>0.5625</v>
      </c>
      <c r="BG734">
        <v>0</v>
      </c>
      <c r="BH734">
        <v>0</v>
      </c>
      <c r="BI734">
        <v>0.6</v>
      </c>
      <c r="BJ734">
        <v>0.54545454500000001</v>
      </c>
      <c r="BK734">
        <v>0</v>
      </c>
      <c r="BL734">
        <v>0.5</v>
      </c>
      <c r="BM734">
        <v>0.5</v>
      </c>
      <c r="BN734">
        <v>1</v>
      </c>
      <c r="BO734">
        <v>0.33333333300000001</v>
      </c>
      <c r="BP734">
        <v>0</v>
      </c>
      <c r="BQ734" t="s">
        <v>74</v>
      </c>
      <c r="BR734" t="s">
        <v>74</v>
      </c>
      <c r="BS734" t="s">
        <v>74</v>
      </c>
      <c r="BT734" t="s">
        <v>74</v>
      </c>
      <c r="BU734" t="s">
        <v>74</v>
      </c>
      <c r="BV734" t="s">
        <v>74</v>
      </c>
      <c r="BW734" t="s">
        <v>74</v>
      </c>
      <c r="BX734" t="s">
        <v>74</v>
      </c>
      <c r="BY734" t="s">
        <v>74</v>
      </c>
      <c r="BZ734" t="s">
        <v>74</v>
      </c>
      <c r="CA734" t="s">
        <v>74</v>
      </c>
      <c r="CB734" t="s">
        <v>74</v>
      </c>
      <c r="CC734" t="s">
        <v>74</v>
      </c>
      <c r="CD734" t="s">
        <v>74</v>
      </c>
      <c r="CE734" t="s">
        <v>74</v>
      </c>
      <c r="CG734">
        <f>IF(CJ734&lt;$CH$1,CJ734,)</f>
        <v>1000.000061</v>
      </c>
      <c r="CH734">
        <v>1</v>
      </c>
      <c r="CI734">
        <v>734</v>
      </c>
      <c r="CJ734">
        <v>1000.000061</v>
      </c>
      <c r="CK734">
        <f t="shared" si="34"/>
        <v>0</v>
      </c>
      <c r="CL734">
        <f t="shared" si="35"/>
        <v>547.76903341390891</v>
      </c>
    </row>
    <row r="735" spans="1:90" x14ac:dyDescent="0.25">
      <c r="A735" s="5" t="s">
        <v>831</v>
      </c>
      <c r="B735" s="2" t="s">
        <v>841</v>
      </c>
      <c r="C735" s="10">
        <v>43922</v>
      </c>
      <c r="E735" s="14" t="e">
        <f t="shared" si="33"/>
        <v>#NUM!</v>
      </c>
      <c r="F735" s="3" t="s">
        <v>842</v>
      </c>
      <c r="H735">
        <v>180</v>
      </c>
      <c r="I735">
        <v>75.5</v>
      </c>
      <c r="J735">
        <v>155.9</v>
      </c>
      <c r="K735">
        <v>8.3000000000000007</v>
      </c>
      <c r="L735">
        <v>165</v>
      </c>
      <c r="M735">
        <v>82</v>
      </c>
      <c r="N735" t="s">
        <v>76</v>
      </c>
      <c r="O735">
        <v>270</v>
      </c>
      <c r="P735">
        <v>720</v>
      </c>
      <c r="Q735">
        <v>1520</v>
      </c>
      <c r="R735" s="1" t="s">
        <v>77</v>
      </c>
      <c r="S735" s="1" t="s">
        <v>78</v>
      </c>
      <c r="T735" t="s">
        <v>74</v>
      </c>
      <c r="U735">
        <v>8</v>
      </c>
      <c r="V735">
        <v>113</v>
      </c>
      <c r="W735">
        <v>2.2999999999999998</v>
      </c>
      <c r="X735">
        <v>4</v>
      </c>
      <c r="Y735">
        <v>64</v>
      </c>
      <c r="Z735" t="s">
        <v>107</v>
      </c>
      <c r="AA735">
        <v>4230</v>
      </c>
      <c r="AF735" t="s">
        <v>74</v>
      </c>
      <c r="AG735">
        <v>13</v>
      </c>
      <c r="AH735">
        <v>2.2000000000000002</v>
      </c>
      <c r="AI735">
        <v>5</v>
      </c>
      <c r="AJ735">
        <v>2.4</v>
      </c>
      <c r="AK735" t="s">
        <v>78</v>
      </c>
      <c r="AL735" t="s">
        <v>78</v>
      </c>
      <c r="AM735" t="s">
        <v>78</v>
      </c>
      <c r="AN735" t="s">
        <v>78</v>
      </c>
      <c r="AO735" t="s">
        <v>74</v>
      </c>
      <c r="AP735" t="s">
        <v>78</v>
      </c>
      <c r="AQ735" t="s">
        <v>74</v>
      </c>
      <c r="AR735" t="s">
        <v>77</v>
      </c>
      <c r="AS735" t="s">
        <v>78</v>
      </c>
      <c r="AT735" t="s">
        <v>78</v>
      </c>
      <c r="AU735" t="s">
        <v>78</v>
      </c>
      <c r="AV735" t="s">
        <v>78</v>
      </c>
      <c r="AW735" t="s">
        <v>78</v>
      </c>
      <c r="AX735" t="s">
        <v>78</v>
      </c>
      <c r="AY735">
        <v>5</v>
      </c>
      <c r="AZ735">
        <v>1</v>
      </c>
      <c r="BA735">
        <v>1</v>
      </c>
      <c r="BB735">
        <v>1</v>
      </c>
      <c r="BC735">
        <v>0</v>
      </c>
      <c r="BD735">
        <v>0.428571429</v>
      </c>
      <c r="BE735">
        <v>0.33333333300000001</v>
      </c>
      <c r="BF735">
        <v>0.1875</v>
      </c>
      <c r="BG735">
        <v>0</v>
      </c>
      <c r="BH735">
        <v>0</v>
      </c>
      <c r="BI735">
        <v>0.4</v>
      </c>
      <c r="BJ735">
        <v>0.45454545499999999</v>
      </c>
      <c r="BK735">
        <v>0</v>
      </c>
      <c r="BL735">
        <v>0.5</v>
      </c>
      <c r="BM735">
        <v>0.5</v>
      </c>
      <c r="BN735">
        <v>0.83333333300000001</v>
      </c>
      <c r="BO735">
        <v>0</v>
      </c>
      <c r="BP735">
        <v>0</v>
      </c>
      <c r="BQ735" t="s">
        <v>74</v>
      </c>
      <c r="BR735" t="s">
        <v>74</v>
      </c>
      <c r="BS735" t="s">
        <v>74</v>
      </c>
      <c r="BT735" t="s">
        <v>74</v>
      </c>
      <c r="BU735" t="s">
        <v>74</v>
      </c>
      <c r="BV735" t="s">
        <v>74</v>
      </c>
      <c r="BW735" t="s">
        <v>74</v>
      </c>
      <c r="BX735" t="s">
        <v>74</v>
      </c>
      <c r="BY735" t="s">
        <v>74</v>
      </c>
      <c r="BZ735" t="s">
        <v>74</v>
      </c>
      <c r="CA735" t="s">
        <v>74</v>
      </c>
      <c r="CB735" t="s">
        <v>74</v>
      </c>
      <c r="CC735" t="s">
        <v>74</v>
      </c>
      <c r="CD735" t="s">
        <v>74</v>
      </c>
      <c r="CE735" t="s">
        <v>74</v>
      </c>
      <c r="CF735">
        <v>60.000411159999999</v>
      </c>
      <c r="CG735">
        <f>IF(CJ735&lt;$CH$1,CJ735,)</f>
        <v>1000.000061</v>
      </c>
      <c r="CH735">
        <v>1</v>
      </c>
      <c r="CI735">
        <v>735</v>
      </c>
      <c r="CJ735">
        <v>1000.000061</v>
      </c>
      <c r="CK735">
        <f t="shared" si="34"/>
        <v>120.00082232</v>
      </c>
      <c r="CL735">
        <f t="shared" si="35"/>
        <v>547.76903341390891</v>
      </c>
    </row>
    <row r="736" spans="1:90" x14ac:dyDescent="0.25">
      <c r="A736" s="5" t="s">
        <v>831</v>
      </c>
      <c r="B736" s="2" t="s">
        <v>843</v>
      </c>
      <c r="C736" s="10">
        <v>43922</v>
      </c>
      <c r="E736" s="14" t="e">
        <f t="shared" si="33"/>
        <v>#NUM!</v>
      </c>
      <c r="F736" s="3" t="s">
        <v>844</v>
      </c>
      <c r="H736">
        <v>210</v>
      </c>
      <c r="I736">
        <v>75.5</v>
      </c>
      <c r="J736">
        <v>163.80000000000001</v>
      </c>
      <c r="K736">
        <v>8.1</v>
      </c>
      <c r="L736">
        <v>184</v>
      </c>
      <c r="M736">
        <v>82</v>
      </c>
      <c r="N736" t="s">
        <v>76</v>
      </c>
      <c r="O736">
        <v>405</v>
      </c>
      <c r="P736">
        <v>1080</v>
      </c>
      <c r="Q736">
        <v>2400</v>
      </c>
      <c r="R736" s="1" t="s">
        <v>78</v>
      </c>
      <c r="S736" s="1" t="s">
        <v>77</v>
      </c>
      <c r="T736" t="s">
        <v>74</v>
      </c>
      <c r="U736">
        <v>8</v>
      </c>
      <c r="V736">
        <v>171</v>
      </c>
      <c r="W736">
        <v>2</v>
      </c>
      <c r="X736">
        <v>8</v>
      </c>
      <c r="Y736">
        <v>128</v>
      </c>
      <c r="Z736" t="s">
        <v>107</v>
      </c>
      <c r="AA736">
        <v>5000</v>
      </c>
      <c r="AF736" t="s">
        <v>74</v>
      </c>
      <c r="AG736">
        <v>48</v>
      </c>
      <c r="AH736">
        <v>1.8</v>
      </c>
      <c r="AI736">
        <v>16</v>
      </c>
      <c r="AJ736">
        <v>2</v>
      </c>
      <c r="AK736" t="s">
        <v>78</v>
      </c>
      <c r="AL736" t="s">
        <v>78</v>
      </c>
      <c r="AM736" t="s">
        <v>78</v>
      </c>
      <c r="AN736" t="s">
        <v>78</v>
      </c>
      <c r="AO736" t="s">
        <v>78</v>
      </c>
      <c r="AP736" t="s">
        <v>78</v>
      </c>
      <c r="AQ736" t="s">
        <v>74</v>
      </c>
      <c r="AR736" t="s">
        <v>77</v>
      </c>
      <c r="AS736" t="s">
        <v>77</v>
      </c>
      <c r="AT736" t="s">
        <v>78</v>
      </c>
      <c r="AU736" t="s">
        <v>78</v>
      </c>
      <c r="AV736" t="s">
        <v>78</v>
      </c>
      <c r="AW736" t="s">
        <v>78</v>
      </c>
      <c r="AX736" t="s">
        <v>74</v>
      </c>
      <c r="AY736">
        <v>5</v>
      </c>
      <c r="AZ736">
        <v>1</v>
      </c>
      <c r="BA736">
        <v>1</v>
      </c>
      <c r="BB736">
        <v>0.6</v>
      </c>
      <c r="BC736">
        <v>0</v>
      </c>
      <c r="BD736">
        <v>0.571428571</v>
      </c>
      <c r="BE736">
        <v>0.33333333300000001</v>
      </c>
      <c r="BF736">
        <v>0.125</v>
      </c>
      <c r="BG736">
        <v>0</v>
      </c>
      <c r="BH736">
        <v>0.5</v>
      </c>
      <c r="BI736">
        <v>0.4</v>
      </c>
      <c r="BJ736">
        <v>0.36363636399999999</v>
      </c>
      <c r="BK736">
        <v>0</v>
      </c>
      <c r="BL736">
        <v>0.75</v>
      </c>
      <c r="BM736">
        <v>0.5</v>
      </c>
      <c r="BN736">
        <v>1</v>
      </c>
      <c r="BO736">
        <v>0</v>
      </c>
      <c r="BP736">
        <v>0</v>
      </c>
      <c r="BQ736" t="s">
        <v>74</v>
      </c>
      <c r="BR736" t="s">
        <v>74</v>
      </c>
      <c r="BS736" t="s">
        <v>74</v>
      </c>
      <c r="BT736" t="s">
        <v>74</v>
      </c>
      <c r="BU736" t="s">
        <v>74</v>
      </c>
      <c r="BV736" t="s">
        <v>74</v>
      </c>
      <c r="BW736" t="s">
        <v>74</v>
      </c>
      <c r="BX736" t="s">
        <v>74</v>
      </c>
      <c r="BY736" t="s">
        <v>74</v>
      </c>
      <c r="BZ736" t="s">
        <v>74</v>
      </c>
      <c r="CA736" t="s">
        <v>74</v>
      </c>
      <c r="CB736" t="s">
        <v>74</v>
      </c>
      <c r="CC736" t="s">
        <v>74</v>
      </c>
      <c r="CD736" t="s">
        <v>74</v>
      </c>
      <c r="CE736" t="s">
        <v>74</v>
      </c>
      <c r="CF736">
        <v>60.000411159999999</v>
      </c>
      <c r="CG736">
        <f>IF(CJ736&lt;$CH$1,CJ736,)</f>
        <v>1000.000061</v>
      </c>
      <c r="CH736">
        <v>1</v>
      </c>
      <c r="CI736">
        <v>736</v>
      </c>
      <c r="CJ736">
        <v>1000.000061</v>
      </c>
      <c r="CK736">
        <f t="shared" si="34"/>
        <v>120.00082232</v>
      </c>
      <c r="CL736">
        <f t="shared" si="35"/>
        <v>547.76903341390891</v>
      </c>
    </row>
    <row r="737" spans="1:90" x14ac:dyDescent="0.25">
      <c r="A737" s="5" t="s">
        <v>831</v>
      </c>
      <c r="B737" s="2" t="s">
        <v>845</v>
      </c>
      <c r="C737" s="10">
        <v>43922</v>
      </c>
      <c r="E737" s="14" t="e">
        <f t="shared" si="33"/>
        <v>#NUM!</v>
      </c>
      <c r="F737" s="3" t="s">
        <v>846</v>
      </c>
      <c r="H737">
        <v>324</v>
      </c>
      <c r="I737">
        <v>75.5</v>
      </c>
      <c r="J737">
        <v>163.80000000000001</v>
      </c>
      <c r="K737">
        <v>8.1</v>
      </c>
      <c r="L737">
        <v>184</v>
      </c>
      <c r="M737">
        <v>84</v>
      </c>
      <c r="N737" t="s">
        <v>76</v>
      </c>
      <c r="O737">
        <v>401</v>
      </c>
      <c r="P737">
        <v>1080</v>
      </c>
      <c r="Q737">
        <v>2400</v>
      </c>
      <c r="R737" s="1" t="s">
        <v>78</v>
      </c>
      <c r="S737" s="1" t="s">
        <v>77</v>
      </c>
      <c r="T737" t="s">
        <v>74</v>
      </c>
      <c r="U737">
        <v>8</v>
      </c>
      <c r="V737">
        <v>325.77600000000001</v>
      </c>
      <c r="W737">
        <v>2</v>
      </c>
      <c r="X737">
        <v>6</v>
      </c>
      <c r="Y737">
        <v>128</v>
      </c>
      <c r="Z737" t="s">
        <v>107</v>
      </c>
      <c r="AA737">
        <v>4090</v>
      </c>
      <c r="AF737" t="s">
        <v>74</v>
      </c>
      <c r="AG737">
        <v>48</v>
      </c>
      <c r="AH737">
        <v>1.7</v>
      </c>
      <c r="AI737">
        <v>16</v>
      </c>
      <c r="AJ737">
        <v>2</v>
      </c>
      <c r="AK737" t="s">
        <v>78</v>
      </c>
      <c r="AL737" t="s">
        <v>78</v>
      </c>
      <c r="AM737" t="s">
        <v>78</v>
      </c>
      <c r="AN737" t="s">
        <v>78</v>
      </c>
      <c r="AO737" t="s">
        <v>78</v>
      </c>
      <c r="AP737" t="s">
        <v>78</v>
      </c>
      <c r="AQ737" t="s">
        <v>74</v>
      </c>
      <c r="AR737" t="s">
        <v>77</v>
      </c>
      <c r="AS737" t="s">
        <v>78</v>
      </c>
      <c r="AT737" t="s">
        <v>78</v>
      </c>
      <c r="AU737" t="s">
        <v>78</v>
      </c>
      <c r="AV737" t="s">
        <v>78</v>
      </c>
      <c r="AW737" t="s">
        <v>78</v>
      </c>
      <c r="AX737" t="s">
        <v>74</v>
      </c>
      <c r="AY737">
        <v>5</v>
      </c>
      <c r="AZ737">
        <v>1</v>
      </c>
      <c r="BA737">
        <v>1</v>
      </c>
      <c r="BB737">
        <v>0.6</v>
      </c>
      <c r="BC737">
        <v>1</v>
      </c>
      <c r="BD737">
        <v>0.571428571</v>
      </c>
      <c r="BE737">
        <v>0.66666666699999999</v>
      </c>
      <c r="BF737">
        <v>0.125</v>
      </c>
      <c r="BG737">
        <v>0.25</v>
      </c>
      <c r="BH737">
        <v>0.5</v>
      </c>
      <c r="BI737">
        <v>0.4</v>
      </c>
      <c r="BJ737">
        <v>0.36363636399999999</v>
      </c>
      <c r="BK737">
        <v>0.5</v>
      </c>
      <c r="BL737">
        <v>0.75</v>
      </c>
      <c r="BM737">
        <v>1</v>
      </c>
      <c r="BN737">
        <v>1</v>
      </c>
      <c r="BO737">
        <v>1</v>
      </c>
      <c r="BP737">
        <v>0</v>
      </c>
      <c r="BQ737" t="s">
        <v>74</v>
      </c>
      <c r="BR737" t="s">
        <v>74</v>
      </c>
      <c r="BS737" t="s">
        <v>74</v>
      </c>
      <c r="BT737" t="s">
        <v>74</v>
      </c>
      <c r="BU737" t="s">
        <v>74</v>
      </c>
      <c r="BV737" t="s">
        <v>74</v>
      </c>
      <c r="BW737" t="s">
        <v>74</v>
      </c>
      <c r="BX737" t="s">
        <v>74</v>
      </c>
      <c r="BY737" t="s">
        <v>74</v>
      </c>
      <c r="BZ737" t="s">
        <v>74</v>
      </c>
      <c r="CA737" t="s">
        <v>74</v>
      </c>
      <c r="CB737" t="s">
        <v>74</v>
      </c>
      <c r="CC737" t="s">
        <v>74</v>
      </c>
      <c r="CD737" t="s">
        <v>74</v>
      </c>
      <c r="CE737" t="s">
        <v>74</v>
      </c>
      <c r="CF737">
        <v>60.000411159999999</v>
      </c>
      <c r="CG737">
        <f>IF(CJ737&lt;$CH$1,CJ737,)</f>
        <v>1667.0945429999999</v>
      </c>
      <c r="CH737">
        <v>1</v>
      </c>
      <c r="CI737">
        <v>737</v>
      </c>
      <c r="CJ737">
        <v>1667.0945429999999</v>
      </c>
      <c r="CK737">
        <f t="shared" si="34"/>
        <v>120.00082232</v>
      </c>
      <c r="CL737">
        <f t="shared" si="35"/>
        <v>913.18271072456685</v>
      </c>
    </row>
    <row r="738" spans="1:90" x14ac:dyDescent="0.25">
      <c r="A738" s="5" t="s">
        <v>831</v>
      </c>
      <c r="B738" s="2" t="s">
        <v>847</v>
      </c>
      <c r="C738" s="10">
        <v>43922</v>
      </c>
      <c r="E738" s="14" t="e">
        <f t="shared" si="33"/>
        <v>#NUM!</v>
      </c>
      <c r="F738" s="3" t="s">
        <v>848</v>
      </c>
      <c r="H738">
        <v>517</v>
      </c>
      <c r="I738">
        <v>75.400000000000006</v>
      </c>
      <c r="J738">
        <v>160</v>
      </c>
      <c r="K738">
        <v>8.6</v>
      </c>
      <c r="L738">
        <v>185</v>
      </c>
      <c r="M738">
        <v>85</v>
      </c>
      <c r="N738" t="s">
        <v>84</v>
      </c>
      <c r="O738">
        <v>402</v>
      </c>
      <c r="P738">
        <v>1080</v>
      </c>
      <c r="Q738">
        <v>2400</v>
      </c>
      <c r="R738" s="1" t="s">
        <v>78</v>
      </c>
      <c r="S738" s="1" t="s">
        <v>78</v>
      </c>
      <c r="T738" t="s">
        <v>74</v>
      </c>
      <c r="U738">
        <v>8</v>
      </c>
      <c r="V738">
        <v>608.00800000000004</v>
      </c>
      <c r="W738">
        <v>2.84</v>
      </c>
      <c r="X738">
        <v>8</v>
      </c>
      <c r="Y738">
        <v>128</v>
      </c>
      <c r="Z738" t="s">
        <v>77</v>
      </c>
      <c r="AA738">
        <v>4000</v>
      </c>
      <c r="AF738" t="s">
        <v>74</v>
      </c>
      <c r="AG738">
        <v>48</v>
      </c>
      <c r="AH738">
        <v>1.7</v>
      </c>
      <c r="AI738">
        <v>16</v>
      </c>
      <c r="AJ738">
        <v>2.4</v>
      </c>
      <c r="AK738" t="s">
        <v>78</v>
      </c>
      <c r="AL738" t="s">
        <v>78</v>
      </c>
      <c r="AM738" t="s">
        <v>78</v>
      </c>
      <c r="AN738" t="s">
        <v>78</v>
      </c>
      <c r="AO738" t="s">
        <v>78</v>
      </c>
      <c r="AP738" t="s">
        <v>78</v>
      </c>
      <c r="AQ738" t="s">
        <v>74</v>
      </c>
      <c r="AR738" t="s">
        <v>78</v>
      </c>
      <c r="AS738" t="s">
        <v>77</v>
      </c>
      <c r="AT738" t="s">
        <v>77</v>
      </c>
      <c r="AU738" t="s">
        <v>78</v>
      </c>
      <c r="AV738" t="s">
        <v>78</v>
      </c>
      <c r="AW738" t="s">
        <v>74</v>
      </c>
      <c r="AX738" t="s">
        <v>78</v>
      </c>
      <c r="AY738">
        <v>5.0999999999999996</v>
      </c>
      <c r="AZ738">
        <v>1</v>
      </c>
      <c r="BA738">
        <v>1</v>
      </c>
      <c r="BB738">
        <v>0.8</v>
      </c>
      <c r="BC738">
        <v>1</v>
      </c>
      <c r="BD738">
        <v>0.571428571</v>
      </c>
      <c r="BE738">
        <v>1</v>
      </c>
      <c r="BF738">
        <v>0.4375</v>
      </c>
      <c r="BG738">
        <v>0.25</v>
      </c>
      <c r="BH738">
        <v>0.5</v>
      </c>
      <c r="BI738">
        <v>0.6</v>
      </c>
      <c r="BJ738">
        <v>0.36363636399999999</v>
      </c>
      <c r="BK738">
        <v>0</v>
      </c>
      <c r="BL738">
        <v>0.75</v>
      </c>
      <c r="BM738">
        <v>1</v>
      </c>
      <c r="BN738">
        <v>1</v>
      </c>
      <c r="BO738">
        <v>1</v>
      </c>
      <c r="BP738">
        <v>0</v>
      </c>
      <c r="BQ738" t="s">
        <v>74</v>
      </c>
      <c r="BR738" t="s">
        <v>74</v>
      </c>
      <c r="BS738" t="s">
        <v>74</v>
      </c>
      <c r="BT738" t="s">
        <v>74</v>
      </c>
      <c r="BU738" t="s">
        <v>74</v>
      </c>
      <c r="BV738" t="s">
        <v>74</v>
      </c>
      <c r="BW738" t="s">
        <v>74</v>
      </c>
      <c r="BX738" t="s">
        <v>74</v>
      </c>
      <c r="BY738" t="s">
        <v>74</v>
      </c>
      <c r="BZ738" t="s">
        <v>74</v>
      </c>
      <c r="CA738" t="s">
        <v>74</v>
      </c>
      <c r="CB738" t="s">
        <v>74</v>
      </c>
      <c r="CC738" t="s">
        <v>74</v>
      </c>
      <c r="CD738" t="s">
        <v>74</v>
      </c>
      <c r="CE738" t="s">
        <v>74</v>
      </c>
      <c r="CF738">
        <v>60.000411159999999</v>
      </c>
      <c r="CG738">
        <f>IF(CJ738&lt;$CH$1,CJ738,)</f>
        <v>1000.000002</v>
      </c>
      <c r="CH738">
        <v>1</v>
      </c>
      <c r="CI738">
        <v>738</v>
      </c>
      <c r="CJ738">
        <v>1000.000002</v>
      </c>
      <c r="CK738">
        <f t="shared" si="34"/>
        <v>120.00082232</v>
      </c>
      <c r="CL738">
        <f t="shared" si="35"/>
        <v>547.76900109553799</v>
      </c>
    </row>
    <row r="739" spans="1:90" x14ac:dyDescent="0.25">
      <c r="A739" s="5" t="s">
        <v>831</v>
      </c>
      <c r="B739" s="2" t="s">
        <v>849</v>
      </c>
      <c r="C739" s="10">
        <v>43891</v>
      </c>
      <c r="E739" s="14" t="e">
        <f t="shared" si="33"/>
        <v>#NUM!</v>
      </c>
      <c r="F739" s="3" t="s">
        <v>839</v>
      </c>
      <c r="H739">
        <v>1000</v>
      </c>
      <c r="I739">
        <v>74.5</v>
      </c>
      <c r="J739">
        <v>164.9</v>
      </c>
      <c r="K739">
        <v>8</v>
      </c>
      <c r="L739">
        <v>196</v>
      </c>
      <c r="M739">
        <v>88</v>
      </c>
      <c r="N739" t="s">
        <v>114</v>
      </c>
      <c r="O739">
        <v>519</v>
      </c>
      <c r="P739">
        <v>1440</v>
      </c>
      <c r="Q739">
        <v>3168</v>
      </c>
      <c r="R739" s="1" t="s">
        <v>77</v>
      </c>
      <c r="S739" s="1" t="s">
        <v>78</v>
      </c>
      <c r="T739" t="s">
        <v>366</v>
      </c>
      <c r="U739">
        <v>8</v>
      </c>
      <c r="V739">
        <v>590.25300000000004</v>
      </c>
      <c r="W739">
        <v>2.84</v>
      </c>
      <c r="X739">
        <v>8</v>
      </c>
      <c r="Y739">
        <v>256</v>
      </c>
      <c r="Z739" t="s">
        <v>77</v>
      </c>
      <c r="AA739">
        <v>4200</v>
      </c>
      <c r="AF739" t="s">
        <v>74</v>
      </c>
      <c r="AG739">
        <v>48</v>
      </c>
      <c r="AH739">
        <v>1.7</v>
      </c>
      <c r="AI739">
        <v>32</v>
      </c>
      <c r="AJ739">
        <v>2.4</v>
      </c>
      <c r="AK739" t="s">
        <v>78</v>
      </c>
      <c r="AL739" t="s">
        <v>78</v>
      </c>
      <c r="AM739" t="s">
        <v>78</v>
      </c>
      <c r="AN739" t="s">
        <v>78</v>
      </c>
      <c r="AO739" t="s">
        <v>74</v>
      </c>
      <c r="AP739" t="s">
        <v>78</v>
      </c>
      <c r="AQ739" t="s">
        <v>78</v>
      </c>
      <c r="AR739" t="s">
        <v>78</v>
      </c>
      <c r="AS739" t="s">
        <v>77</v>
      </c>
      <c r="AT739" t="s">
        <v>77</v>
      </c>
      <c r="AU739" t="s">
        <v>78</v>
      </c>
      <c r="AV739" t="s">
        <v>78</v>
      </c>
      <c r="AW739" t="s">
        <v>78</v>
      </c>
      <c r="AX739" t="s">
        <v>78</v>
      </c>
      <c r="AY739">
        <v>5.0999999999999996</v>
      </c>
      <c r="AZ739">
        <v>1</v>
      </c>
      <c r="BA739">
        <v>1</v>
      </c>
      <c r="BB739">
        <v>1</v>
      </c>
      <c r="BC739">
        <v>1</v>
      </c>
      <c r="BD739">
        <v>0.428571429</v>
      </c>
      <c r="BE739">
        <v>1</v>
      </c>
      <c r="BF739">
        <v>0.75</v>
      </c>
      <c r="BG739">
        <v>0.25</v>
      </c>
      <c r="BH739">
        <v>0</v>
      </c>
      <c r="BI739">
        <v>0.6</v>
      </c>
      <c r="BJ739">
        <v>0.72727272700000001</v>
      </c>
      <c r="BK739">
        <v>0.5</v>
      </c>
      <c r="BL739">
        <v>0.5</v>
      </c>
      <c r="BM739">
        <v>0.5</v>
      </c>
      <c r="BN739">
        <v>1</v>
      </c>
      <c r="BO739">
        <v>0.66666666699999999</v>
      </c>
      <c r="BP739">
        <v>1</v>
      </c>
      <c r="BQ739" t="s">
        <v>74</v>
      </c>
      <c r="BR739" t="s">
        <v>74</v>
      </c>
      <c r="BS739" t="s">
        <v>74</v>
      </c>
      <c r="BT739" t="s">
        <v>74</v>
      </c>
      <c r="BU739" t="s">
        <v>74</v>
      </c>
      <c r="BV739" t="s">
        <v>74</v>
      </c>
      <c r="BW739" t="s">
        <v>74</v>
      </c>
      <c r="BX739" t="s">
        <v>74</v>
      </c>
      <c r="BY739" t="s">
        <v>74</v>
      </c>
      <c r="BZ739" t="s">
        <v>74</v>
      </c>
      <c r="CA739" t="s">
        <v>74</v>
      </c>
      <c r="CB739" t="s">
        <v>74</v>
      </c>
      <c r="CC739" t="s">
        <v>74</v>
      </c>
      <c r="CD739" t="s">
        <v>74</v>
      </c>
      <c r="CE739" t="s">
        <v>74</v>
      </c>
      <c r="CF739">
        <v>455.049826</v>
      </c>
      <c r="CG739">
        <f>IF(CJ739&lt;$CH$1,CJ739,)</f>
        <v>1000.0065970000001</v>
      </c>
      <c r="CH739">
        <v>1</v>
      </c>
      <c r="CI739">
        <v>739</v>
      </c>
      <c r="CJ739">
        <v>1000.0065970000001</v>
      </c>
      <c r="CK739">
        <f t="shared" si="34"/>
        <v>910.09965199999999</v>
      </c>
      <c r="CL739">
        <f t="shared" si="35"/>
        <v>547.772613632093</v>
      </c>
    </row>
    <row r="740" spans="1:90" x14ac:dyDescent="0.25">
      <c r="A740" s="5" t="s">
        <v>831</v>
      </c>
      <c r="B740" s="2" t="s">
        <v>850</v>
      </c>
      <c r="C740" s="10">
        <v>43891</v>
      </c>
      <c r="E740" s="14" t="e">
        <f t="shared" si="33"/>
        <v>#NUM!</v>
      </c>
      <c r="F740" s="3" t="s">
        <v>839</v>
      </c>
      <c r="H740">
        <v>1200</v>
      </c>
      <c r="I740">
        <v>74.400000000000006</v>
      </c>
      <c r="J740">
        <v>165.2</v>
      </c>
      <c r="K740">
        <v>8.8000000000000007</v>
      </c>
      <c r="L740">
        <v>207</v>
      </c>
      <c r="M740">
        <v>88</v>
      </c>
      <c r="N740" t="s">
        <v>114</v>
      </c>
      <c r="O740">
        <v>519</v>
      </c>
      <c r="P740">
        <v>1440</v>
      </c>
      <c r="Q740">
        <v>3168</v>
      </c>
      <c r="R740" s="1" t="s">
        <v>77</v>
      </c>
      <c r="S740" s="1" t="s">
        <v>78</v>
      </c>
      <c r="T740" t="s">
        <v>81</v>
      </c>
      <c r="U740">
        <v>8</v>
      </c>
      <c r="V740">
        <v>589.23</v>
      </c>
      <c r="W740">
        <v>2.84</v>
      </c>
      <c r="X740">
        <v>12</v>
      </c>
      <c r="Y740">
        <v>256</v>
      </c>
      <c r="Z740" t="s">
        <v>77</v>
      </c>
      <c r="AA740">
        <v>4260</v>
      </c>
      <c r="AB740">
        <v>88</v>
      </c>
      <c r="AC740">
        <v>25.2</v>
      </c>
      <c r="AD740">
        <v>9.1300000000000008</v>
      </c>
      <c r="AE740">
        <v>17.63</v>
      </c>
      <c r="AF740">
        <v>124</v>
      </c>
      <c r="AG740">
        <v>48</v>
      </c>
      <c r="AH740">
        <v>1.7</v>
      </c>
      <c r="AI740">
        <v>32</v>
      </c>
      <c r="AJ740">
        <v>2.4</v>
      </c>
      <c r="AK740" t="s">
        <v>78</v>
      </c>
      <c r="AL740" t="s">
        <v>78</v>
      </c>
      <c r="AM740" t="s">
        <v>78</v>
      </c>
      <c r="AN740" t="s">
        <v>78</v>
      </c>
      <c r="AO740" t="s">
        <v>78</v>
      </c>
      <c r="AP740" t="s">
        <v>78</v>
      </c>
      <c r="AQ740" t="s">
        <v>78</v>
      </c>
      <c r="AR740" t="s">
        <v>78</v>
      </c>
      <c r="AS740" t="s">
        <v>77</v>
      </c>
      <c r="AT740" t="s">
        <v>77</v>
      </c>
      <c r="AU740" t="s">
        <v>78</v>
      </c>
      <c r="AV740" t="s">
        <v>78</v>
      </c>
      <c r="AW740" t="s">
        <v>78</v>
      </c>
      <c r="AX740" t="s">
        <v>78</v>
      </c>
      <c r="AY740">
        <v>5.0999999999999996</v>
      </c>
      <c r="AZ740">
        <v>1</v>
      </c>
      <c r="BA740">
        <v>1</v>
      </c>
      <c r="BB740">
        <v>1</v>
      </c>
      <c r="BC740">
        <v>1</v>
      </c>
      <c r="BD740">
        <v>0.428571429</v>
      </c>
      <c r="BE740">
        <v>1</v>
      </c>
      <c r="BF740">
        <v>0.75</v>
      </c>
      <c r="BG740">
        <v>0.25</v>
      </c>
      <c r="BH740">
        <v>0</v>
      </c>
      <c r="BI740">
        <v>0.6</v>
      </c>
      <c r="BJ740">
        <v>0.72727272700000001</v>
      </c>
      <c r="BK740">
        <v>0.5</v>
      </c>
      <c r="BL740">
        <v>0.5</v>
      </c>
      <c r="BM740">
        <v>0.5</v>
      </c>
      <c r="BN740">
        <v>1</v>
      </c>
      <c r="BO740">
        <v>1</v>
      </c>
      <c r="BP740">
        <v>5</v>
      </c>
      <c r="BQ740">
        <v>9.5</v>
      </c>
      <c r="BR740">
        <v>9.3000000000000007</v>
      </c>
      <c r="BS740">
        <v>10</v>
      </c>
      <c r="BT740">
        <v>8.8000000000000007</v>
      </c>
      <c r="BU740">
        <v>9.8000000000000007</v>
      </c>
      <c r="BV740">
        <v>9.4</v>
      </c>
      <c r="BW740">
        <v>9.8000000000000007</v>
      </c>
      <c r="BX740">
        <v>8.8000000000000007</v>
      </c>
      <c r="BY740">
        <v>9.6</v>
      </c>
      <c r="BZ740">
        <v>9.6</v>
      </c>
      <c r="CA740">
        <v>8.5</v>
      </c>
      <c r="CB740">
        <v>9.4</v>
      </c>
      <c r="CC740">
        <v>9.8000000000000007</v>
      </c>
      <c r="CD740">
        <v>9.8000000000000007</v>
      </c>
      <c r="CE740">
        <v>9.8000000000000007</v>
      </c>
      <c r="CF740">
        <v>455.049826</v>
      </c>
      <c r="CG740">
        <f>IF(CJ740&lt;$CH$1,CJ740,)</f>
        <v>1798.6695360000001</v>
      </c>
      <c r="CH740">
        <v>1</v>
      </c>
      <c r="CI740">
        <v>740</v>
      </c>
      <c r="CJ740">
        <v>1798.6695360000001</v>
      </c>
      <c r="CK740">
        <f t="shared" si="34"/>
        <v>910.09965199999999</v>
      </c>
      <c r="CL740">
        <f t="shared" si="35"/>
        <v>985.25541306518392</v>
      </c>
    </row>
    <row r="741" spans="1:90" x14ac:dyDescent="0.25">
      <c r="A741" s="5" t="s">
        <v>831</v>
      </c>
      <c r="B741" s="2" t="s">
        <v>851</v>
      </c>
      <c r="C741" s="10">
        <v>43891</v>
      </c>
      <c r="E741" s="14" t="e">
        <f t="shared" si="33"/>
        <v>#NUM!</v>
      </c>
      <c r="H741">
        <v>618</v>
      </c>
      <c r="I741">
        <v>73.400000000000006</v>
      </c>
      <c r="J741">
        <v>158.80000000000001</v>
      </c>
      <c r="K741">
        <v>8.1</v>
      </c>
      <c r="L741">
        <v>175</v>
      </c>
      <c r="M741">
        <v>84</v>
      </c>
      <c r="N741" t="s">
        <v>84</v>
      </c>
      <c r="O741">
        <v>411</v>
      </c>
      <c r="P741">
        <v>1080</v>
      </c>
      <c r="Q741">
        <v>2400</v>
      </c>
      <c r="R741" s="1" t="s">
        <v>78</v>
      </c>
      <c r="S741" s="1" t="s">
        <v>78</v>
      </c>
      <c r="T741" t="s">
        <v>74</v>
      </c>
      <c r="U741">
        <v>8</v>
      </c>
      <c r="V741">
        <v>207.91499999999999</v>
      </c>
      <c r="W741">
        <v>2.2000000000000002</v>
      </c>
      <c r="X741">
        <v>12</v>
      </c>
      <c r="Y741">
        <v>256</v>
      </c>
      <c r="Z741" t="s">
        <v>77</v>
      </c>
      <c r="AA741">
        <v>4025</v>
      </c>
      <c r="AF741" t="s">
        <v>74</v>
      </c>
      <c r="AG741">
        <v>64</v>
      </c>
      <c r="AH741">
        <v>1.8</v>
      </c>
      <c r="AI741">
        <v>44</v>
      </c>
      <c r="AJ741">
        <v>2.4</v>
      </c>
      <c r="AK741" t="s">
        <v>78</v>
      </c>
      <c r="AL741" t="s">
        <v>78</v>
      </c>
      <c r="AM741" t="s">
        <v>78</v>
      </c>
      <c r="AN741" t="s">
        <v>78</v>
      </c>
      <c r="AO741" t="s">
        <v>78</v>
      </c>
      <c r="AP741" t="s">
        <v>78</v>
      </c>
      <c r="AQ741" t="s">
        <v>74</v>
      </c>
      <c r="AR741" t="s">
        <v>77</v>
      </c>
      <c r="AS741" t="s">
        <v>77</v>
      </c>
      <c r="AT741" t="s">
        <v>78</v>
      </c>
      <c r="AU741" t="s">
        <v>78</v>
      </c>
      <c r="AV741" t="s">
        <v>78</v>
      </c>
      <c r="AW741" t="s">
        <v>78</v>
      </c>
      <c r="AX741" t="s">
        <v>74</v>
      </c>
      <c r="AY741">
        <v>5</v>
      </c>
      <c r="AZ741">
        <v>1</v>
      </c>
      <c r="BA741">
        <v>1</v>
      </c>
      <c r="BB741">
        <v>1</v>
      </c>
      <c r="BC741">
        <v>0</v>
      </c>
      <c r="BD741">
        <v>0.428571429</v>
      </c>
      <c r="BE741">
        <v>0.33333333300000001</v>
      </c>
      <c r="BF741">
        <v>0.125</v>
      </c>
      <c r="BG741">
        <v>0</v>
      </c>
      <c r="BH741">
        <v>0</v>
      </c>
      <c r="BI741">
        <v>0.4</v>
      </c>
      <c r="BJ741">
        <v>0.36363636399999999</v>
      </c>
      <c r="BK741">
        <v>0</v>
      </c>
      <c r="BL741">
        <v>0.5</v>
      </c>
      <c r="BM741">
        <v>0.5</v>
      </c>
      <c r="BN741">
        <v>0.83333333300000001</v>
      </c>
      <c r="BO741">
        <v>0</v>
      </c>
      <c r="BP741">
        <v>0</v>
      </c>
      <c r="BQ741" t="s">
        <v>74</v>
      </c>
      <c r="BR741" t="s">
        <v>74</v>
      </c>
      <c r="BS741" t="s">
        <v>74</v>
      </c>
      <c r="BT741" t="s">
        <v>74</v>
      </c>
      <c r="BU741" t="s">
        <v>74</v>
      </c>
      <c r="BV741" t="s">
        <v>74</v>
      </c>
      <c r="BW741" t="s">
        <v>74</v>
      </c>
      <c r="BX741" t="s">
        <v>74</v>
      </c>
      <c r="BY741" t="s">
        <v>74</v>
      </c>
      <c r="BZ741" t="s">
        <v>74</v>
      </c>
      <c r="CA741" t="s">
        <v>74</v>
      </c>
      <c r="CB741" t="s">
        <v>74</v>
      </c>
      <c r="CC741" t="s">
        <v>74</v>
      </c>
      <c r="CD741" t="s">
        <v>74</v>
      </c>
      <c r="CE741" t="s">
        <v>74</v>
      </c>
      <c r="CG741">
        <f>IF(CJ741&lt;$CH$1,CJ741,)</f>
        <v>1857.8857700000001</v>
      </c>
      <c r="CH741">
        <v>1</v>
      </c>
      <c r="CI741">
        <v>741</v>
      </c>
      <c r="CJ741">
        <v>1857.8857700000001</v>
      </c>
      <c r="CK741">
        <f t="shared" si="34"/>
        <v>0</v>
      </c>
      <c r="CL741">
        <f t="shared" si="35"/>
        <v>1017.6922303471299</v>
      </c>
    </row>
    <row r="742" spans="1:90" x14ac:dyDescent="0.25">
      <c r="A742" s="5" t="s">
        <v>831</v>
      </c>
      <c r="B742" s="2" t="s">
        <v>852</v>
      </c>
      <c r="C742" s="10">
        <v>43862</v>
      </c>
      <c r="E742" s="14" t="e">
        <f t="shared" si="33"/>
        <v>#NUM!</v>
      </c>
      <c r="H742">
        <v>150</v>
      </c>
      <c r="I742">
        <v>75.5</v>
      </c>
      <c r="J742">
        <v>163.9</v>
      </c>
      <c r="K742">
        <v>8.3000000000000007</v>
      </c>
      <c r="L742">
        <v>180</v>
      </c>
      <c r="M742">
        <v>82</v>
      </c>
      <c r="N742" t="s">
        <v>76</v>
      </c>
      <c r="O742">
        <v>270</v>
      </c>
      <c r="P742">
        <v>720</v>
      </c>
      <c r="Q742">
        <v>1600</v>
      </c>
      <c r="R742" s="1" t="s">
        <v>77</v>
      </c>
      <c r="S742" s="1" t="s">
        <v>77</v>
      </c>
      <c r="T742" t="s">
        <v>74</v>
      </c>
      <c r="U742">
        <v>8</v>
      </c>
      <c r="V742">
        <v>86.352000000000004</v>
      </c>
      <c r="W742">
        <v>2.2999999999999998</v>
      </c>
      <c r="X742">
        <v>4</v>
      </c>
      <c r="Y742">
        <v>64</v>
      </c>
      <c r="Z742" t="s">
        <v>104</v>
      </c>
      <c r="AA742">
        <v>4230</v>
      </c>
      <c r="AF742" t="s">
        <v>74</v>
      </c>
      <c r="AG742">
        <v>12</v>
      </c>
      <c r="AH742">
        <v>1.8</v>
      </c>
      <c r="AI742">
        <v>8</v>
      </c>
      <c r="AJ742">
        <v>2.2000000000000002</v>
      </c>
      <c r="AK742" t="s">
        <v>78</v>
      </c>
      <c r="AL742" t="s">
        <v>78</v>
      </c>
      <c r="AM742" t="s">
        <v>78</v>
      </c>
      <c r="AN742" t="s">
        <v>78</v>
      </c>
      <c r="AO742" t="s">
        <v>74</v>
      </c>
      <c r="AP742" t="s">
        <v>74</v>
      </c>
      <c r="AQ742" t="s">
        <v>74</v>
      </c>
      <c r="AR742" t="s">
        <v>77</v>
      </c>
      <c r="AS742" t="s">
        <v>78</v>
      </c>
      <c r="AT742" t="s">
        <v>78</v>
      </c>
      <c r="AU742" t="s">
        <v>78</v>
      </c>
      <c r="AV742" t="s">
        <v>78</v>
      </c>
      <c r="AW742" t="s">
        <v>78</v>
      </c>
      <c r="AX742" t="s">
        <v>78</v>
      </c>
      <c r="AY742">
        <v>4.2</v>
      </c>
      <c r="AZ742">
        <v>1</v>
      </c>
      <c r="BA742">
        <v>1</v>
      </c>
      <c r="BB742">
        <v>1</v>
      </c>
      <c r="BC742">
        <v>0</v>
      </c>
      <c r="BD742">
        <v>0.428571429</v>
      </c>
      <c r="BE742">
        <v>0.33333333300000001</v>
      </c>
      <c r="BF742">
        <v>0.1875</v>
      </c>
      <c r="BG742">
        <v>0</v>
      </c>
      <c r="BH742">
        <v>0</v>
      </c>
      <c r="BI742">
        <v>0.4</v>
      </c>
      <c r="BJ742">
        <v>0.45454545499999999</v>
      </c>
      <c r="BK742">
        <v>0</v>
      </c>
      <c r="BL742">
        <v>0.5</v>
      </c>
      <c r="BM742">
        <v>0.5</v>
      </c>
      <c r="BN742">
        <v>0.83333333300000001</v>
      </c>
      <c r="BO742">
        <v>0</v>
      </c>
      <c r="BP742">
        <v>1</v>
      </c>
      <c r="BQ742" t="s">
        <v>74</v>
      </c>
      <c r="BR742" t="s">
        <v>74</v>
      </c>
      <c r="BS742" t="s">
        <v>74</v>
      </c>
      <c r="BT742" t="s">
        <v>74</v>
      </c>
      <c r="BU742" t="s">
        <v>74</v>
      </c>
      <c r="BV742" t="s">
        <v>74</v>
      </c>
      <c r="BW742" t="s">
        <v>74</v>
      </c>
      <c r="BX742" t="s">
        <v>74</v>
      </c>
      <c r="BY742" t="s">
        <v>74</v>
      </c>
      <c r="BZ742" t="s">
        <v>74</v>
      </c>
      <c r="CA742" t="s">
        <v>74</v>
      </c>
      <c r="CB742" t="s">
        <v>74</v>
      </c>
      <c r="CC742" t="s">
        <v>74</v>
      </c>
      <c r="CD742" t="s">
        <v>74</v>
      </c>
      <c r="CE742" t="s">
        <v>74</v>
      </c>
      <c r="CF742">
        <v>912.99996639999995</v>
      </c>
      <c r="CG742">
        <f>IF(CJ742&lt;$CH$1,CJ742,)</f>
        <v>1418.3014659999999</v>
      </c>
      <c r="CH742">
        <v>1</v>
      </c>
      <c r="CI742">
        <v>742</v>
      </c>
      <c r="CJ742">
        <v>1418.3014659999999</v>
      </c>
      <c r="CK742">
        <f t="shared" si="34"/>
        <v>1825.9999327999999</v>
      </c>
      <c r="CL742">
        <f t="shared" si="35"/>
        <v>776.90157572935391</v>
      </c>
    </row>
    <row r="743" spans="1:90" x14ac:dyDescent="0.25">
      <c r="A743" s="5" t="s">
        <v>831</v>
      </c>
      <c r="B743" s="2" t="s">
        <v>853</v>
      </c>
      <c r="C743" s="10">
        <v>43862</v>
      </c>
      <c r="E743" s="14" t="e">
        <f t="shared" si="33"/>
        <v>#NUM!</v>
      </c>
      <c r="F743" s="3" t="s">
        <v>833</v>
      </c>
      <c r="H743">
        <v>390</v>
      </c>
      <c r="I743">
        <v>74.3</v>
      </c>
      <c r="J743">
        <v>160.30000000000001</v>
      </c>
      <c r="K743">
        <v>8</v>
      </c>
      <c r="L743">
        <v>180</v>
      </c>
      <c r="M743">
        <v>83</v>
      </c>
      <c r="N743" t="s">
        <v>84</v>
      </c>
      <c r="O743">
        <v>411</v>
      </c>
      <c r="P743">
        <v>1080</v>
      </c>
      <c r="Q743">
        <v>2400</v>
      </c>
      <c r="R743" s="1" t="s">
        <v>78</v>
      </c>
      <c r="S743" s="1" t="s">
        <v>77</v>
      </c>
      <c r="T743" t="s">
        <v>74</v>
      </c>
      <c r="U743">
        <v>8</v>
      </c>
      <c r="V743">
        <v>321</v>
      </c>
      <c r="W743">
        <v>2.4</v>
      </c>
      <c r="X743">
        <v>8</v>
      </c>
      <c r="Y743">
        <v>128</v>
      </c>
      <c r="Z743" t="s">
        <v>77</v>
      </c>
      <c r="AA743">
        <v>4025</v>
      </c>
      <c r="AF743" t="s">
        <v>74</v>
      </c>
      <c r="AG743">
        <v>48</v>
      </c>
      <c r="AH743">
        <v>1.7</v>
      </c>
      <c r="AI743">
        <v>32</v>
      </c>
      <c r="AJ743">
        <v>2</v>
      </c>
      <c r="AK743" t="s">
        <v>78</v>
      </c>
      <c r="AL743" t="s">
        <v>78</v>
      </c>
      <c r="AM743" t="s">
        <v>78</v>
      </c>
      <c r="AN743" t="s">
        <v>78</v>
      </c>
      <c r="AO743" t="s">
        <v>78</v>
      </c>
      <c r="AP743" t="s">
        <v>78</v>
      </c>
      <c r="AQ743" t="s">
        <v>74</v>
      </c>
      <c r="AR743" t="s">
        <v>78</v>
      </c>
      <c r="AS743" t="s">
        <v>77</v>
      </c>
      <c r="AT743" t="s">
        <v>78</v>
      </c>
      <c r="AU743" t="s">
        <v>78</v>
      </c>
      <c r="AV743" t="s">
        <v>78</v>
      </c>
      <c r="AW743" t="s">
        <v>78</v>
      </c>
      <c r="AX743" t="s">
        <v>74</v>
      </c>
      <c r="AY743">
        <v>5</v>
      </c>
      <c r="AZ743">
        <v>1</v>
      </c>
      <c r="BA743">
        <v>1</v>
      </c>
      <c r="BB743">
        <v>0.6</v>
      </c>
      <c r="BC743">
        <v>1</v>
      </c>
      <c r="BD743">
        <v>0.571428571</v>
      </c>
      <c r="BE743">
        <v>0.66666666699999999</v>
      </c>
      <c r="BF743">
        <v>0.25</v>
      </c>
      <c r="BG743">
        <v>0.25</v>
      </c>
      <c r="BH743">
        <v>0.5</v>
      </c>
      <c r="BI743">
        <v>0.6</v>
      </c>
      <c r="BJ743">
        <v>0.36363636399999999</v>
      </c>
      <c r="BK743">
        <v>0</v>
      </c>
      <c r="BL743">
        <v>0.75</v>
      </c>
      <c r="BM743">
        <v>1</v>
      </c>
      <c r="BN743">
        <v>1</v>
      </c>
      <c r="BO743">
        <v>0.66666666699999999</v>
      </c>
      <c r="BP743">
        <v>0</v>
      </c>
      <c r="BQ743" t="s">
        <v>74</v>
      </c>
      <c r="BR743" t="s">
        <v>74</v>
      </c>
      <c r="BS743" t="s">
        <v>74</v>
      </c>
      <c r="BT743" t="s">
        <v>74</v>
      </c>
      <c r="BU743" t="s">
        <v>74</v>
      </c>
      <c r="BV743" t="s">
        <v>74</v>
      </c>
      <c r="BW743" t="s">
        <v>74</v>
      </c>
      <c r="BX743" t="s">
        <v>74</v>
      </c>
      <c r="BY743" t="s">
        <v>74</v>
      </c>
      <c r="BZ743" t="s">
        <v>74</v>
      </c>
      <c r="CA743" t="s">
        <v>74</v>
      </c>
      <c r="CB743" t="s">
        <v>74</v>
      </c>
      <c r="CC743" t="s">
        <v>74</v>
      </c>
      <c r="CD743" t="s">
        <v>74</v>
      </c>
      <c r="CE743" t="s">
        <v>74</v>
      </c>
      <c r="CF743">
        <v>912.99996639999995</v>
      </c>
      <c r="CG743">
        <f>IF(CJ743&lt;$CH$1,CJ743,)</f>
        <v>0</v>
      </c>
      <c r="CH743">
        <v>1</v>
      </c>
      <c r="CI743">
        <v>743</v>
      </c>
      <c r="CJ743">
        <v>14999.99958</v>
      </c>
      <c r="CK743">
        <f t="shared" si="34"/>
        <v>1825.9999327999999</v>
      </c>
      <c r="CL743">
        <f t="shared" si="35"/>
        <v>0</v>
      </c>
    </row>
    <row r="744" spans="1:90" x14ac:dyDescent="0.25">
      <c r="A744" s="5" t="s">
        <v>831</v>
      </c>
      <c r="B744" s="2" t="s">
        <v>854</v>
      </c>
      <c r="C744" s="10">
        <v>43831</v>
      </c>
      <c r="E744" s="14" t="e">
        <f t="shared" si="33"/>
        <v>#NUM!</v>
      </c>
      <c r="F744" s="3" t="s">
        <v>855</v>
      </c>
      <c r="H744">
        <v>280</v>
      </c>
      <c r="I744">
        <v>73.3</v>
      </c>
      <c r="J744">
        <v>160.19999999999999</v>
      </c>
      <c r="K744">
        <v>7.9</v>
      </c>
      <c r="L744">
        <v>172</v>
      </c>
      <c r="M744">
        <v>84</v>
      </c>
      <c r="N744" t="s">
        <v>114</v>
      </c>
      <c r="O744">
        <v>411</v>
      </c>
      <c r="P744">
        <v>1080</v>
      </c>
      <c r="Q744">
        <v>2400</v>
      </c>
      <c r="R744" s="1" t="s">
        <v>78</v>
      </c>
      <c r="S744" s="1" t="s">
        <v>78</v>
      </c>
      <c r="T744" t="s">
        <v>74</v>
      </c>
      <c r="U744">
        <v>8</v>
      </c>
      <c r="V744">
        <v>135</v>
      </c>
      <c r="W744">
        <v>2.1</v>
      </c>
      <c r="X744">
        <v>8</v>
      </c>
      <c r="Y744">
        <v>128</v>
      </c>
      <c r="Z744" t="s">
        <v>104</v>
      </c>
      <c r="AA744">
        <v>4025</v>
      </c>
      <c r="AF744" t="s">
        <v>74</v>
      </c>
      <c r="AG744">
        <v>48</v>
      </c>
      <c r="AH744">
        <v>1.79</v>
      </c>
      <c r="AI744">
        <v>16</v>
      </c>
      <c r="AJ744">
        <v>2</v>
      </c>
      <c r="AK744" t="s">
        <v>78</v>
      </c>
      <c r="AL744" t="s">
        <v>78</v>
      </c>
      <c r="AM744" t="s">
        <v>78</v>
      </c>
      <c r="AN744" t="s">
        <v>78</v>
      </c>
      <c r="AO744" t="s">
        <v>78</v>
      </c>
      <c r="AP744" t="s">
        <v>78</v>
      </c>
      <c r="AQ744" t="s">
        <v>74</v>
      </c>
      <c r="AR744" t="s">
        <v>77</v>
      </c>
      <c r="AS744" t="s">
        <v>78</v>
      </c>
      <c r="AT744" t="s">
        <v>78</v>
      </c>
      <c r="AU744" t="s">
        <v>78</v>
      </c>
      <c r="AV744" t="s">
        <v>78</v>
      </c>
      <c r="AW744" t="s">
        <v>78</v>
      </c>
      <c r="AX744" t="s">
        <v>74</v>
      </c>
      <c r="AY744">
        <v>4.2</v>
      </c>
      <c r="AZ744">
        <v>1</v>
      </c>
      <c r="BA744">
        <v>1</v>
      </c>
      <c r="BB744">
        <v>0.4</v>
      </c>
      <c r="BC744">
        <v>0</v>
      </c>
      <c r="BD744">
        <v>0.428571429</v>
      </c>
      <c r="BE744">
        <v>0.33333333300000001</v>
      </c>
      <c r="BF744">
        <v>0.125</v>
      </c>
      <c r="BG744">
        <v>0</v>
      </c>
      <c r="BH744">
        <v>0</v>
      </c>
      <c r="BI744">
        <v>0.4</v>
      </c>
      <c r="BJ744">
        <v>0.36363636399999999</v>
      </c>
      <c r="BK744">
        <v>0</v>
      </c>
      <c r="BL744">
        <v>0.5</v>
      </c>
      <c r="BM744">
        <v>0.5</v>
      </c>
      <c r="BN744">
        <v>0.83333333300000001</v>
      </c>
      <c r="BO744">
        <v>0</v>
      </c>
      <c r="BP744">
        <v>0</v>
      </c>
      <c r="BQ744" t="s">
        <v>74</v>
      </c>
      <c r="BR744" t="s">
        <v>74</v>
      </c>
      <c r="BS744" t="s">
        <v>74</v>
      </c>
      <c r="BT744" t="s">
        <v>74</v>
      </c>
      <c r="BU744" t="s">
        <v>74</v>
      </c>
      <c r="BV744" t="s">
        <v>74</v>
      </c>
      <c r="BW744" t="s">
        <v>74</v>
      </c>
      <c r="BX744" t="s">
        <v>74</v>
      </c>
      <c r="BY744" t="s">
        <v>74</v>
      </c>
      <c r="BZ744" t="s">
        <v>74</v>
      </c>
      <c r="CA744" t="s">
        <v>74</v>
      </c>
      <c r="CB744" t="s">
        <v>74</v>
      </c>
      <c r="CC744" t="s">
        <v>74</v>
      </c>
      <c r="CD744" t="s">
        <v>74</v>
      </c>
      <c r="CE744" t="s">
        <v>74</v>
      </c>
      <c r="CF744">
        <v>912.99996639999995</v>
      </c>
      <c r="CG744">
        <f>IF(CJ744&lt;$CH$1,CJ744,)</f>
        <v>2000.000041</v>
      </c>
      <c r="CH744">
        <v>1</v>
      </c>
      <c r="CI744">
        <v>744</v>
      </c>
      <c r="CJ744">
        <v>2000.000041</v>
      </c>
      <c r="CK744">
        <f t="shared" si="34"/>
        <v>1825.9999327999999</v>
      </c>
      <c r="CL744">
        <f t="shared" si="35"/>
        <v>1095.538022458529</v>
      </c>
    </row>
    <row r="745" spans="1:90" x14ac:dyDescent="0.25">
      <c r="A745" s="5" t="s">
        <v>831</v>
      </c>
      <c r="B745" s="2" t="s">
        <v>856</v>
      </c>
      <c r="C745" s="10">
        <v>43800</v>
      </c>
      <c r="E745" s="14" t="e">
        <f t="shared" si="33"/>
        <v>#NUM!</v>
      </c>
      <c r="F745" s="3" t="s">
        <v>857</v>
      </c>
      <c r="H745">
        <v>150</v>
      </c>
      <c r="I745">
        <v>75.5</v>
      </c>
      <c r="J745">
        <v>163.9</v>
      </c>
      <c r="K745">
        <v>8.3000000000000007</v>
      </c>
      <c r="L745">
        <v>180</v>
      </c>
      <c r="M745">
        <v>82</v>
      </c>
      <c r="N745" t="s">
        <v>76</v>
      </c>
      <c r="O745">
        <v>270</v>
      </c>
      <c r="P745">
        <v>720</v>
      </c>
      <c r="Q745">
        <v>1600</v>
      </c>
      <c r="R745" s="1" t="s">
        <v>77</v>
      </c>
      <c r="S745" s="1" t="s">
        <v>77</v>
      </c>
      <c r="T745" t="s">
        <v>74</v>
      </c>
      <c r="U745">
        <v>8</v>
      </c>
      <c r="V745">
        <v>86.352000000000004</v>
      </c>
      <c r="W745">
        <v>2.2999999999999998</v>
      </c>
      <c r="X745">
        <v>4</v>
      </c>
      <c r="Y745">
        <v>128</v>
      </c>
      <c r="Z745" t="s">
        <v>104</v>
      </c>
      <c r="AA745">
        <v>4230</v>
      </c>
      <c r="AF745" t="s">
        <v>74</v>
      </c>
      <c r="AG745">
        <v>12</v>
      </c>
      <c r="AH745">
        <v>1.8</v>
      </c>
      <c r="AI745">
        <v>8</v>
      </c>
      <c r="AJ745">
        <v>2.2000000000000002</v>
      </c>
      <c r="AK745" t="s">
        <v>78</v>
      </c>
      <c r="AL745" t="s">
        <v>78</v>
      </c>
      <c r="AM745" t="s">
        <v>78</v>
      </c>
      <c r="AN745" t="s">
        <v>78</v>
      </c>
      <c r="AO745" t="s">
        <v>74</v>
      </c>
      <c r="AP745" t="s">
        <v>74</v>
      </c>
      <c r="AQ745" t="s">
        <v>74</v>
      </c>
      <c r="AR745" t="s">
        <v>77</v>
      </c>
      <c r="AS745" t="s">
        <v>78</v>
      </c>
      <c r="AT745" t="s">
        <v>78</v>
      </c>
      <c r="AU745" t="s">
        <v>78</v>
      </c>
      <c r="AV745" t="s">
        <v>78</v>
      </c>
      <c r="AW745" t="s">
        <v>78</v>
      </c>
      <c r="AX745" t="s">
        <v>78</v>
      </c>
      <c r="AY745">
        <v>4.2</v>
      </c>
      <c r="AZ745">
        <v>1</v>
      </c>
      <c r="BA745">
        <v>1</v>
      </c>
      <c r="BB745">
        <v>0.4</v>
      </c>
      <c r="BC745">
        <v>0</v>
      </c>
      <c r="BD745">
        <v>0.571428571</v>
      </c>
      <c r="BE745">
        <v>0.33333333300000001</v>
      </c>
      <c r="BF745">
        <v>0.125</v>
      </c>
      <c r="BG745">
        <v>0</v>
      </c>
      <c r="BH745">
        <v>0.5</v>
      </c>
      <c r="BI745">
        <v>0.4</v>
      </c>
      <c r="BJ745">
        <v>0.36363636399999999</v>
      </c>
      <c r="BK745">
        <v>0</v>
      </c>
      <c r="BL745">
        <v>0.75</v>
      </c>
      <c r="BM745">
        <v>1</v>
      </c>
      <c r="BN745">
        <v>1</v>
      </c>
      <c r="BO745">
        <v>0</v>
      </c>
      <c r="BP745">
        <v>0</v>
      </c>
      <c r="BQ745" t="s">
        <v>74</v>
      </c>
      <c r="BR745" t="s">
        <v>74</v>
      </c>
      <c r="BS745" t="s">
        <v>74</v>
      </c>
      <c r="BT745" t="s">
        <v>74</v>
      </c>
      <c r="BU745" t="s">
        <v>74</v>
      </c>
      <c r="BV745" t="s">
        <v>74</v>
      </c>
      <c r="BW745" t="s">
        <v>74</v>
      </c>
      <c r="BX745" t="s">
        <v>74</v>
      </c>
      <c r="BY745" t="s">
        <v>74</v>
      </c>
      <c r="BZ745" t="s">
        <v>74</v>
      </c>
      <c r="CA745" t="s">
        <v>74</v>
      </c>
      <c r="CB745" t="s">
        <v>74</v>
      </c>
      <c r="CC745" t="s">
        <v>74</v>
      </c>
      <c r="CD745" t="s">
        <v>74</v>
      </c>
      <c r="CE745" t="s">
        <v>74</v>
      </c>
      <c r="CF745">
        <v>912.99996639999995</v>
      </c>
      <c r="CG745">
        <f>IF(CJ745&lt;$CH$1,CJ745,)</f>
        <v>3935.4838370000002</v>
      </c>
      <c r="CH745">
        <v>1</v>
      </c>
      <c r="CI745">
        <v>745</v>
      </c>
      <c r="CJ745">
        <v>3935.4838370000002</v>
      </c>
      <c r="CK745">
        <f t="shared" si="34"/>
        <v>1825.9999327999999</v>
      </c>
      <c r="CL745">
        <f t="shared" si="35"/>
        <v>2155.7360459096531</v>
      </c>
    </row>
    <row r="746" spans="1:90" x14ac:dyDescent="0.25">
      <c r="A746" s="5" t="s">
        <v>831</v>
      </c>
      <c r="B746" s="2" t="s">
        <v>846</v>
      </c>
      <c r="C746" s="10">
        <v>43800</v>
      </c>
      <c r="D746" s="10">
        <v>43922</v>
      </c>
      <c r="E746" s="14">
        <f t="shared" si="33"/>
        <v>4</v>
      </c>
      <c r="F746" s="3" t="s">
        <v>858</v>
      </c>
      <c r="G746" s="3" t="s">
        <v>845</v>
      </c>
      <c r="H746">
        <v>300</v>
      </c>
      <c r="I746">
        <v>73.3</v>
      </c>
      <c r="J746">
        <v>160.19999999999999</v>
      </c>
      <c r="K746">
        <v>7.9</v>
      </c>
      <c r="L746">
        <v>172</v>
      </c>
      <c r="M746">
        <v>84</v>
      </c>
      <c r="N746" t="s">
        <v>114</v>
      </c>
      <c r="O746">
        <v>411</v>
      </c>
      <c r="P746">
        <v>1080</v>
      </c>
      <c r="Q746">
        <v>2400</v>
      </c>
      <c r="R746" s="1" t="s">
        <v>78</v>
      </c>
      <c r="S746" s="1" t="s">
        <v>77</v>
      </c>
      <c r="T746" t="s">
        <v>74</v>
      </c>
      <c r="U746">
        <v>8</v>
      </c>
      <c r="V746">
        <v>135</v>
      </c>
      <c r="W746">
        <v>2.1</v>
      </c>
      <c r="X746">
        <v>8</v>
      </c>
      <c r="Y746">
        <v>128</v>
      </c>
      <c r="Z746" t="s">
        <v>107</v>
      </c>
      <c r="AA746">
        <v>4025</v>
      </c>
      <c r="AF746" t="s">
        <v>74</v>
      </c>
      <c r="AG746">
        <v>48</v>
      </c>
      <c r="AH746">
        <v>1.8</v>
      </c>
      <c r="AI746">
        <v>30</v>
      </c>
      <c r="AJ746">
        <v>2</v>
      </c>
      <c r="AK746" t="s">
        <v>78</v>
      </c>
      <c r="AL746" t="s">
        <v>78</v>
      </c>
      <c r="AM746" t="s">
        <v>78</v>
      </c>
      <c r="AN746" t="s">
        <v>78</v>
      </c>
      <c r="AO746" t="s">
        <v>78</v>
      </c>
      <c r="AP746" t="s">
        <v>78</v>
      </c>
      <c r="AQ746" t="s">
        <v>74</v>
      </c>
      <c r="AR746" t="s">
        <v>77</v>
      </c>
      <c r="AS746" t="s">
        <v>78</v>
      </c>
      <c r="AT746" t="s">
        <v>78</v>
      </c>
      <c r="AU746" t="s">
        <v>78</v>
      </c>
      <c r="AV746" t="s">
        <v>78</v>
      </c>
      <c r="AW746" t="s">
        <v>78</v>
      </c>
      <c r="AX746" t="s">
        <v>74</v>
      </c>
      <c r="AY746">
        <v>4.2</v>
      </c>
      <c r="AZ746">
        <v>1</v>
      </c>
      <c r="BA746">
        <v>1</v>
      </c>
      <c r="BB746">
        <v>1</v>
      </c>
      <c r="BC746">
        <v>0</v>
      </c>
      <c r="BD746">
        <v>0.571428571</v>
      </c>
      <c r="BE746">
        <v>0.33333333300000001</v>
      </c>
      <c r="BF746">
        <v>0.125</v>
      </c>
      <c r="BG746">
        <v>0</v>
      </c>
      <c r="BH746">
        <v>0.5</v>
      </c>
      <c r="BI746">
        <v>0.4</v>
      </c>
      <c r="BJ746">
        <v>0.36363636399999999</v>
      </c>
      <c r="BK746">
        <v>0</v>
      </c>
      <c r="BL746">
        <v>0.75</v>
      </c>
      <c r="BM746">
        <v>1</v>
      </c>
      <c r="BN746">
        <v>1</v>
      </c>
      <c r="BO746">
        <v>0</v>
      </c>
      <c r="BP746">
        <v>0</v>
      </c>
      <c r="BQ746" t="s">
        <v>74</v>
      </c>
      <c r="BR746" t="s">
        <v>74</v>
      </c>
      <c r="BS746" t="s">
        <v>74</v>
      </c>
      <c r="BT746" t="s">
        <v>74</v>
      </c>
      <c r="BU746" t="s">
        <v>74</v>
      </c>
      <c r="BV746" t="s">
        <v>74</v>
      </c>
      <c r="BW746" t="s">
        <v>74</v>
      </c>
      <c r="BX746" t="s">
        <v>74</v>
      </c>
      <c r="BY746" t="s">
        <v>74</v>
      </c>
      <c r="BZ746" t="s">
        <v>74</v>
      </c>
      <c r="CA746" t="s">
        <v>74</v>
      </c>
      <c r="CB746" t="s">
        <v>74</v>
      </c>
      <c r="CC746" t="s">
        <v>74</v>
      </c>
      <c r="CD746" t="s">
        <v>74</v>
      </c>
      <c r="CE746" t="s">
        <v>74</v>
      </c>
      <c r="CF746">
        <v>912.99996639999995</v>
      </c>
      <c r="CG746">
        <f>IF(CJ746&lt;$CH$1,CJ746,)</f>
        <v>2075.9660560000002</v>
      </c>
      <c r="CH746">
        <v>1</v>
      </c>
      <c r="CI746">
        <v>746</v>
      </c>
      <c r="CJ746">
        <v>2075.9660560000002</v>
      </c>
      <c r="CK746">
        <f t="shared" si="34"/>
        <v>1825.9999327999999</v>
      </c>
      <c r="CL746">
        <f t="shared" si="35"/>
        <v>1137.149850529064</v>
      </c>
    </row>
    <row r="747" spans="1:90" x14ac:dyDescent="0.25">
      <c r="A747" s="5" t="s">
        <v>831</v>
      </c>
      <c r="B747" s="2" t="s">
        <v>833</v>
      </c>
      <c r="C747" s="10">
        <v>43800</v>
      </c>
      <c r="D747" s="10">
        <v>43862</v>
      </c>
      <c r="E747" s="14">
        <f t="shared" si="33"/>
        <v>2</v>
      </c>
      <c r="F747" s="3" t="s">
        <v>859</v>
      </c>
      <c r="G747" s="3" t="s">
        <v>853</v>
      </c>
      <c r="H747">
        <v>438</v>
      </c>
      <c r="I747">
        <v>74.3</v>
      </c>
      <c r="J747">
        <v>160.30000000000001</v>
      </c>
      <c r="K747">
        <v>7.9</v>
      </c>
      <c r="L747">
        <v>181</v>
      </c>
      <c r="M747">
        <v>84</v>
      </c>
      <c r="N747" t="s">
        <v>114</v>
      </c>
      <c r="O747">
        <v>409</v>
      </c>
      <c r="P747">
        <v>1080</v>
      </c>
      <c r="Q747">
        <v>2400</v>
      </c>
      <c r="R747" s="1" t="s">
        <v>78</v>
      </c>
      <c r="S747" s="1" t="s">
        <v>77</v>
      </c>
      <c r="T747" t="s">
        <v>74</v>
      </c>
      <c r="U747">
        <v>8</v>
      </c>
      <c r="V747">
        <v>409.38</v>
      </c>
      <c r="W747">
        <v>2.6</v>
      </c>
      <c r="X747">
        <v>8</v>
      </c>
      <c r="Y747">
        <v>128</v>
      </c>
      <c r="Z747" t="s">
        <v>107</v>
      </c>
      <c r="AA747">
        <v>4025</v>
      </c>
      <c r="AF747" t="s">
        <v>74</v>
      </c>
      <c r="AG747">
        <v>48</v>
      </c>
      <c r="AH747">
        <v>1.8</v>
      </c>
      <c r="AI747">
        <v>44</v>
      </c>
      <c r="AJ747">
        <v>2.4</v>
      </c>
      <c r="AK747" t="s">
        <v>78</v>
      </c>
      <c r="AL747" t="s">
        <v>78</v>
      </c>
      <c r="AM747" t="s">
        <v>78</v>
      </c>
      <c r="AN747" t="s">
        <v>78</v>
      </c>
      <c r="AO747" t="s">
        <v>74</v>
      </c>
      <c r="AP747" t="s">
        <v>78</v>
      </c>
      <c r="AQ747" t="s">
        <v>74</v>
      </c>
      <c r="AR747" t="s">
        <v>77</v>
      </c>
      <c r="AS747" t="s">
        <v>78</v>
      </c>
      <c r="AT747" t="s">
        <v>77</v>
      </c>
      <c r="AU747" t="s">
        <v>78</v>
      </c>
      <c r="AV747" t="s">
        <v>78</v>
      </c>
      <c r="AW747" t="s">
        <v>78</v>
      </c>
      <c r="AX747" t="s">
        <v>74</v>
      </c>
      <c r="AY747">
        <v>5.0999999999999996</v>
      </c>
      <c r="AZ747">
        <v>1</v>
      </c>
      <c r="BA747">
        <v>1</v>
      </c>
      <c r="BB747">
        <v>0.4</v>
      </c>
      <c r="BC747">
        <v>1</v>
      </c>
      <c r="BD747">
        <v>0.571428571</v>
      </c>
      <c r="BE747">
        <v>0.33333333300000001</v>
      </c>
      <c r="BF747">
        <v>0.125</v>
      </c>
      <c r="BG747">
        <v>0.25</v>
      </c>
      <c r="BH747">
        <v>0.5</v>
      </c>
      <c r="BI747">
        <v>0.4</v>
      </c>
      <c r="BJ747">
        <v>0.27272727299999999</v>
      </c>
      <c r="BK747">
        <v>0</v>
      </c>
      <c r="BL747">
        <v>0.75</v>
      </c>
      <c r="BM747">
        <v>1</v>
      </c>
      <c r="BN747">
        <v>0.83333333300000001</v>
      </c>
      <c r="BO747">
        <v>0.66666666699999999</v>
      </c>
      <c r="BP747">
        <v>0</v>
      </c>
      <c r="BQ747" t="s">
        <v>74</v>
      </c>
      <c r="BR747" t="s">
        <v>74</v>
      </c>
      <c r="BS747" t="s">
        <v>74</v>
      </c>
      <c r="BT747" t="s">
        <v>74</v>
      </c>
      <c r="BU747" t="s">
        <v>74</v>
      </c>
      <c r="BV747" t="s">
        <v>74</v>
      </c>
      <c r="BW747" t="s">
        <v>74</v>
      </c>
      <c r="BX747" t="s">
        <v>74</v>
      </c>
      <c r="BY747" t="s">
        <v>74</v>
      </c>
      <c r="BZ747" t="s">
        <v>74</v>
      </c>
      <c r="CA747" t="s">
        <v>74</v>
      </c>
      <c r="CB747" t="s">
        <v>74</v>
      </c>
      <c r="CC747" t="s">
        <v>74</v>
      </c>
      <c r="CD747" t="s">
        <v>74</v>
      </c>
      <c r="CE747" t="s">
        <v>74</v>
      </c>
      <c r="CF747">
        <v>912.99996639999995</v>
      </c>
      <c r="CG747">
        <f>IF(CJ747&lt;$CH$1,CJ747,)</f>
        <v>1548.673875</v>
      </c>
      <c r="CH747">
        <v>1</v>
      </c>
      <c r="CI747">
        <v>747</v>
      </c>
      <c r="CJ747">
        <v>1548.673875</v>
      </c>
      <c r="CK747">
        <f t="shared" si="34"/>
        <v>1825.9999327999999</v>
      </c>
      <c r="CL747">
        <f t="shared" si="35"/>
        <v>848.31553983487493</v>
      </c>
    </row>
    <row r="748" spans="1:90" x14ac:dyDescent="0.25">
      <c r="A748" s="5" t="s">
        <v>831</v>
      </c>
      <c r="B748" s="2" t="s">
        <v>835</v>
      </c>
      <c r="C748" s="10">
        <v>43800</v>
      </c>
      <c r="D748" s="10">
        <v>43983</v>
      </c>
      <c r="E748" s="14">
        <f t="shared" si="33"/>
        <v>6</v>
      </c>
      <c r="F748" s="3" t="s">
        <v>859</v>
      </c>
      <c r="G748" s="3" t="s">
        <v>834</v>
      </c>
      <c r="H748">
        <v>516</v>
      </c>
      <c r="I748">
        <v>72.400000000000006</v>
      </c>
      <c r="J748">
        <v>159.4</v>
      </c>
      <c r="K748">
        <v>7.7</v>
      </c>
      <c r="L748">
        <v>171</v>
      </c>
      <c r="M748">
        <v>88</v>
      </c>
      <c r="N748" t="s">
        <v>114</v>
      </c>
      <c r="O748">
        <v>405</v>
      </c>
      <c r="P748">
        <v>1080</v>
      </c>
      <c r="Q748">
        <v>2400</v>
      </c>
      <c r="R748" s="1" t="s">
        <v>78</v>
      </c>
      <c r="S748" s="1" t="s">
        <v>78</v>
      </c>
      <c r="T748" t="s">
        <v>74</v>
      </c>
      <c r="U748">
        <v>8</v>
      </c>
      <c r="V748">
        <v>320.822</v>
      </c>
      <c r="W748">
        <v>2.4</v>
      </c>
      <c r="X748">
        <v>12</v>
      </c>
      <c r="Y748">
        <v>256</v>
      </c>
      <c r="Z748" t="s">
        <v>107</v>
      </c>
      <c r="AA748">
        <v>4025</v>
      </c>
      <c r="AB748">
        <v>104</v>
      </c>
      <c r="AC748">
        <v>28.63</v>
      </c>
      <c r="AD748">
        <v>14.42</v>
      </c>
      <c r="AE748">
        <v>17.93</v>
      </c>
      <c r="AF748" t="s">
        <v>74</v>
      </c>
      <c r="AG748">
        <v>48</v>
      </c>
      <c r="AH748">
        <v>1.7</v>
      </c>
      <c r="AI748">
        <v>32</v>
      </c>
      <c r="AJ748">
        <v>2.4</v>
      </c>
      <c r="AK748" t="s">
        <v>78</v>
      </c>
      <c r="AL748" t="s">
        <v>78</v>
      </c>
      <c r="AM748" t="s">
        <v>78</v>
      </c>
      <c r="AN748" t="s">
        <v>78</v>
      </c>
      <c r="AO748" t="s">
        <v>78</v>
      </c>
      <c r="AP748" t="s">
        <v>78</v>
      </c>
      <c r="AQ748" t="s">
        <v>74</v>
      </c>
      <c r="AR748" t="s">
        <v>78</v>
      </c>
      <c r="AS748" t="s">
        <v>77</v>
      </c>
      <c r="AT748" t="s">
        <v>77</v>
      </c>
      <c r="AU748" t="s">
        <v>78</v>
      </c>
      <c r="AV748" t="s">
        <v>78</v>
      </c>
      <c r="AW748" t="s">
        <v>78</v>
      </c>
      <c r="AX748" t="s">
        <v>74</v>
      </c>
      <c r="AY748">
        <v>5.0999999999999996</v>
      </c>
      <c r="AZ748">
        <v>1</v>
      </c>
      <c r="BA748">
        <v>1</v>
      </c>
      <c r="BB748">
        <v>1</v>
      </c>
      <c r="BC748">
        <v>0</v>
      </c>
      <c r="BD748">
        <v>0.571428571</v>
      </c>
      <c r="BE748">
        <v>1</v>
      </c>
      <c r="BF748">
        <v>0.375</v>
      </c>
      <c r="BG748">
        <v>0.25</v>
      </c>
      <c r="BH748">
        <v>0.5</v>
      </c>
      <c r="BI748">
        <v>0.6</v>
      </c>
      <c r="BJ748">
        <v>0.36363636399999999</v>
      </c>
      <c r="BK748">
        <v>0</v>
      </c>
      <c r="BL748">
        <v>0.75</v>
      </c>
      <c r="BM748">
        <v>1</v>
      </c>
      <c r="BN748">
        <v>1</v>
      </c>
      <c r="BO748">
        <v>0.66666666699999999</v>
      </c>
      <c r="BP748">
        <v>1</v>
      </c>
      <c r="BQ748" t="s">
        <v>74</v>
      </c>
      <c r="BR748" t="s">
        <v>74</v>
      </c>
      <c r="BS748" t="s">
        <v>74</v>
      </c>
      <c r="BT748" t="s">
        <v>74</v>
      </c>
      <c r="BU748" t="s">
        <v>74</v>
      </c>
      <c r="BV748" t="s">
        <v>74</v>
      </c>
      <c r="BW748" t="s">
        <v>74</v>
      </c>
      <c r="BX748" t="s">
        <v>74</v>
      </c>
      <c r="BY748" t="s">
        <v>74</v>
      </c>
      <c r="BZ748" t="s">
        <v>74</v>
      </c>
      <c r="CA748" t="s">
        <v>74</v>
      </c>
      <c r="CB748" t="s">
        <v>74</v>
      </c>
      <c r="CC748" t="s">
        <v>74</v>
      </c>
      <c r="CD748" t="s">
        <v>74</v>
      </c>
      <c r="CE748" t="s">
        <v>74</v>
      </c>
      <c r="CF748">
        <v>912.99996639999995</v>
      </c>
      <c r="CG748">
        <f>IF(CJ748&lt;$CH$1,CJ748,)</f>
        <v>0</v>
      </c>
      <c r="CH748">
        <v>1</v>
      </c>
      <c r="CI748">
        <v>748</v>
      </c>
      <c r="CJ748">
        <v>5003.6553409999997</v>
      </c>
      <c r="CK748">
        <f t="shared" si="34"/>
        <v>1825.9999327999999</v>
      </c>
      <c r="CL748">
        <f t="shared" si="35"/>
        <v>0</v>
      </c>
    </row>
    <row r="749" spans="1:90" x14ac:dyDescent="0.25">
      <c r="A749" s="5" t="s">
        <v>831</v>
      </c>
      <c r="B749" s="2" t="s">
        <v>842</v>
      </c>
      <c r="C749" s="10">
        <v>43739</v>
      </c>
      <c r="D749" s="10">
        <v>43922</v>
      </c>
      <c r="E749" s="14">
        <f t="shared" si="33"/>
        <v>6</v>
      </c>
      <c r="F749" s="3" t="s">
        <v>860</v>
      </c>
      <c r="G749" s="3" t="s">
        <v>841</v>
      </c>
      <c r="H749">
        <v>210</v>
      </c>
      <c r="I749">
        <v>75.599999999999994</v>
      </c>
      <c r="J749">
        <v>163.6</v>
      </c>
      <c r="K749">
        <v>9.1</v>
      </c>
      <c r="L749">
        <v>195</v>
      </c>
      <c r="M749">
        <v>82</v>
      </c>
      <c r="N749" t="s">
        <v>76</v>
      </c>
      <c r="O749">
        <v>270</v>
      </c>
      <c r="P749">
        <v>720</v>
      </c>
      <c r="Q749">
        <v>1600</v>
      </c>
      <c r="R749" s="1" t="s">
        <v>77</v>
      </c>
      <c r="S749" s="1" t="s">
        <v>77</v>
      </c>
      <c r="T749" t="s">
        <v>74</v>
      </c>
      <c r="U749">
        <v>8</v>
      </c>
      <c r="V749">
        <v>172.202</v>
      </c>
      <c r="W749">
        <v>2</v>
      </c>
      <c r="X749">
        <v>4</v>
      </c>
      <c r="Y749">
        <v>128</v>
      </c>
      <c r="Z749" t="s">
        <v>104</v>
      </c>
      <c r="AA749">
        <v>5000</v>
      </c>
      <c r="AF749" t="s">
        <v>74</v>
      </c>
      <c r="AG749">
        <v>48</v>
      </c>
      <c r="AH749">
        <v>1.8</v>
      </c>
      <c r="AI749">
        <v>16</v>
      </c>
      <c r="AJ749">
        <v>2</v>
      </c>
      <c r="AK749" t="s">
        <v>78</v>
      </c>
      <c r="AL749" t="s">
        <v>78</v>
      </c>
      <c r="AM749" t="s">
        <v>78</v>
      </c>
      <c r="AN749" t="s">
        <v>78</v>
      </c>
      <c r="AO749" t="s">
        <v>74</v>
      </c>
      <c r="AP749" t="s">
        <v>78</v>
      </c>
      <c r="AQ749" t="s">
        <v>74</v>
      </c>
      <c r="AR749" t="s">
        <v>77</v>
      </c>
      <c r="AS749" t="s">
        <v>78</v>
      </c>
      <c r="AT749" t="s">
        <v>78</v>
      </c>
      <c r="AU749" t="s">
        <v>78</v>
      </c>
      <c r="AV749" t="s">
        <v>78</v>
      </c>
      <c r="AW749" t="s">
        <v>78</v>
      </c>
      <c r="AX749" t="s">
        <v>78</v>
      </c>
      <c r="AY749">
        <v>5</v>
      </c>
      <c r="AZ749">
        <v>1</v>
      </c>
      <c r="BA749">
        <v>1</v>
      </c>
      <c r="BB749">
        <v>0.4</v>
      </c>
      <c r="BC749">
        <v>0</v>
      </c>
      <c r="BD749">
        <v>0.428571429</v>
      </c>
      <c r="BE749">
        <v>0.33333333300000001</v>
      </c>
      <c r="BF749">
        <v>0.125</v>
      </c>
      <c r="BG749">
        <v>0</v>
      </c>
      <c r="BH749">
        <v>0</v>
      </c>
      <c r="BI749">
        <v>0.4</v>
      </c>
      <c r="BJ749">
        <v>0.36363636399999999</v>
      </c>
      <c r="BK749">
        <v>0</v>
      </c>
      <c r="BL749">
        <v>0.5</v>
      </c>
      <c r="BM749">
        <v>1</v>
      </c>
      <c r="BN749">
        <v>1</v>
      </c>
      <c r="BO749">
        <v>0</v>
      </c>
      <c r="BP749">
        <v>0</v>
      </c>
      <c r="BQ749" t="s">
        <v>74</v>
      </c>
      <c r="BR749" t="s">
        <v>74</v>
      </c>
      <c r="BS749" t="s">
        <v>74</v>
      </c>
      <c r="BT749" t="s">
        <v>74</v>
      </c>
      <c r="BU749" t="s">
        <v>74</v>
      </c>
      <c r="BV749" t="s">
        <v>74</v>
      </c>
      <c r="BW749" t="s">
        <v>74</v>
      </c>
      <c r="BX749" t="s">
        <v>74</v>
      </c>
      <c r="BY749" t="s">
        <v>74</v>
      </c>
      <c r="BZ749" t="s">
        <v>74</v>
      </c>
      <c r="CA749" t="s">
        <v>74</v>
      </c>
      <c r="CB749" t="s">
        <v>74</v>
      </c>
      <c r="CC749" t="s">
        <v>74</v>
      </c>
      <c r="CD749" t="s">
        <v>74</v>
      </c>
      <c r="CE749" t="s">
        <v>74</v>
      </c>
      <c r="CF749">
        <v>92.553983599999995</v>
      </c>
      <c r="CG749">
        <f>IF(CJ749&lt;$CH$1,CJ749,)</f>
        <v>0</v>
      </c>
      <c r="CH749">
        <v>1</v>
      </c>
      <c r="CI749">
        <v>749</v>
      </c>
      <c r="CJ749">
        <v>5083.1636230000004</v>
      </c>
      <c r="CK749">
        <f t="shared" si="34"/>
        <v>185.10796719999999</v>
      </c>
      <c r="CL749">
        <f t="shared" si="35"/>
        <v>0</v>
      </c>
    </row>
    <row r="750" spans="1:90" x14ac:dyDescent="0.25">
      <c r="A750" s="5" t="s">
        <v>831</v>
      </c>
      <c r="B750" s="2" t="s">
        <v>861</v>
      </c>
      <c r="C750" s="10" t="s">
        <v>74</v>
      </c>
      <c r="E750" s="14" t="e">
        <f t="shared" si="33"/>
        <v>#VALUE!</v>
      </c>
      <c r="F750" s="3" t="s">
        <v>862</v>
      </c>
      <c r="H750">
        <v>600</v>
      </c>
      <c r="I750">
        <v>76.599999999999994</v>
      </c>
      <c r="J750">
        <v>161.80000000000001</v>
      </c>
      <c r="K750">
        <v>9.5</v>
      </c>
      <c r="L750">
        <v>215</v>
      </c>
      <c r="M750">
        <v>86</v>
      </c>
      <c r="N750" t="s">
        <v>114</v>
      </c>
      <c r="O750">
        <v>396</v>
      </c>
      <c r="P750">
        <v>1080</v>
      </c>
      <c r="Q750">
        <v>2340</v>
      </c>
      <c r="R750" s="1" t="s">
        <v>78</v>
      </c>
      <c r="S750" s="1" t="s">
        <v>78</v>
      </c>
      <c r="T750" t="s">
        <v>74</v>
      </c>
      <c r="U750">
        <v>8</v>
      </c>
      <c r="V750">
        <v>454.887</v>
      </c>
      <c r="W750">
        <v>2.96</v>
      </c>
      <c r="X750">
        <v>8</v>
      </c>
      <c r="Y750">
        <v>256</v>
      </c>
      <c r="Z750" t="s">
        <v>107</v>
      </c>
      <c r="AA750">
        <v>4000</v>
      </c>
      <c r="AF750" t="s">
        <v>74</v>
      </c>
      <c r="AG750">
        <v>48</v>
      </c>
      <c r="AH750">
        <v>1.7</v>
      </c>
      <c r="AI750">
        <v>16</v>
      </c>
      <c r="AJ750">
        <v>2.2000000000000002</v>
      </c>
      <c r="AK750" t="s">
        <v>78</v>
      </c>
      <c r="AL750" t="s">
        <v>78</v>
      </c>
      <c r="AM750" t="s">
        <v>78</v>
      </c>
      <c r="AN750" t="s">
        <v>78</v>
      </c>
      <c r="AO750" t="s">
        <v>78</v>
      </c>
      <c r="AP750" t="s">
        <v>78</v>
      </c>
      <c r="AQ750" t="s">
        <v>74</v>
      </c>
      <c r="AR750" t="s">
        <v>78</v>
      </c>
      <c r="AS750" t="s">
        <v>78</v>
      </c>
      <c r="AT750" t="s">
        <v>77</v>
      </c>
      <c r="AU750" t="s">
        <v>78</v>
      </c>
      <c r="AV750" t="s">
        <v>78</v>
      </c>
      <c r="AW750" t="s">
        <v>78</v>
      </c>
      <c r="AX750" t="s">
        <v>78</v>
      </c>
      <c r="AY750">
        <v>5</v>
      </c>
      <c r="AZ750">
        <v>1</v>
      </c>
      <c r="BA750">
        <v>1</v>
      </c>
      <c r="BB750">
        <v>1</v>
      </c>
      <c r="BC750">
        <v>1</v>
      </c>
      <c r="BD750">
        <v>0.428571429</v>
      </c>
      <c r="BE750">
        <v>1</v>
      </c>
      <c r="BF750">
        <v>0.375</v>
      </c>
      <c r="BG750">
        <v>0.25</v>
      </c>
      <c r="BH750">
        <v>0</v>
      </c>
      <c r="BI750">
        <v>0.6</v>
      </c>
      <c r="BJ750">
        <v>0.63636363600000001</v>
      </c>
      <c r="BK750">
        <v>0</v>
      </c>
      <c r="BL750">
        <v>0.5</v>
      </c>
      <c r="BM750">
        <v>0.5</v>
      </c>
      <c r="BN750">
        <v>1</v>
      </c>
      <c r="BO750">
        <v>0.66666666699999999</v>
      </c>
      <c r="BP750">
        <v>1</v>
      </c>
      <c r="BQ750" t="s">
        <v>74</v>
      </c>
      <c r="BR750" t="s">
        <v>74</v>
      </c>
      <c r="BS750" t="s">
        <v>74</v>
      </c>
      <c r="BT750" t="s">
        <v>74</v>
      </c>
      <c r="BU750" t="s">
        <v>74</v>
      </c>
      <c r="BV750" t="s">
        <v>74</v>
      </c>
      <c r="BW750" t="s">
        <v>74</v>
      </c>
      <c r="BX750" t="s">
        <v>74</v>
      </c>
      <c r="BY750" t="s">
        <v>74</v>
      </c>
      <c r="BZ750" t="s">
        <v>74</v>
      </c>
      <c r="CA750" t="s">
        <v>74</v>
      </c>
      <c r="CB750" t="s">
        <v>74</v>
      </c>
      <c r="CC750" t="s">
        <v>74</v>
      </c>
      <c r="CD750" t="s">
        <v>74</v>
      </c>
      <c r="CE750" t="s">
        <v>74</v>
      </c>
      <c r="CF750">
        <v>912.99994500000003</v>
      </c>
      <c r="CG750">
        <f>IF(CJ750&lt;$CH$1,CJ750,)</f>
        <v>2571.4285759999998</v>
      </c>
      <c r="CH750">
        <v>1</v>
      </c>
      <c r="CI750">
        <v>750</v>
      </c>
      <c r="CJ750">
        <v>2571.4285759999998</v>
      </c>
      <c r="CK750">
        <f t="shared" si="34"/>
        <v>1825.9998900000001</v>
      </c>
      <c r="CL750">
        <f t="shared" si="35"/>
        <v>1408.5488596469438</v>
      </c>
    </row>
    <row r="751" spans="1:90" x14ac:dyDescent="0.25">
      <c r="A751" s="5" t="s">
        <v>831</v>
      </c>
      <c r="B751" s="2" t="s">
        <v>863</v>
      </c>
      <c r="C751" s="10" t="s">
        <v>74</v>
      </c>
      <c r="E751" s="14" t="e">
        <f t="shared" si="33"/>
        <v>#VALUE!</v>
      </c>
      <c r="F751" s="3" t="s">
        <v>864</v>
      </c>
      <c r="H751">
        <v>267</v>
      </c>
      <c r="I751">
        <v>75.2</v>
      </c>
      <c r="J751">
        <v>158.69999999999999</v>
      </c>
      <c r="K751">
        <v>8.6</v>
      </c>
      <c r="L751">
        <v>182</v>
      </c>
      <c r="M751">
        <v>84</v>
      </c>
      <c r="N751" t="s">
        <v>84</v>
      </c>
      <c r="O751">
        <v>403</v>
      </c>
      <c r="P751">
        <v>1080</v>
      </c>
      <c r="Q751">
        <v>2340</v>
      </c>
      <c r="R751" s="1" t="s">
        <v>78</v>
      </c>
      <c r="S751" s="1" t="s">
        <v>77</v>
      </c>
      <c r="T751" t="s">
        <v>74</v>
      </c>
      <c r="U751">
        <v>8</v>
      </c>
      <c r="V751">
        <v>279.52100000000002</v>
      </c>
      <c r="W751">
        <v>2.2000000000000002</v>
      </c>
      <c r="X751">
        <v>6</v>
      </c>
      <c r="Y751">
        <v>128</v>
      </c>
      <c r="Z751" t="s">
        <v>77</v>
      </c>
      <c r="AA751">
        <v>3920</v>
      </c>
      <c r="AF751" t="s">
        <v>74</v>
      </c>
      <c r="AG751">
        <v>64</v>
      </c>
      <c r="AH751">
        <v>1.8</v>
      </c>
      <c r="AI751">
        <v>32</v>
      </c>
      <c r="AJ751">
        <v>2</v>
      </c>
      <c r="AK751" t="s">
        <v>78</v>
      </c>
      <c r="AL751" t="s">
        <v>78</v>
      </c>
      <c r="AM751" t="s">
        <v>78</v>
      </c>
      <c r="AN751" t="s">
        <v>78</v>
      </c>
      <c r="AO751" t="s">
        <v>78</v>
      </c>
      <c r="AP751" t="s">
        <v>78</v>
      </c>
      <c r="AQ751" t="s">
        <v>74</v>
      </c>
      <c r="AR751" t="s">
        <v>78</v>
      </c>
      <c r="AS751" t="s">
        <v>78</v>
      </c>
      <c r="AT751" t="s">
        <v>77</v>
      </c>
      <c r="AU751" t="s">
        <v>78</v>
      </c>
      <c r="AV751" t="s">
        <v>78</v>
      </c>
      <c r="AW751" t="s">
        <v>78</v>
      </c>
      <c r="AX751" t="s">
        <v>78</v>
      </c>
      <c r="AY751">
        <v>5</v>
      </c>
      <c r="AZ751">
        <v>1</v>
      </c>
      <c r="BA751">
        <v>1</v>
      </c>
      <c r="BB751">
        <v>0.4</v>
      </c>
      <c r="BC751">
        <v>0</v>
      </c>
      <c r="BD751">
        <v>0.571428571</v>
      </c>
      <c r="BE751">
        <v>0.66666666699999999</v>
      </c>
      <c r="BF751">
        <v>0.1875</v>
      </c>
      <c r="BG751">
        <v>0</v>
      </c>
      <c r="BH751">
        <v>0.5</v>
      </c>
      <c r="BI751">
        <v>0.4</v>
      </c>
      <c r="BJ751">
        <v>0.36363636399999999</v>
      </c>
      <c r="BK751">
        <v>0</v>
      </c>
      <c r="BL751">
        <v>0.75</v>
      </c>
      <c r="BM751">
        <v>1</v>
      </c>
      <c r="BN751">
        <v>1</v>
      </c>
      <c r="BO751">
        <v>0</v>
      </c>
      <c r="BP751">
        <v>0</v>
      </c>
      <c r="BQ751" t="s">
        <v>74</v>
      </c>
      <c r="BR751" t="s">
        <v>74</v>
      </c>
      <c r="BS751" t="s">
        <v>74</v>
      </c>
      <c r="BT751" t="s">
        <v>74</v>
      </c>
      <c r="BU751" t="s">
        <v>74</v>
      </c>
      <c r="BV751" t="s">
        <v>74</v>
      </c>
      <c r="BW751" t="s">
        <v>74</v>
      </c>
      <c r="BX751" t="s">
        <v>74</v>
      </c>
      <c r="BY751" t="s">
        <v>74</v>
      </c>
      <c r="BZ751" t="s">
        <v>74</v>
      </c>
      <c r="CA751" t="s">
        <v>74</v>
      </c>
      <c r="CB751" t="s">
        <v>74</v>
      </c>
      <c r="CC751" t="s">
        <v>74</v>
      </c>
      <c r="CD751" t="s">
        <v>74</v>
      </c>
      <c r="CE751" t="s">
        <v>74</v>
      </c>
      <c r="CF751">
        <v>277.31477760000001</v>
      </c>
      <c r="CG751">
        <f>IF(CJ751&lt;$CH$1,CJ751,)</f>
        <v>0</v>
      </c>
      <c r="CH751">
        <v>1</v>
      </c>
      <c r="CI751">
        <v>751</v>
      </c>
      <c r="CJ751">
        <v>6110.9211079999995</v>
      </c>
      <c r="CK751">
        <f t="shared" si="34"/>
        <v>554.62955520000003</v>
      </c>
      <c r="CL751">
        <f t="shared" si="35"/>
        <v>0</v>
      </c>
    </row>
    <row r="752" spans="1:90" x14ac:dyDescent="0.25">
      <c r="A752" s="5" t="s">
        <v>831</v>
      </c>
      <c r="B752" s="2" t="s">
        <v>848</v>
      </c>
      <c r="C752" s="10">
        <v>43739</v>
      </c>
      <c r="D752" s="10">
        <v>43922</v>
      </c>
      <c r="E752" s="14">
        <f t="shared" si="33"/>
        <v>6</v>
      </c>
      <c r="F752" s="3" t="s">
        <v>862</v>
      </c>
      <c r="G752" s="3" t="s">
        <v>847</v>
      </c>
      <c r="H752">
        <v>410</v>
      </c>
      <c r="I752">
        <v>75.7</v>
      </c>
      <c r="J752">
        <v>161</v>
      </c>
      <c r="K752">
        <v>8.6999999999999993</v>
      </c>
      <c r="L752">
        <v>199</v>
      </c>
      <c r="M752">
        <v>83</v>
      </c>
      <c r="N752" t="s">
        <v>84</v>
      </c>
      <c r="O752">
        <v>405</v>
      </c>
      <c r="P752">
        <v>1080</v>
      </c>
      <c r="Q752">
        <v>2400</v>
      </c>
      <c r="R752" s="1" t="s">
        <v>78</v>
      </c>
      <c r="S752" s="1" t="s">
        <v>78</v>
      </c>
      <c r="T752" t="s">
        <v>74</v>
      </c>
      <c r="U752">
        <v>8</v>
      </c>
      <c r="V752">
        <v>465</v>
      </c>
      <c r="W752">
        <v>2.96</v>
      </c>
      <c r="X752">
        <v>8</v>
      </c>
      <c r="Y752">
        <v>128</v>
      </c>
      <c r="Z752" t="s">
        <v>107</v>
      </c>
      <c r="AA752">
        <v>4000</v>
      </c>
      <c r="AB752">
        <v>99</v>
      </c>
      <c r="AC752">
        <v>30.38</v>
      </c>
      <c r="AD752">
        <v>12.25</v>
      </c>
      <c r="AE752">
        <v>21.03</v>
      </c>
      <c r="AF752" t="s">
        <v>74</v>
      </c>
      <c r="AG752">
        <v>48</v>
      </c>
      <c r="AH752">
        <v>1.7</v>
      </c>
      <c r="AI752">
        <v>16</v>
      </c>
      <c r="AJ752">
        <v>2.2000000000000002</v>
      </c>
      <c r="AK752" t="s">
        <v>78</v>
      </c>
      <c r="AL752" t="s">
        <v>78</v>
      </c>
      <c r="AM752" t="s">
        <v>78</v>
      </c>
      <c r="AN752" t="s">
        <v>78</v>
      </c>
      <c r="AO752" t="s">
        <v>78</v>
      </c>
      <c r="AP752" t="s">
        <v>78</v>
      </c>
      <c r="AQ752" t="s">
        <v>74</v>
      </c>
      <c r="AR752" t="s">
        <v>78</v>
      </c>
      <c r="AS752" t="s">
        <v>78</v>
      </c>
      <c r="AT752" t="s">
        <v>77</v>
      </c>
      <c r="AU752" t="s">
        <v>78</v>
      </c>
      <c r="AV752" t="s">
        <v>78</v>
      </c>
      <c r="AW752" t="s">
        <v>78</v>
      </c>
      <c r="AX752" t="s">
        <v>78</v>
      </c>
      <c r="AY752">
        <v>5</v>
      </c>
      <c r="AZ752">
        <v>1</v>
      </c>
      <c r="BA752">
        <v>1</v>
      </c>
      <c r="BB752">
        <v>0.8</v>
      </c>
      <c r="BC752">
        <v>0</v>
      </c>
      <c r="BD752">
        <v>0.571428571</v>
      </c>
      <c r="BE752">
        <v>1</v>
      </c>
      <c r="BF752">
        <v>0.5</v>
      </c>
      <c r="BG752">
        <v>0</v>
      </c>
      <c r="BH752">
        <v>0.5</v>
      </c>
      <c r="BI752">
        <v>0.6</v>
      </c>
      <c r="BJ752">
        <v>0.54545454500000001</v>
      </c>
      <c r="BK752">
        <v>0</v>
      </c>
      <c r="BL752">
        <v>0.75</v>
      </c>
      <c r="BM752">
        <v>1</v>
      </c>
      <c r="BN752">
        <v>1</v>
      </c>
      <c r="BO752">
        <v>0</v>
      </c>
      <c r="BP752">
        <v>1</v>
      </c>
      <c r="BQ752" t="s">
        <v>74</v>
      </c>
      <c r="BR752" t="s">
        <v>74</v>
      </c>
      <c r="BS752" t="s">
        <v>74</v>
      </c>
      <c r="BT752" t="s">
        <v>74</v>
      </c>
      <c r="BU752" t="s">
        <v>74</v>
      </c>
      <c r="BV752" t="s">
        <v>74</v>
      </c>
      <c r="BW752" t="s">
        <v>74</v>
      </c>
      <c r="BX752" t="s">
        <v>74</v>
      </c>
      <c r="BY752" t="s">
        <v>74</v>
      </c>
      <c r="BZ752" t="s">
        <v>74</v>
      </c>
      <c r="CA752" t="s">
        <v>74</v>
      </c>
      <c r="CB752" t="s">
        <v>74</v>
      </c>
      <c r="CC752" t="s">
        <v>74</v>
      </c>
      <c r="CD752" t="s">
        <v>74</v>
      </c>
      <c r="CE752" t="s">
        <v>74</v>
      </c>
      <c r="CF752">
        <v>92.553983599999995</v>
      </c>
      <c r="CG752">
        <f>IF(CJ752&lt;$CH$1,CJ752,)</f>
        <v>0</v>
      </c>
      <c r="CH752">
        <v>1</v>
      </c>
      <c r="CI752">
        <v>752</v>
      </c>
      <c r="CJ752">
        <v>6454.545435</v>
      </c>
      <c r="CK752">
        <f t="shared" si="34"/>
        <v>185.10796719999999</v>
      </c>
      <c r="CL752">
        <f t="shared" si="35"/>
        <v>0</v>
      </c>
    </row>
    <row r="753" spans="1:90" x14ac:dyDescent="0.25">
      <c r="A753" s="5" t="s">
        <v>831</v>
      </c>
      <c r="B753" s="2" t="s">
        <v>865</v>
      </c>
      <c r="C753" s="10">
        <v>43739</v>
      </c>
      <c r="E753" s="14" t="e">
        <f t="shared" si="33"/>
        <v>#NUM!</v>
      </c>
      <c r="F753" s="3" t="s">
        <v>866</v>
      </c>
      <c r="H753">
        <v>302</v>
      </c>
      <c r="I753">
        <v>75.400000000000006</v>
      </c>
      <c r="J753">
        <v>158.4</v>
      </c>
      <c r="K753">
        <v>7.8</v>
      </c>
      <c r="L753">
        <v>169</v>
      </c>
      <c r="M753">
        <v>84</v>
      </c>
      <c r="N753" t="s">
        <v>114</v>
      </c>
      <c r="O753">
        <v>403</v>
      </c>
      <c r="P753">
        <v>1080</v>
      </c>
      <c r="Q753">
        <v>2340</v>
      </c>
      <c r="R753" s="1" t="s">
        <v>78</v>
      </c>
      <c r="S753" s="1" t="s">
        <v>78</v>
      </c>
      <c r="T753" t="s">
        <v>75</v>
      </c>
      <c r="U753">
        <v>8</v>
      </c>
      <c r="V753">
        <v>199.77600000000001</v>
      </c>
      <c r="W753">
        <v>2.2000000000000002</v>
      </c>
      <c r="X753">
        <v>6</v>
      </c>
      <c r="Y753">
        <v>128</v>
      </c>
      <c r="Z753" t="s">
        <v>107</v>
      </c>
      <c r="AA753">
        <v>3600</v>
      </c>
      <c r="AF753" t="s">
        <v>74</v>
      </c>
      <c r="AG753">
        <v>16</v>
      </c>
      <c r="AH753" t="s">
        <v>74</v>
      </c>
      <c r="AI753">
        <v>25</v>
      </c>
      <c r="AJ753">
        <v>2</v>
      </c>
      <c r="AK753" t="s">
        <v>78</v>
      </c>
      <c r="AL753" t="s">
        <v>78</v>
      </c>
      <c r="AM753" t="s">
        <v>78</v>
      </c>
      <c r="AN753" t="s">
        <v>78</v>
      </c>
      <c r="AO753" t="s">
        <v>74</v>
      </c>
      <c r="AP753" t="s">
        <v>78</v>
      </c>
      <c r="AQ753" t="s">
        <v>74</v>
      </c>
      <c r="AR753" t="s">
        <v>78</v>
      </c>
      <c r="AS753" t="s">
        <v>78</v>
      </c>
      <c r="AT753" t="s">
        <v>77</v>
      </c>
      <c r="AU753" t="s">
        <v>78</v>
      </c>
      <c r="AV753" t="s">
        <v>78</v>
      </c>
      <c r="AW753" t="s">
        <v>78</v>
      </c>
      <c r="AX753" t="s">
        <v>78</v>
      </c>
      <c r="AY753">
        <v>5</v>
      </c>
      <c r="AZ753">
        <v>1</v>
      </c>
      <c r="BA753">
        <v>1</v>
      </c>
      <c r="BB753">
        <v>0.8</v>
      </c>
      <c r="BC753">
        <v>0</v>
      </c>
      <c r="BD753">
        <v>0.428571429</v>
      </c>
      <c r="BE753">
        <v>1</v>
      </c>
      <c r="BF753">
        <v>0.3125</v>
      </c>
      <c r="BG753">
        <v>0</v>
      </c>
      <c r="BH753">
        <v>0</v>
      </c>
      <c r="BI753">
        <v>0.6</v>
      </c>
      <c r="BJ753">
        <v>0.63636363600000001</v>
      </c>
      <c r="BK753">
        <v>0</v>
      </c>
      <c r="BL753">
        <v>0.5</v>
      </c>
      <c r="BM753">
        <v>0.5</v>
      </c>
      <c r="BN753">
        <v>1</v>
      </c>
      <c r="BO753">
        <v>0</v>
      </c>
      <c r="BP753">
        <v>0</v>
      </c>
      <c r="BQ753" t="s">
        <v>74</v>
      </c>
      <c r="BR753" t="s">
        <v>74</v>
      </c>
      <c r="BS753" t="s">
        <v>74</v>
      </c>
      <c r="BT753" t="s">
        <v>74</v>
      </c>
      <c r="BU753" t="s">
        <v>74</v>
      </c>
      <c r="BV753" t="s">
        <v>74</v>
      </c>
      <c r="BW753" t="s">
        <v>74</v>
      </c>
      <c r="BX753" t="s">
        <v>74</v>
      </c>
      <c r="BY753" t="s">
        <v>74</v>
      </c>
      <c r="BZ753" t="s">
        <v>74</v>
      </c>
      <c r="CA753" t="s">
        <v>74</v>
      </c>
      <c r="CB753" t="s">
        <v>74</v>
      </c>
      <c r="CC753" t="s">
        <v>74</v>
      </c>
      <c r="CD753" t="s">
        <v>74</v>
      </c>
      <c r="CE753" t="s">
        <v>74</v>
      </c>
      <c r="CF753">
        <v>92.553983599999995</v>
      </c>
      <c r="CG753">
        <f>IF(CJ753&lt;$CH$1,CJ753,)</f>
        <v>2749.1065239999998</v>
      </c>
      <c r="CH753">
        <v>1</v>
      </c>
      <c r="CI753">
        <v>753</v>
      </c>
      <c r="CJ753">
        <v>2749.1065239999998</v>
      </c>
      <c r="CK753">
        <f t="shared" si="34"/>
        <v>185.10796719999999</v>
      </c>
      <c r="CL753">
        <f t="shared" si="35"/>
        <v>1505.8753315449558</v>
      </c>
    </row>
    <row r="754" spans="1:90" x14ac:dyDescent="0.25">
      <c r="A754" s="5" t="s">
        <v>831</v>
      </c>
      <c r="B754" s="2" t="s">
        <v>867</v>
      </c>
      <c r="C754" s="10">
        <v>43709</v>
      </c>
      <c r="E754" s="14" t="e">
        <f t="shared" si="33"/>
        <v>#NUM!</v>
      </c>
      <c r="H754">
        <v>330</v>
      </c>
      <c r="I754">
        <v>75.599999999999994</v>
      </c>
      <c r="J754">
        <v>163.6</v>
      </c>
      <c r="K754">
        <v>9.1</v>
      </c>
      <c r="L754">
        <v>195</v>
      </c>
      <c r="M754">
        <v>82</v>
      </c>
      <c r="N754" t="s">
        <v>226</v>
      </c>
      <c r="O754">
        <v>270</v>
      </c>
      <c r="P754">
        <v>720</v>
      </c>
      <c r="Q754">
        <v>1600</v>
      </c>
      <c r="R754" s="1" t="s">
        <v>77</v>
      </c>
      <c r="S754" s="1" t="s">
        <v>77</v>
      </c>
      <c r="T754" t="s">
        <v>74</v>
      </c>
      <c r="U754">
        <v>8</v>
      </c>
      <c r="V754">
        <v>172.202</v>
      </c>
      <c r="W754">
        <v>2</v>
      </c>
      <c r="X754">
        <v>8</v>
      </c>
      <c r="Y754">
        <v>128</v>
      </c>
      <c r="Z754" t="s">
        <v>104</v>
      </c>
      <c r="AA754">
        <v>5000</v>
      </c>
      <c r="AF754" t="s">
        <v>74</v>
      </c>
      <c r="AG754">
        <v>48</v>
      </c>
      <c r="AH754">
        <v>1.8</v>
      </c>
      <c r="AI754">
        <v>16</v>
      </c>
      <c r="AJ754">
        <v>2</v>
      </c>
      <c r="AK754" t="s">
        <v>78</v>
      </c>
      <c r="AL754" t="s">
        <v>78</v>
      </c>
      <c r="AM754" t="s">
        <v>78</v>
      </c>
      <c r="AN754" t="s">
        <v>78</v>
      </c>
      <c r="AO754" t="s">
        <v>74</v>
      </c>
      <c r="AP754" t="s">
        <v>78</v>
      </c>
      <c r="AQ754" t="s">
        <v>74</v>
      </c>
      <c r="AR754" t="s">
        <v>77</v>
      </c>
      <c r="AS754" t="s">
        <v>78</v>
      </c>
      <c r="AT754" t="s">
        <v>77</v>
      </c>
      <c r="AU754" t="s">
        <v>78</v>
      </c>
      <c r="AV754" t="s">
        <v>78</v>
      </c>
      <c r="AW754" t="s">
        <v>78</v>
      </c>
      <c r="AX754" t="s">
        <v>78</v>
      </c>
      <c r="AY754">
        <v>5</v>
      </c>
      <c r="AZ754">
        <v>1</v>
      </c>
      <c r="BA754">
        <v>1</v>
      </c>
      <c r="BB754">
        <v>0.4</v>
      </c>
      <c r="BC754">
        <v>0</v>
      </c>
      <c r="BD754">
        <v>0.571428571</v>
      </c>
      <c r="BE754">
        <v>0.33333333300000001</v>
      </c>
      <c r="BF754">
        <v>0.25</v>
      </c>
      <c r="BG754">
        <v>0</v>
      </c>
      <c r="BH754">
        <v>0.5</v>
      </c>
      <c r="BI754">
        <v>0.4</v>
      </c>
      <c r="BJ754">
        <v>0.36363636399999999</v>
      </c>
      <c r="BK754">
        <v>0</v>
      </c>
      <c r="BL754">
        <v>0.75</v>
      </c>
      <c r="BM754">
        <v>1</v>
      </c>
      <c r="BN754">
        <v>1</v>
      </c>
      <c r="BO754">
        <v>0</v>
      </c>
      <c r="BP754">
        <v>0</v>
      </c>
      <c r="BQ754" t="s">
        <v>74</v>
      </c>
      <c r="BR754" t="s">
        <v>74</v>
      </c>
      <c r="BS754" t="s">
        <v>74</v>
      </c>
      <c r="BT754" t="s">
        <v>74</v>
      </c>
      <c r="BU754" t="s">
        <v>74</v>
      </c>
      <c r="BV754" t="s">
        <v>74</v>
      </c>
      <c r="BW754" t="s">
        <v>74</v>
      </c>
      <c r="BX754" t="s">
        <v>74</v>
      </c>
      <c r="BY754" t="s">
        <v>74</v>
      </c>
      <c r="BZ754" t="s">
        <v>74</v>
      </c>
      <c r="CA754" t="s">
        <v>74</v>
      </c>
      <c r="CB754" t="s">
        <v>74</v>
      </c>
      <c r="CC754" t="s">
        <v>74</v>
      </c>
      <c r="CD754" t="s">
        <v>74</v>
      </c>
      <c r="CE754" t="s">
        <v>74</v>
      </c>
      <c r="CF754">
        <v>727.85776650000003</v>
      </c>
      <c r="CG754">
        <f>IF(CJ754&lt;$CH$1,CJ754,)</f>
        <v>0</v>
      </c>
      <c r="CH754">
        <v>1</v>
      </c>
      <c r="CI754">
        <v>754</v>
      </c>
      <c r="CJ754">
        <v>14999.14328</v>
      </c>
      <c r="CK754">
        <f t="shared" si="34"/>
        <v>1455.7155330000001</v>
      </c>
      <c r="CL754">
        <f t="shared" si="35"/>
        <v>0</v>
      </c>
    </row>
    <row r="755" spans="1:90" x14ac:dyDescent="0.25">
      <c r="A755" s="5" t="s">
        <v>831</v>
      </c>
      <c r="B755" s="2" t="s">
        <v>868</v>
      </c>
      <c r="C755" s="10">
        <v>43709</v>
      </c>
      <c r="E755" s="14" t="e">
        <f t="shared" si="33"/>
        <v>#NUM!</v>
      </c>
      <c r="F755" s="3" t="s">
        <v>858</v>
      </c>
      <c r="H755">
        <v>202</v>
      </c>
      <c r="I755">
        <v>75.599999999999994</v>
      </c>
      <c r="J755">
        <v>163.6</v>
      </c>
      <c r="K755">
        <v>9.1</v>
      </c>
      <c r="L755">
        <v>195</v>
      </c>
      <c r="M755">
        <v>82</v>
      </c>
      <c r="N755" t="s">
        <v>76</v>
      </c>
      <c r="O755">
        <v>270</v>
      </c>
      <c r="P755">
        <v>720</v>
      </c>
      <c r="Q755">
        <v>1600</v>
      </c>
      <c r="R755" s="1" t="s">
        <v>77</v>
      </c>
      <c r="S755" s="1" t="s">
        <v>77</v>
      </c>
      <c r="T755" t="s">
        <v>74</v>
      </c>
      <c r="U755">
        <v>8</v>
      </c>
      <c r="V755">
        <v>172</v>
      </c>
      <c r="W755">
        <v>2</v>
      </c>
      <c r="X755">
        <v>4</v>
      </c>
      <c r="Y755">
        <v>128</v>
      </c>
      <c r="Z755" t="s">
        <v>104</v>
      </c>
      <c r="AA755">
        <v>5000</v>
      </c>
      <c r="AF755" t="s">
        <v>74</v>
      </c>
      <c r="AG755">
        <v>48</v>
      </c>
      <c r="AH755">
        <v>1.8</v>
      </c>
      <c r="AI755">
        <v>16</v>
      </c>
      <c r="AJ755">
        <v>2</v>
      </c>
      <c r="AK755" t="s">
        <v>78</v>
      </c>
      <c r="AL755" t="s">
        <v>78</v>
      </c>
      <c r="AM755" t="s">
        <v>78</v>
      </c>
      <c r="AN755" t="s">
        <v>78</v>
      </c>
      <c r="AO755" t="s">
        <v>74</v>
      </c>
      <c r="AP755" t="s">
        <v>78</v>
      </c>
      <c r="AQ755" t="s">
        <v>74</v>
      </c>
      <c r="AR755" t="s">
        <v>78</v>
      </c>
      <c r="AS755" t="s">
        <v>78</v>
      </c>
      <c r="AT755" t="s">
        <v>78</v>
      </c>
      <c r="AU755" t="s">
        <v>78</v>
      </c>
      <c r="AV755" t="s">
        <v>78</v>
      </c>
      <c r="AW755" t="s">
        <v>78</v>
      </c>
      <c r="AX755" t="s">
        <v>78</v>
      </c>
      <c r="AY755">
        <v>5</v>
      </c>
      <c r="AZ755">
        <v>1</v>
      </c>
      <c r="BA755">
        <v>1</v>
      </c>
      <c r="BB755">
        <v>1</v>
      </c>
      <c r="BC755">
        <v>0</v>
      </c>
      <c r="BD755">
        <v>0.428571429</v>
      </c>
      <c r="BE755">
        <v>0.33333333300000001</v>
      </c>
      <c r="BF755">
        <v>0.125</v>
      </c>
      <c r="BG755">
        <v>0</v>
      </c>
      <c r="BH755">
        <v>0</v>
      </c>
      <c r="BI755">
        <v>0.4</v>
      </c>
      <c r="BJ755">
        <v>0.36363636399999999</v>
      </c>
      <c r="BK755">
        <v>0</v>
      </c>
      <c r="BL755">
        <v>0.5</v>
      </c>
      <c r="BM755">
        <v>0.5</v>
      </c>
      <c r="BN755">
        <v>0.83333333300000001</v>
      </c>
      <c r="BO755">
        <v>0</v>
      </c>
      <c r="BP755">
        <v>10</v>
      </c>
      <c r="BQ755">
        <v>8.5</v>
      </c>
      <c r="BR755">
        <v>8.6</v>
      </c>
      <c r="BS755">
        <v>9</v>
      </c>
      <c r="BT755">
        <v>8.8000000000000007</v>
      </c>
      <c r="BU755">
        <v>8.5</v>
      </c>
      <c r="BV755">
        <v>9.3000000000000007</v>
      </c>
      <c r="BW755">
        <v>8.9</v>
      </c>
      <c r="BX755">
        <v>8.4</v>
      </c>
      <c r="BY755">
        <v>8.6999999999999993</v>
      </c>
      <c r="BZ755">
        <v>8</v>
      </c>
      <c r="CA755">
        <v>8.1</v>
      </c>
      <c r="CB755">
        <v>8.4</v>
      </c>
      <c r="CC755">
        <v>9.4</v>
      </c>
      <c r="CD755">
        <v>8.9</v>
      </c>
      <c r="CE755">
        <v>8.6999999999999993</v>
      </c>
      <c r="CF755">
        <v>727.85776650000003</v>
      </c>
      <c r="CG755">
        <f>IF(CJ755&lt;$CH$1,CJ755,)</f>
        <v>1892.887373</v>
      </c>
      <c r="CH755">
        <v>1</v>
      </c>
      <c r="CI755">
        <v>755</v>
      </c>
      <c r="CJ755">
        <v>1892.887373</v>
      </c>
      <c r="CK755">
        <f t="shared" si="34"/>
        <v>1455.7155330000001</v>
      </c>
      <c r="CL755">
        <f t="shared" si="35"/>
        <v>1036.8650234208369</v>
      </c>
    </row>
    <row r="756" spans="1:90" x14ac:dyDescent="0.25">
      <c r="A756" s="5" t="s">
        <v>831</v>
      </c>
      <c r="B756" s="2" t="s">
        <v>869</v>
      </c>
      <c r="C756" s="10">
        <v>43709</v>
      </c>
      <c r="E756" s="14" t="e">
        <f t="shared" si="33"/>
        <v>#NUM!</v>
      </c>
      <c r="H756">
        <v>200</v>
      </c>
      <c r="I756">
        <v>75.599999999999994</v>
      </c>
      <c r="J756">
        <v>163.6</v>
      </c>
      <c r="K756">
        <v>9.1</v>
      </c>
      <c r="L756">
        <v>195</v>
      </c>
      <c r="M756">
        <v>82</v>
      </c>
      <c r="N756" t="s">
        <v>76</v>
      </c>
      <c r="O756">
        <v>270</v>
      </c>
      <c r="P756">
        <v>720</v>
      </c>
      <c r="Q756">
        <v>1600</v>
      </c>
      <c r="R756" s="1" t="s">
        <v>77</v>
      </c>
      <c r="S756" s="1" t="s">
        <v>77</v>
      </c>
      <c r="T756" t="s">
        <v>74</v>
      </c>
      <c r="U756">
        <v>8</v>
      </c>
      <c r="V756">
        <v>121</v>
      </c>
      <c r="W756">
        <v>2</v>
      </c>
      <c r="X756">
        <v>3</v>
      </c>
      <c r="Y756">
        <v>64</v>
      </c>
      <c r="Z756" t="s">
        <v>104</v>
      </c>
      <c r="AA756">
        <v>5000</v>
      </c>
      <c r="AF756" t="s">
        <v>74</v>
      </c>
      <c r="AG756">
        <v>12.2</v>
      </c>
      <c r="AH756">
        <v>1.8</v>
      </c>
      <c r="AI756">
        <v>8</v>
      </c>
      <c r="AJ756">
        <v>2.2000000000000002</v>
      </c>
      <c r="AK756" t="s">
        <v>78</v>
      </c>
      <c r="AL756" t="s">
        <v>78</v>
      </c>
      <c r="AM756" t="s">
        <v>78</v>
      </c>
      <c r="AN756" t="s">
        <v>78</v>
      </c>
      <c r="AO756" t="s">
        <v>74</v>
      </c>
      <c r="AP756" t="s">
        <v>78</v>
      </c>
      <c r="AQ756" t="s">
        <v>74</v>
      </c>
      <c r="AR756" t="s">
        <v>78</v>
      </c>
      <c r="AS756" t="s">
        <v>78</v>
      </c>
      <c r="AT756" t="s">
        <v>78</v>
      </c>
      <c r="AU756" t="s">
        <v>78</v>
      </c>
      <c r="AV756" t="s">
        <v>78</v>
      </c>
      <c r="AW756" t="s">
        <v>78</v>
      </c>
      <c r="AX756" t="s">
        <v>78</v>
      </c>
      <c r="AY756">
        <v>5</v>
      </c>
      <c r="AZ756">
        <v>1</v>
      </c>
      <c r="BA756">
        <v>1</v>
      </c>
      <c r="BB756">
        <v>1</v>
      </c>
      <c r="BC756">
        <v>0</v>
      </c>
      <c r="BD756">
        <v>0.428571429</v>
      </c>
      <c r="BE756">
        <v>0.33333333300000001</v>
      </c>
      <c r="BF756">
        <v>0.125</v>
      </c>
      <c r="BG756">
        <v>0</v>
      </c>
      <c r="BH756">
        <v>0</v>
      </c>
      <c r="BI756">
        <v>0.4</v>
      </c>
      <c r="BJ756">
        <v>0.36363636399999999</v>
      </c>
      <c r="BK756">
        <v>0</v>
      </c>
      <c r="BL756">
        <v>0.5</v>
      </c>
      <c r="BM756">
        <v>0.5</v>
      </c>
      <c r="BN756">
        <v>0.83333333300000001</v>
      </c>
      <c r="BO756">
        <v>0</v>
      </c>
      <c r="BP756">
        <v>4</v>
      </c>
      <c r="BQ756" t="s">
        <v>74</v>
      </c>
      <c r="BR756" t="s">
        <v>74</v>
      </c>
      <c r="BS756" t="s">
        <v>74</v>
      </c>
      <c r="BT756" t="s">
        <v>74</v>
      </c>
      <c r="BU756" t="s">
        <v>74</v>
      </c>
      <c r="BV756" t="s">
        <v>74</v>
      </c>
      <c r="BW756" t="s">
        <v>74</v>
      </c>
      <c r="BX756" t="s">
        <v>74</v>
      </c>
      <c r="BY756" t="s">
        <v>74</v>
      </c>
      <c r="BZ756" t="s">
        <v>74</v>
      </c>
      <c r="CA756" t="s">
        <v>74</v>
      </c>
      <c r="CB756" t="s">
        <v>74</v>
      </c>
      <c r="CC756" t="s">
        <v>74</v>
      </c>
      <c r="CD756" t="s">
        <v>74</v>
      </c>
      <c r="CE756" t="s">
        <v>74</v>
      </c>
      <c r="CF756">
        <v>727.85776650000003</v>
      </c>
      <c r="CG756">
        <f>IF(CJ756&lt;$CH$1,CJ756,)</f>
        <v>2065.15589</v>
      </c>
      <c r="CH756">
        <v>1</v>
      </c>
      <c r="CI756">
        <v>756</v>
      </c>
      <c r="CJ756">
        <v>2065.15589</v>
      </c>
      <c r="CK756">
        <f t="shared" si="34"/>
        <v>1455.7155330000001</v>
      </c>
      <c r="CL756">
        <f t="shared" si="35"/>
        <v>1131.22837670941</v>
      </c>
    </row>
    <row r="757" spans="1:90" x14ac:dyDescent="0.25">
      <c r="A757" s="5" t="s">
        <v>831</v>
      </c>
      <c r="B757" s="2" t="s">
        <v>870</v>
      </c>
      <c r="C757" s="10">
        <v>43678</v>
      </c>
      <c r="E757" s="14" t="e">
        <f t="shared" si="33"/>
        <v>#NUM!</v>
      </c>
      <c r="H757">
        <v>413</v>
      </c>
      <c r="I757">
        <v>75.8</v>
      </c>
      <c r="J757">
        <v>161.80000000000001</v>
      </c>
      <c r="K757">
        <v>8.6999999999999993</v>
      </c>
      <c r="L757">
        <v>195</v>
      </c>
      <c r="M757">
        <v>83</v>
      </c>
      <c r="N757" t="s">
        <v>114</v>
      </c>
      <c r="O757">
        <v>394</v>
      </c>
      <c r="P757">
        <v>1080</v>
      </c>
      <c r="Q757">
        <v>2340</v>
      </c>
      <c r="R757" s="1" t="s">
        <v>78</v>
      </c>
      <c r="S757" s="1" t="s">
        <v>78</v>
      </c>
      <c r="T757" t="s">
        <v>74</v>
      </c>
      <c r="U757">
        <v>8</v>
      </c>
      <c r="V757">
        <v>136.935</v>
      </c>
      <c r="W757">
        <v>2.1</v>
      </c>
      <c r="X757">
        <v>8</v>
      </c>
      <c r="Y757">
        <v>128</v>
      </c>
      <c r="Z757" t="s">
        <v>107</v>
      </c>
      <c r="AA757">
        <v>4000</v>
      </c>
      <c r="AF757" t="s">
        <v>74</v>
      </c>
      <c r="AG757">
        <v>48</v>
      </c>
      <c r="AH757">
        <v>1.79</v>
      </c>
      <c r="AI757">
        <v>16</v>
      </c>
      <c r="AJ757">
        <v>2</v>
      </c>
      <c r="AK757" t="s">
        <v>78</v>
      </c>
      <c r="AL757" t="s">
        <v>78</v>
      </c>
      <c r="AM757" t="s">
        <v>78</v>
      </c>
      <c r="AN757" t="s">
        <v>78</v>
      </c>
      <c r="AO757" t="s">
        <v>78</v>
      </c>
      <c r="AP757" t="s">
        <v>78</v>
      </c>
      <c r="AQ757" t="s">
        <v>74</v>
      </c>
      <c r="AR757" t="s">
        <v>77</v>
      </c>
      <c r="AS757" t="s">
        <v>78</v>
      </c>
      <c r="AT757" t="s">
        <v>77</v>
      </c>
      <c r="AU757" t="s">
        <v>78</v>
      </c>
      <c r="AV757" t="s">
        <v>78</v>
      </c>
      <c r="AW757" t="s">
        <v>78</v>
      </c>
      <c r="AX757" t="s">
        <v>78</v>
      </c>
      <c r="AY757">
        <v>4.2</v>
      </c>
      <c r="AZ757">
        <v>1</v>
      </c>
      <c r="BA757">
        <v>1</v>
      </c>
      <c r="BB757">
        <v>0.4</v>
      </c>
      <c r="BC757">
        <v>0</v>
      </c>
      <c r="BD757">
        <v>0.428571429</v>
      </c>
      <c r="BE757">
        <v>0.33333333300000001</v>
      </c>
      <c r="BF757">
        <v>0.125</v>
      </c>
      <c r="BG757">
        <v>0</v>
      </c>
      <c r="BH757">
        <v>0</v>
      </c>
      <c r="BI757">
        <v>0.4</v>
      </c>
      <c r="BJ757">
        <v>0.36363636399999999</v>
      </c>
      <c r="BK757">
        <v>0</v>
      </c>
      <c r="BL757">
        <v>0.5</v>
      </c>
      <c r="BM757">
        <v>0.5</v>
      </c>
      <c r="BN757">
        <v>0.83333333300000001</v>
      </c>
      <c r="BO757">
        <v>0</v>
      </c>
      <c r="BP757">
        <v>1</v>
      </c>
      <c r="BQ757" t="s">
        <v>74</v>
      </c>
      <c r="BR757" t="s">
        <v>74</v>
      </c>
      <c r="BS757" t="s">
        <v>74</v>
      </c>
      <c r="BT757" t="s">
        <v>74</v>
      </c>
      <c r="BU757" t="s">
        <v>74</v>
      </c>
      <c r="BV757" t="s">
        <v>74</v>
      </c>
      <c r="BW757" t="s">
        <v>74</v>
      </c>
      <c r="BX757" t="s">
        <v>74</v>
      </c>
      <c r="BY757" t="s">
        <v>74</v>
      </c>
      <c r="BZ757" t="s">
        <v>74</v>
      </c>
      <c r="CA757" t="s">
        <v>74</v>
      </c>
      <c r="CB757" t="s">
        <v>74</v>
      </c>
      <c r="CC757" t="s">
        <v>74</v>
      </c>
      <c r="CD757" t="s">
        <v>74</v>
      </c>
      <c r="CE757" t="s">
        <v>74</v>
      </c>
      <c r="CF757">
        <v>912.99994500000003</v>
      </c>
      <c r="CG757">
        <f>IF(CJ757&lt;$CH$1,CJ757,)</f>
        <v>1852.029395</v>
      </c>
      <c r="CH757">
        <v>1</v>
      </c>
      <c r="CI757">
        <v>757</v>
      </c>
      <c r="CJ757">
        <v>1852.029395</v>
      </c>
      <c r="CK757">
        <f t="shared" si="34"/>
        <v>1825.9998900000001</v>
      </c>
      <c r="CL757">
        <f t="shared" si="35"/>
        <v>1014.484289669755</v>
      </c>
    </row>
    <row r="758" spans="1:90" x14ac:dyDescent="0.25">
      <c r="A758" s="5" t="s">
        <v>831</v>
      </c>
      <c r="B758" s="2" t="s">
        <v>859</v>
      </c>
      <c r="C758" s="10">
        <v>43678</v>
      </c>
      <c r="D758" s="10">
        <v>43800</v>
      </c>
      <c r="E758" s="14">
        <f t="shared" si="33"/>
        <v>4</v>
      </c>
      <c r="F758" s="3" t="s">
        <v>866</v>
      </c>
      <c r="G758" s="3" t="s">
        <v>835</v>
      </c>
      <c r="H758">
        <v>465</v>
      </c>
      <c r="I758">
        <v>74.3</v>
      </c>
      <c r="J758">
        <v>160</v>
      </c>
      <c r="K758">
        <v>9.5</v>
      </c>
      <c r="L758">
        <v>189</v>
      </c>
      <c r="M758">
        <v>85</v>
      </c>
      <c r="N758" t="s">
        <v>114</v>
      </c>
      <c r="O758">
        <v>405</v>
      </c>
      <c r="P758">
        <v>1080</v>
      </c>
      <c r="Q758">
        <v>2400</v>
      </c>
      <c r="R758" s="1" t="s">
        <v>78</v>
      </c>
      <c r="S758" s="1" t="s">
        <v>78</v>
      </c>
      <c r="T758" t="s">
        <v>74</v>
      </c>
      <c r="U758">
        <v>8</v>
      </c>
      <c r="V758">
        <v>243.31800000000001</v>
      </c>
      <c r="W758">
        <v>2.2000000000000002</v>
      </c>
      <c r="X758">
        <v>8</v>
      </c>
      <c r="Y758">
        <v>128</v>
      </c>
      <c r="Z758" t="s">
        <v>107</v>
      </c>
      <c r="AA758">
        <v>4000</v>
      </c>
      <c r="AB758">
        <v>102</v>
      </c>
      <c r="AC758">
        <v>31.85</v>
      </c>
      <c r="AD758">
        <v>12.2</v>
      </c>
      <c r="AE758">
        <v>20.52</v>
      </c>
      <c r="AF758" t="s">
        <v>74</v>
      </c>
      <c r="AG758">
        <v>48</v>
      </c>
      <c r="AH758">
        <v>1.7</v>
      </c>
      <c r="AI758">
        <v>16</v>
      </c>
      <c r="AJ758">
        <v>2</v>
      </c>
      <c r="AK758" t="s">
        <v>78</v>
      </c>
      <c r="AL758" t="s">
        <v>78</v>
      </c>
      <c r="AM758" t="s">
        <v>78</v>
      </c>
      <c r="AN758" t="s">
        <v>78</v>
      </c>
      <c r="AO758" t="s">
        <v>78</v>
      </c>
      <c r="AP758" t="s">
        <v>78</v>
      </c>
      <c r="AQ758" t="s">
        <v>74</v>
      </c>
      <c r="AR758" t="s">
        <v>78</v>
      </c>
      <c r="AS758" t="s">
        <v>78</v>
      </c>
      <c r="AT758" t="s">
        <v>77</v>
      </c>
      <c r="AU758" t="s">
        <v>78</v>
      </c>
      <c r="AV758" t="s">
        <v>78</v>
      </c>
      <c r="AW758" t="s">
        <v>78</v>
      </c>
      <c r="AX758" t="s">
        <v>78</v>
      </c>
      <c r="AY758">
        <v>5</v>
      </c>
      <c r="AZ758">
        <v>1</v>
      </c>
      <c r="BA758">
        <v>1</v>
      </c>
      <c r="BB758">
        <v>1</v>
      </c>
      <c r="BC758">
        <v>0</v>
      </c>
      <c r="BD758">
        <v>0.428571429</v>
      </c>
      <c r="BE758">
        <v>1</v>
      </c>
      <c r="BF758">
        <v>0.375</v>
      </c>
      <c r="BG758">
        <v>0</v>
      </c>
      <c r="BH758">
        <v>0</v>
      </c>
      <c r="BI758">
        <v>0.6</v>
      </c>
      <c r="BJ758">
        <v>0.63636363600000001</v>
      </c>
      <c r="BK758">
        <v>0</v>
      </c>
      <c r="BL758">
        <v>0.5</v>
      </c>
      <c r="BM758">
        <v>0.5</v>
      </c>
      <c r="BN758">
        <v>1</v>
      </c>
      <c r="BO758">
        <v>0</v>
      </c>
      <c r="BP758">
        <v>5</v>
      </c>
      <c r="BQ758">
        <v>8.9</v>
      </c>
      <c r="BR758">
        <v>9.1999999999999993</v>
      </c>
      <c r="BS758">
        <v>9.6</v>
      </c>
      <c r="BT758">
        <v>8.4</v>
      </c>
      <c r="BU758">
        <v>9.4</v>
      </c>
      <c r="BV758">
        <v>9</v>
      </c>
      <c r="BW758">
        <v>9.1999999999999993</v>
      </c>
      <c r="BX758">
        <v>7.4</v>
      </c>
      <c r="BY758">
        <v>9</v>
      </c>
      <c r="BZ758">
        <v>8.4</v>
      </c>
      <c r="CA758">
        <v>9.1999999999999993</v>
      </c>
      <c r="CB758">
        <v>9.6</v>
      </c>
      <c r="CC758">
        <v>9.6</v>
      </c>
      <c r="CD758">
        <v>9.4</v>
      </c>
      <c r="CE758">
        <v>9</v>
      </c>
      <c r="CF758">
        <v>912.99994500000003</v>
      </c>
      <c r="CG758">
        <f>IF(CJ758&lt;$CH$1,CJ758,)</f>
        <v>1209.998165</v>
      </c>
      <c r="CH758">
        <v>1</v>
      </c>
      <c r="CI758">
        <v>758</v>
      </c>
      <c r="CJ758">
        <v>1209.998165</v>
      </c>
      <c r="CK758">
        <f t="shared" si="34"/>
        <v>1825.9998900000001</v>
      </c>
      <c r="CL758">
        <f t="shared" si="35"/>
        <v>662.7994848438849</v>
      </c>
    </row>
    <row r="759" spans="1:90" x14ac:dyDescent="0.25">
      <c r="A759" s="5" t="s">
        <v>831</v>
      </c>
      <c r="B759" s="2" t="s">
        <v>872</v>
      </c>
      <c r="C759" s="10">
        <v>43678</v>
      </c>
      <c r="E759" s="14" t="e">
        <f t="shared" si="33"/>
        <v>#NUM!</v>
      </c>
      <c r="F759" s="3" t="s">
        <v>873</v>
      </c>
      <c r="H759">
        <v>375</v>
      </c>
      <c r="I759">
        <v>75.8</v>
      </c>
      <c r="J759">
        <v>161.80000000000001</v>
      </c>
      <c r="K759">
        <v>8.6999999999999993</v>
      </c>
      <c r="L759">
        <v>195</v>
      </c>
      <c r="M759">
        <v>83</v>
      </c>
      <c r="N759" t="s">
        <v>114</v>
      </c>
      <c r="O759">
        <v>396</v>
      </c>
      <c r="P759">
        <v>1080</v>
      </c>
      <c r="Q759">
        <v>2340</v>
      </c>
      <c r="R759" s="1" t="s">
        <v>78</v>
      </c>
      <c r="S759" s="1" t="s">
        <v>78</v>
      </c>
      <c r="T759" t="s">
        <v>74</v>
      </c>
      <c r="U759">
        <v>8</v>
      </c>
      <c r="V759">
        <v>213.989</v>
      </c>
      <c r="W759">
        <v>2.2000000000000002</v>
      </c>
      <c r="X759">
        <v>8</v>
      </c>
      <c r="Y759">
        <v>256</v>
      </c>
      <c r="Z759" t="s">
        <v>107</v>
      </c>
      <c r="AA759">
        <v>4000</v>
      </c>
      <c r="AF759" t="s">
        <v>74</v>
      </c>
      <c r="AG759">
        <v>48</v>
      </c>
      <c r="AH759">
        <v>1.7</v>
      </c>
      <c r="AI759">
        <v>16</v>
      </c>
      <c r="AJ759">
        <v>2.2000000000000002</v>
      </c>
      <c r="AK759" t="s">
        <v>78</v>
      </c>
      <c r="AL759" t="s">
        <v>78</v>
      </c>
      <c r="AM759" t="s">
        <v>78</v>
      </c>
      <c r="AN759" t="s">
        <v>78</v>
      </c>
      <c r="AO759" t="s">
        <v>78</v>
      </c>
      <c r="AP759" t="s">
        <v>78</v>
      </c>
      <c r="AQ759" t="s">
        <v>74</v>
      </c>
      <c r="AR759" t="s">
        <v>78</v>
      </c>
      <c r="AS759" t="s">
        <v>78</v>
      </c>
      <c r="AT759" t="s">
        <v>77</v>
      </c>
      <c r="AU759" t="s">
        <v>78</v>
      </c>
      <c r="AV759" t="s">
        <v>78</v>
      </c>
      <c r="AW759" t="s">
        <v>78</v>
      </c>
      <c r="AX759" t="s">
        <v>78</v>
      </c>
      <c r="AY759">
        <v>5</v>
      </c>
      <c r="AZ759">
        <v>1</v>
      </c>
      <c r="BA759">
        <v>1</v>
      </c>
      <c r="BB759">
        <v>0.4</v>
      </c>
      <c r="BC759">
        <v>0</v>
      </c>
      <c r="BD759">
        <v>0.428571429</v>
      </c>
      <c r="BE759">
        <v>0.33333333300000001</v>
      </c>
      <c r="BF759">
        <v>0.125</v>
      </c>
      <c r="BG759">
        <v>0</v>
      </c>
      <c r="BH759">
        <v>0</v>
      </c>
      <c r="BI759">
        <v>0.4</v>
      </c>
      <c r="BJ759">
        <v>0.36363636399999999</v>
      </c>
      <c r="BK759">
        <v>0</v>
      </c>
      <c r="BL759">
        <v>0.5</v>
      </c>
      <c r="BM759">
        <v>0.5</v>
      </c>
      <c r="BN759">
        <v>0.83333333300000001</v>
      </c>
      <c r="BO759">
        <v>0</v>
      </c>
      <c r="BP759">
        <v>3</v>
      </c>
      <c r="BQ759" t="s">
        <v>74</v>
      </c>
      <c r="BR759" t="s">
        <v>74</v>
      </c>
      <c r="BS759" t="s">
        <v>74</v>
      </c>
      <c r="BT759" t="s">
        <v>74</v>
      </c>
      <c r="BU759" t="s">
        <v>74</v>
      </c>
      <c r="BV759" t="s">
        <v>74</v>
      </c>
      <c r="BW759" t="s">
        <v>74</v>
      </c>
      <c r="BX759" t="s">
        <v>74</v>
      </c>
      <c r="BY759" t="s">
        <v>74</v>
      </c>
      <c r="BZ759" t="s">
        <v>74</v>
      </c>
      <c r="CA759" t="s">
        <v>74</v>
      </c>
      <c r="CB759" t="s">
        <v>74</v>
      </c>
      <c r="CC759" t="s">
        <v>74</v>
      </c>
      <c r="CD759" t="s">
        <v>74</v>
      </c>
      <c r="CE759" t="s">
        <v>74</v>
      </c>
      <c r="CF759">
        <v>455.049826</v>
      </c>
      <c r="CG759">
        <f>IF(CJ759&lt;$CH$1,CJ759,)</f>
        <v>3375.5881669999999</v>
      </c>
      <c r="CH759">
        <v>1</v>
      </c>
      <c r="CI759">
        <v>759</v>
      </c>
      <c r="CJ759">
        <v>3375.5881669999999</v>
      </c>
      <c r="CK759">
        <f t="shared" si="34"/>
        <v>910.09965199999999</v>
      </c>
      <c r="CL759">
        <f t="shared" si="35"/>
        <v>1849.0425546494228</v>
      </c>
    </row>
    <row r="760" spans="1:90" x14ac:dyDescent="0.25">
      <c r="A760" s="5" t="s">
        <v>831</v>
      </c>
      <c r="B760" s="2" t="s">
        <v>873</v>
      </c>
      <c r="C760" s="10">
        <v>43586</v>
      </c>
      <c r="D760" s="10">
        <v>43678</v>
      </c>
      <c r="E760" s="14">
        <f t="shared" si="33"/>
        <v>3</v>
      </c>
      <c r="G760" s="3" t="s">
        <v>872</v>
      </c>
      <c r="H760">
        <v>350</v>
      </c>
      <c r="I760">
        <v>74.900000000000006</v>
      </c>
      <c r="J760">
        <v>157.30000000000001</v>
      </c>
      <c r="K760">
        <v>9.1</v>
      </c>
      <c r="L760">
        <v>186</v>
      </c>
      <c r="M760">
        <v>85</v>
      </c>
      <c r="N760" t="s">
        <v>114</v>
      </c>
      <c r="O760">
        <v>403</v>
      </c>
      <c r="P760">
        <v>1080</v>
      </c>
      <c r="Q760">
        <v>2340</v>
      </c>
      <c r="R760" s="1" t="s">
        <v>78</v>
      </c>
      <c r="S760" s="1" t="s">
        <v>77</v>
      </c>
      <c r="T760" t="s">
        <v>74</v>
      </c>
      <c r="U760">
        <v>8</v>
      </c>
      <c r="V760">
        <v>213.989</v>
      </c>
      <c r="W760">
        <v>2.2000000000000002</v>
      </c>
      <c r="X760">
        <v>6</v>
      </c>
      <c r="Y760">
        <v>256</v>
      </c>
      <c r="Z760" t="s">
        <v>77</v>
      </c>
      <c r="AA760">
        <v>4035</v>
      </c>
      <c r="AF760" t="s">
        <v>74</v>
      </c>
      <c r="AG760">
        <v>48</v>
      </c>
      <c r="AH760">
        <v>1.7</v>
      </c>
      <c r="AI760">
        <v>32</v>
      </c>
      <c r="AJ760">
        <v>2</v>
      </c>
      <c r="AK760" t="s">
        <v>78</v>
      </c>
      <c r="AL760" t="s">
        <v>78</v>
      </c>
      <c r="AM760" t="s">
        <v>78</v>
      </c>
      <c r="AN760" t="s">
        <v>78</v>
      </c>
      <c r="AO760" t="s">
        <v>78</v>
      </c>
      <c r="AP760" t="s">
        <v>78</v>
      </c>
      <c r="AQ760" t="s">
        <v>74</v>
      </c>
      <c r="AR760" t="s">
        <v>78</v>
      </c>
      <c r="AS760" t="s">
        <v>78</v>
      </c>
      <c r="AT760" t="s">
        <v>77</v>
      </c>
      <c r="AU760" t="s">
        <v>78</v>
      </c>
      <c r="AV760" t="s">
        <v>78</v>
      </c>
      <c r="AW760" t="s">
        <v>78</v>
      </c>
      <c r="AX760" t="s">
        <v>78</v>
      </c>
      <c r="AY760">
        <v>5</v>
      </c>
      <c r="AZ760">
        <v>1</v>
      </c>
      <c r="BA760">
        <v>1</v>
      </c>
      <c r="BB760">
        <v>1</v>
      </c>
      <c r="BC760">
        <v>0</v>
      </c>
      <c r="BD760">
        <v>0.571428571</v>
      </c>
      <c r="BE760">
        <v>1</v>
      </c>
      <c r="BF760">
        <v>0.375</v>
      </c>
      <c r="BG760">
        <v>0</v>
      </c>
      <c r="BH760">
        <v>0.5</v>
      </c>
      <c r="BI760">
        <v>0.4</v>
      </c>
      <c r="BJ760">
        <v>0.63636363600000001</v>
      </c>
      <c r="BK760">
        <v>0</v>
      </c>
      <c r="BL760">
        <v>0.75</v>
      </c>
      <c r="BM760">
        <v>1</v>
      </c>
      <c r="BN760">
        <v>1</v>
      </c>
      <c r="BO760">
        <v>0</v>
      </c>
      <c r="BP760">
        <v>14</v>
      </c>
      <c r="BQ760">
        <v>9.6999999999999993</v>
      </c>
      <c r="BR760">
        <v>7.6</v>
      </c>
      <c r="BS760">
        <v>9.6</v>
      </c>
      <c r="BT760">
        <v>9.5</v>
      </c>
      <c r="BU760">
        <v>8.9</v>
      </c>
      <c r="BV760">
        <v>9.6</v>
      </c>
      <c r="BW760">
        <v>8.9</v>
      </c>
      <c r="BX760">
        <v>9.1</v>
      </c>
      <c r="BY760">
        <v>9.6999999999999993</v>
      </c>
      <c r="BZ760">
        <v>8.5</v>
      </c>
      <c r="CA760">
        <v>9.3000000000000007</v>
      </c>
      <c r="CB760">
        <v>8.9</v>
      </c>
      <c r="CC760">
        <v>9.8000000000000007</v>
      </c>
      <c r="CD760">
        <v>9.6</v>
      </c>
      <c r="CE760">
        <v>9.6999999999999993</v>
      </c>
      <c r="CF760">
        <v>912.99996639999995</v>
      </c>
      <c r="CG760">
        <f>IF(CJ760&lt;$CH$1,CJ760,)</f>
        <v>4898.8379690000002</v>
      </c>
      <c r="CH760">
        <v>1</v>
      </c>
      <c r="CI760">
        <v>760</v>
      </c>
      <c r="CJ760">
        <v>4898.8379690000002</v>
      </c>
      <c r="CK760">
        <f t="shared" si="34"/>
        <v>1825.9999327999999</v>
      </c>
      <c r="CL760">
        <f t="shared" si="35"/>
        <v>2683.4315754411609</v>
      </c>
    </row>
    <row r="761" spans="1:90" x14ac:dyDescent="0.25">
      <c r="A761" s="5" t="s">
        <v>831</v>
      </c>
      <c r="B761" s="2" t="s">
        <v>871</v>
      </c>
      <c r="C761" s="10" t="s">
        <v>74</v>
      </c>
      <c r="E761" s="14" t="e">
        <f t="shared" si="33"/>
        <v>#VALUE!</v>
      </c>
      <c r="F761" s="3" t="s">
        <v>870</v>
      </c>
      <c r="H761">
        <v>257</v>
      </c>
      <c r="I761">
        <v>76.099999999999994</v>
      </c>
      <c r="J761">
        <v>162</v>
      </c>
      <c r="K761">
        <v>8.3000000000000007</v>
      </c>
      <c r="L761">
        <v>190</v>
      </c>
      <c r="M761">
        <v>84</v>
      </c>
      <c r="N761" t="s">
        <v>76</v>
      </c>
      <c r="O761">
        <v>396</v>
      </c>
      <c r="P761">
        <v>1080</v>
      </c>
      <c r="Q761">
        <v>2340</v>
      </c>
      <c r="R761" s="1" t="s">
        <v>78</v>
      </c>
      <c r="S761" s="1" t="s">
        <v>77</v>
      </c>
      <c r="T761" t="s">
        <v>74</v>
      </c>
      <c r="U761">
        <v>8</v>
      </c>
      <c r="V761">
        <v>170.24700000000001</v>
      </c>
      <c r="W761">
        <v>2.1</v>
      </c>
      <c r="X761">
        <v>4</v>
      </c>
      <c r="Y761">
        <v>128</v>
      </c>
      <c r="Z761" t="s">
        <v>107</v>
      </c>
      <c r="AA761">
        <v>3950</v>
      </c>
      <c r="AF761" t="s">
        <v>74</v>
      </c>
      <c r="AG761">
        <v>16</v>
      </c>
      <c r="AH761" t="s">
        <v>74</v>
      </c>
      <c r="AI761">
        <v>16</v>
      </c>
      <c r="AJ761">
        <v>2</v>
      </c>
      <c r="AK761" t="s">
        <v>78</v>
      </c>
      <c r="AL761" t="s">
        <v>78</v>
      </c>
      <c r="AM761" t="s">
        <v>78</v>
      </c>
      <c r="AN761" t="s">
        <v>78</v>
      </c>
      <c r="AO761" t="s">
        <v>78</v>
      </c>
      <c r="AP761" t="s">
        <v>78</v>
      </c>
      <c r="AQ761" t="s">
        <v>74</v>
      </c>
      <c r="AR761" t="s">
        <v>77</v>
      </c>
      <c r="AS761" t="s">
        <v>78</v>
      </c>
      <c r="AT761" t="s">
        <v>77</v>
      </c>
      <c r="AU761" t="s">
        <v>78</v>
      </c>
      <c r="AV761" t="s">
        <v>78</v>
      </c>
      <c r="AW761" t="s">
        <v>78</v>
      </c>
      <c r="AX761" t="s">
        <v>78</v>
      </c>
      <c r="AY761">
        <v>5</v>
      </c>
      <c r="AZ761">
        <v>1</v>
      </c>
      <c r="BA761">
        <v>1</v>
      </c>
      <c r="BB761">
        <v>0.4</v>
      </c>
      <c r="BC761">
        <v>0</v>
      </c>
      <c r="BD761">
        <v>0.571428571</v>
      </c>
      <c r="BE761">
        <v>0.33333333300000001</v>
      </c>
      <c r="BF761">
        <v>0.125</v>
      </c>
      <c r="BG761">
        <v>0</v>
      </c>
      <c r="BH761">
        <v>0.5</v>
      </c>
      <c r="BI761">
        <v>0.4</v>
      </c>
      <c r="BJ761">
        <v>0.36363636399999999</v>
      </c>
      <c r="BK761">
        <v>0</v>
      </c>
      <c r="BL761">
        <v>0.75</v>
      </c>
      <c r="BM761">
        <v>1</v>
      </c>
      <c r="BN761">
        <v>1</v>
      </c>
      <c r="BO761">
        <v>0</v>
      </c>
      <c r="BP761">
        <v>0</v>
      </c>
      <c r="BQ761" t="s">
        <v>74</v>
      </c>
      <c r="BR761" t="s">
        <v>74</v>
      </c>
      <c r="BS761" t="s">
        <v>74</v>
      </c>
      <c r="BT761" t="s">
        <v>74</v>
      </c>
      <c r="BU761" t="s">
        <v>74</v>
      </c>
      <c r="BV761" t="s">
        <v>74</v>
      </c>
      <c r="BW761" t="s">
        <v>74</v>
      </c>
      <c r="BX761" t="s">
        <v>74</v>
      </c>
      <c r="BY761" t="s">
        <v>74</v>
      </c>
      <c r="BZ761" t="s">
        <v>74</v>
      </c>
      <c r="CA761" t="s">
        <v>74</v>
      </c>
      <c r="CB761" t="s">
        <v>74</v>
      </c>
      <c r="CC761" t="s">
        <v>74</v>
      </c>
      <c r="CD761" t="s">
        <v>74</v>
      </c>
      <c r="CE761" t="s">
        <v>74</v>
      </c>
      <c r="CF761">
        <v>912.99996639999995</v>
      </c>
      <c r="CG761">
        <f>IF(CJ761&lt;$CH$1,CJ761,)</f>
        <v>4808.6951419999996</v>
      </c>
      <c r="CH761">
        <v>1</v>
      </c>
      <c r="CI761">
        <v>761</v>
      </c>
      <c r="CJ761">
        <v>4808.6951419999996</v>
      </c>
      <c r="CK761">
        <f t="shared" si="34"/>
        <v>1825.9999327999999</v>
      </c>
      <c r="CL761">
        <f t="shared" si="35"/>
        <v>2634.0541292381977</v>
      </c>
    </row>
    <row r="762" spans="1:90" x14ac:dyDescent="0.25">
      <c r="A762" s="5" t="s">
        <v>831</v>
      </c>
      <c r="B762" s="2" t="s">
        <v>864</v>
      </c>
      <c r="C762" s="10">
        <v>43586</v>
      </c>
      <c r="E762" s="14" t="e">
        <f t="shared" si="33"/>
        <v>#NUM!</v>
      </c>
      <c r="F762" s="3" t="s">
        <v>874</v>
      </c>
      <c r="H762">
        <v>208</v>
      </c>
      <c r="I762">
        <v>76</v>
      </c>
      <c r="J762">
        <v>161.19999999999999</v>
      </c>
      <c r="K762">
        <v>9.4</v>
      </c>
      <c r="L762">
        <v>191</v>
      </c>
      <c r="M762">
        <v>84</v>
      </c>
      <c r="N762" t="s">
        <v>114</v>
      </c>
      <c r="O762">
        <v>396</v>
      </c>
      <c r="P762">
        <v>1080</v>
      </c>
      <c r="Q762">
        <v>2340</v>
      </c>
      <c r="R762" s="1" t="s">
        <v>78</v>
      </c>
      <c r="S762" s="1" t="s">
        <v>78</v>
      </c>
      <c r="T762" t="s">
        <v>74</v>
      </c>
      <c r="U762">
        <v>8</v>
      </c>
      <c r="V762">
        <v>202.703</v>
      </c>
      <c r="W762">
        <v>2.2000000000000002</v>
      </c>
      <c r="X762">
        <v>6</v>
      </c>
      <c r="Y762">
        <v>64</v>
      </c>
      <c r="Z762" t="s">
        <v>104</v>
      </c>
      <c r="AA762">
        <v>3765</v>
      </c>
      <c r="AF762" t="s">
        <v>74</v>
      </c>
      <c r="AG762">
        <v>16</v>
      </c>
      <c r="AH762">
        <v>1.8</v>
      </c>
      <c r="AI762">
        <v>16</v>
      </c>
      <c r="AJ762">
        <v>2</v>
      </c>
      <c r="AK762" t="s">
        <v>78</v>
      </c>
      <c r="AL762" t="s">
        <v>78</v>
      </c>
      <c r="AM762" t="s">
        <v>78</v>
      </c>
      <c r="AN762" t="s">
        <v>78</v>
      </c>
      <c r="AO762" t="s">
        <v>78</v>
      </c>
      <c r="AP762" t="s">
        <v>78</v>
      </c>
      <c r="AQ762" t="s">
        <v>74</v>
      </c>
      <c r="AR762" t="s">
        <v>77</v>
      </c>
      <c r="AS762" t="s">
        <v>78</v>
      </c>
      <c r="AT762" t="s">
        <v>77</v>
      </c>
      <c r="AU762" t="s">
        <v>78</v>
      </c>
      <c r="AV762" t="s">
        <v>78</v>
      </c>
      <c r="AW762" t="s">
        <v>78</v>
      </c>
      <c r="AX762" t="s">
        <v>78</v>
      </c>
      <c r="AY762">
        <v>5</v>
      </c>
      <c r="AZ762">
        <v>1</v>
      </c>
      <c r="BA762">
        <v>1</v>
      </c>
      <c r="BB762">
        <v>0.4</v>
      </c>
      <c r="BC762">
        <v>0</v>
      </c>
      <c r="BD762">
        <v>0.571428571</v>
      </c>
      <c r="BE762">
        <v>0.33333333300000001</v>
      </c>
      <c r="BF762">
        <v>0.125</v>
      </c>
      <c r="BG762">
        <v>0</v>
      </c>
      <c r="BH762">
        <v>0.5</v>
      </c>
      <c r="BI762">
        <v>0.4</v>
      </c>
      <c r="BJ762">
        <v>0.36363636399999999</v>
      </c>
      <c r="BK762">
        <v>0</v>
      </c>
      <c r="BL762">
        <v>0.75</v>
      </c>
      <c r="BM762">
        <v>1</v>
      </c>
      <c r="BN762">
        <v>1</v>
      </c>
      <c r="BO762">
        <v>0</v>
      </c>
      <c r="BP762">
        <v>1</v>
      </c>
      <c r="BQ762" t="s">
        <v>74</v>
      </c>
      <c r="BR762" t="s">
        <v>74</v>
      </c>
      <c r="BS762" t="s">
        <v>74</v>
      </c>
      <c r="BT762" t="s">
        <v>74</v>
      </c>
      <c r="BU762" t="s">
        <v>74</v>
      </c>
      <c r="BV762" t="s">
        <v>74</v>
      </c>
      <c r="BW762" t="s">
        <v>74</v>
      </c>
      <c r="BX762" t="s">
        <v>74</v>
      </c>
      <c r="BY762" t="s">
        <v>74</v>
      </c>
      <c r="BZ762" t="s">
        <v>74</v>
      </c>
      <c r="CA762" t="s">
        <v>74</v>
      </c>
      <c r="CB762" t="s">
        <v>74</v>
      </c>
      <c r="CC762" t="s">
        <v>74</v>
      </c>
      <c r="CD762" t="s">
        <v>74</v>
      </c>
      <c r="CE762" t="s">
        <v>74</v>
      </c>
      <c r="CF762">
        <v>912.99996639999995</v>
      </c>
      <c r="CG762">
        <f>IF(CJ762&lt;$CH$1,CJ762,)</f>
        <v>0</v>
      </c>
      <c r="CH762">
        <v>1</v>
      </c>
      <c r="CI762">
        <v>762</v>
      </c>
      <c r="CJ762">
        <v>9080.6658490000009</v>
      </c>
      <c r="CK762">
        <f t="shared" si="34"/>
        <v>1825.9999327999999</v>
      </c>
      <c r="CL762">
        <f t="shared" si="35"/>
        <v>0</v>
      </c>
    </row>
    <row r="763" spans="1:90" x14ac:dyDescent="0.25">
      <c r="A763" s="5" t="s">
        <v>831</v>
      </c>
      <c r="B763" s="2" t="s">
        <v>875</v>
      </c>
      <c r="C763" s="10">
        <v>43586</v>
      </c>
      <c r="E763" s="14" t="e">
        <f t="shared" si="33"/>
        <v>#NUM!</v>
      </c>
      <c r="F763" s="3" t="s">
        <v>858</v>
      </c>
      <c r="H763">
        <v>260</v>
      </c>
      <c r="I763">
        <v>76.2</v>
      </c>
      <c r="J763">
        <v>162.30000000000001</v>
      </c>
      <c r="K763">
        <v>8.4</v>
      </c>
      <c r="L763">
        <v>190</v>
      </c>
      <c r="M763">
        <v>84</v>
      </c>
      <c r="N763" t="s">
        <v>76</v>
      </c>
      <c r="O763">
        <v>395</v>
      </c>
      <c r="P763">
        <v>1080</v>
      </c>
      <c r="Q763">
        <v>2340</v>
      </c>
      <c r="R763" s="1" t="s">
        <v>78</v>
      </c>
      <c r="S763" s="1" t="s">
        <v>77</v>
      </c>
      <c r="T763" t="s">
        <v>74</v>
      </c>
      <c r="U763">
        <v>8</v>
      </c>
      <c r="V763">
        <v>177.40199999999999</v>
      </c>
      <c r="W763">
        <v>2.1</v>
      </c>
      <c r="X763">
        <v>6</v>
      </c>
      <c r="Y763">
        <v>128</v>
      </c>
      <c r="Z763" t="s">
        <v>107</v>
      </c>
      <c r="AA763">
        <v>4020</v>
      </c>
      <c r="AF763" t="s">
        <v>74</v>
      </c>
      <c r="AG763">
        <v>48</v>
      </c>
      <c r="AH763">
        <v>1.7</v>
      </c>
      <c r="AI763">
        <v>16</v>
      </c>
      <c r="AJ763">
        <v>2</v>
      </c>
      <c r="AK763" t="s">
        <v>78</v>
      </c>
      <c r="AL763" t="s">
        <v>78</v>
      </c>
      <c r="AM763" t="s">
        <v>78</v>
      </c>
      <c r="AN763" t="s">
        <v>78</v>
      </c>
      <c r="AO763" t="s">
        <v>78</v>
      </c>
      <c r="AP763" t="s">
        <v>78</v>
      </c>
      <c r="AQ763" t="s">
        <v>74</v>
      </c>
      <c r="AR763" t="s">
        <v>77</v>
      </c>
      <c r="AS763" t="s">
        <v>78</v>
      </c>
      <c r="AT763" t="s">
        <v>77</v>
      </c>
      <c r="AU763" t="s">
        <v>78</v>
      </c>
      <c r="AV763" t="s">
        <v>78</v>
      </c>
      <c r="AW763" t="s">
        <v>78</v>
      </c>
      <c r="AX763" t="s">
        <v>78</v>
      </c>
      <c r="AY763">
        <v>5</v>
      </c>
      <c r="AZ763">
        <v>1</v>
      </c>
      <c r="BA763">
        <v>1</v>
      </c>
      <c r="BB763">
        <v>0.4</v>
      </c>
      <c r="BC763">
        <v>0</v>
      </c>
      <c r="BD763">
        <v>0.571428571</v>
      </c>
      <c r="BE763">
        <v>0.33333333300000001</v>
      </c>
      <c r="BF763">
        <v>0.1875</v>
      </c>
      <c r="BG763">
        <v>0</v>
      </c>
      <c r="BH763">
        <v>0.5</v>
      </c>
      <c r="BI763">
        <v>0.4</v>
      </c>
      <c r="BJ763">
        <v>0.36363636399999999</v>
      </c>
      <c r="BK763">
        <v>0</v>
      </c>
      <c r="BL763">
        <v>0.75</v>
      </c>
      <c r="BM763">
        <v>1</v>
      </c>
      <c r="BN763">
        <v>1</v>
      </c>
      <c r="BO763">
        <v>0</v>
      </c>
      <c r="BP763">
        <v>0</v>
      </c>
      <c r="BQ763" t="s">
        <v>74</v>
      </c>
      <c r="BR763" t="s">
        <v>74</v>
      </c>
      <c r="BS763" t="s">
        <v>74</v>
      </c>
      <c r="BT763" t="s">
        <v>74</v>
      </c>
      <c r="BU763" t="s">
        <v>74</v>
      </c>
      <c r="BV763" t="s">
        <v>74</v>
      </c>
      <c r="BW763" t="s">
        <v>74</v>
      </c>
      <c r="BX763" t="s">
        <v>74</v>
      </c>
      <c r="BY763" t="s">
        <v>74</v>
      </c>
      <c r="BZ763" t="s">
        <v>74</v>
      </c>
      <c r="CA763" t="s">
        <v>74</v>
      </c>
      <c r="CB763" t="s">
        <v>74</v>
      </c>
      <c r="CC763" t="s">
        <v>74</v>
      </c>
      <c r="CD763" t="s">
        <v>74</v>
      </c>
      <c r="CE763" t="s">
        <v>74</v>
      </c>
      <c r="CF763">
        <v>912.99996639999995</v>
      </c>
      <c r="CG763">
        <f>IF(CJ763&lt;$CH$1,CJ763,)</f>
        <v>0</v>
      </c>
      <c r="CH763">
        <v>1</v>
      </c>
      <c r="CI763">
        <v>763</v>
      </c>
      <c r="CJ763">
        <v>14999.99994</v>
      </c>
      <c r="CK763">
        <f t="shared" si="34"/>
        <v>1825.9999327999999</v>
      </c>
      <c r="CL763">
        <f t="shared" si="35"/>
        <v>0</v>
      </c>
    </row>
    <row r="764" spans="1:90" x14ac:dyDescent="0.25">
      <c r="A764" s="5" t="s">
        <v>831</v>
      </c>
      <c r="B764" s="2" t="s">
        <v>858</v>
      </c>
      <c r="C764" s="10">
        <v>43556</v>
      </c>
      <c r="D764" s="10">
        <v>43709</v>
      </c>
      <c r="E764" s="14">
        <f t="shared" si="33"/>
        <v>5</v>
      </c>
      <c r="G764" s="3" t="s">
        <v>868</v>
      </c>
      <c r="H764">
        <v>260</v>
      </c>
      <c r="I764">
        <v>76.2</v>
      </c>
      <c r="J764">
        <v>162.30000000000001</v>
      </c>
      <c r="K764">
        <v>8.4</v>
      </c>
      <c r="L764">
        <v>190</v>
      </c>
      <c r="M764">
        <v>84</v>
      </c>
      <c r="N764" t="s">
        <v>76</v>
      </c>
      <c r="O764">
        <v>395</v>
      </c>
      <c r="P764">
        <v>1080</v>
      </c>
      <c r="Q764">
        <v>2340</v>
      </c>
      <c r="R764" s="1" t="s">
        <v>78</v>
      </c>
      <c r="S764" s="1" t="s">
        <v>77</v>
      </c>
      <c r="T764" t="s">
        <v>74</v>
      </c>
      <c r="U764">
        <v>8</v>
      </c>
      <c r="V764">
        <v>175.916</v>
      </c>
      <c r="W764">
        <v>2.1</v>
      </c>
      <c r="X764">
        <v>6</v>
      </c>
      <c r="Y764">
        <v>128</v>
      </c>
      <c r="Z764" t="s">
        <v>107</v>
      </c>
      <c r="AA764">
        <v>4020</v>
      </c>
      <c r="AF764" t="s">
        <v>74</v>
      </c>
      <c r="AG764">
        <v>18</v>
      </c>
      <c r="AH764">
        <v>1.8</v>
      </c>
      <c r="AI764">
        <v>16</v>
      </c>
      <c r="AJ764">
        <v>2</v>
      </c>
      <c r="AK764" t="s">
        <v>78</v>
      </c>
      <c r="AL764" t="s">
        <v>78</v>
      </c>
      <c r="AM764" t="s">
        <v>78</v>
      </c>
      <c r="AN764" t="s">
        <v>78</v>
      </c>
      <c r="AO764" t="s">
        <v>78</v>
      </c>
      <c r="AP764" t="s">
        <v>78</v>
      </c>
      <c r="AQ764" t="s">
        <v>74</v>
      </c>
      <c r="AR764" t="s">
        <v>78</v>
      </c>
      <c r="AS764" t="s">
        <v>78</v>
      </c>
      <c r="AT764" t="s">
        <v>77</v>
      </c>
      <c r="AU764" t="s">
        <v>78</v>
      </c>
      <c r="AV764" t="s">
        <v>78</v>
      </c>
      <c r="AW764" t="s">
        <v>78</v>
      </c>
      <c r="AX764" t="s">
        <v>78</v>
      </c>
      <c r="AY764">
        <v>5</v>
      </c>
      <c r="AZ764">
        <v>1</v>
      </c>
      <c r="BA764">
        <v>1</v>
      </c>
      <c r="BB764">
        <v>0.4</v>
      </c>
      <c r="BC764">
        <v>0</v>
      </c>
      <c r="BD764">
        <v>0.571428571</v>
      </c>
      <c r="BE764">
        <v>0.33333333300000001</v>
      </c>
      <c r="BF764">
        <v>0.1875</v>
      </c>
      <c r="BG764">
        <v>0</v>
      </c>
      <c r="BH764">
        <v>0.5</v>
      </c>
      <c r="BI764">
        <v>0.4</v>
      </c>
      <c r="BJ764">
        <v>0.36363636399999999</v>
      </c>
      <c r="BK764">
        <v>0</v>
      </c>
      <c r="BL764">
        <v>0.75</v>
      </c>
      <c r="BM764">
        <v>1</v>
      </c>
      <c r="BN764">
        <v>1</v>
      </c>
      <c r="BO764">
        <v>0</v>
      </c>
      <c r="BP764">
        <v>0</v>
      </c>
      <c r="BQ764" t="s">
        <v>74</v>
      </c>
      <c r="BR764" t="s">
        <v>74</v>
      </c>
      <c r="BS764" t="s">
        <v>74</v>
      </c>
      <c r="BT764" t="s">
        <v>74</v>
      </c>
      <c r="BU764" t="s">
        <v>74</v>
      </c>
      <c r="BV764" t="s">
        <v>74</v>
      </c>
      <c r="BW764" t="s">
        <v>74</v>
      </c>
      <c r="BX764" t="s">
        <v>74</v>
      </c>
      <c r="BY764" t="s">
        <v>74</v>
      </c>
      <c r="BZ764" t="s">
        <v>74</v>
      </c>
      <c r="CA764" t="s">
        <v>74</v>
      </c>
      <c r="CB764" t="s">
        <v>74</v>
      </c>
      <c r="CC764" t="s">
        <v>74</v>
      </c>
      <c r="CD764" t="s">
        <v>74</v>
      </c>
      <c r="CE764" t="s">
        <v>74</v>
      </c>
      <c r="CF764">
        <v>912.99994100000004</v>
      </c>
      <c r="CG764">
        <f>IF(CJ764&lt;$CH$1,CJ764,)</f>
        <v>1998.3818000000001</v>
      </c>
      <c r="CH764">
        <v>1</v>
      </c>
      <c r="CI764">
        <v>764</v>
      </c>
      <c r="CJ764">
        <v>1998.3818000000001</v>
      </c>
      <c r="CK764">
        <f t="shared" si="34"/>
        <v>1825.9998820000001</v>
      </c>
      <c r="CL764">
        <f t="shared" si="35"/>
        <v>1094.6516002041999</v>
      </c>
    </row>
    <row r="765" spans="1:90" x14ac:dyDescent="0.25">
      <c r="A765" s="5" t="s">
        <v>831</v>
      </c>
      <c r="B765" s="2" t="s">
        <v>876</v>
      </c>
      <c r="C765" s="10">
        <v>43556</v>
      </c>
      <c r="E765" s="14" t="e">
        <f t="shared" si="33"/>
        <v>#NUM!</v>
      </c>
      <c r="F765" s="3" t="s">
        <v>860</v>
      </c>
      <c r="H765">
        <v>100</v>
      </c>
      <c r="I765">
        <v>73.8</v>
      </c>
      <c r="J765">
        <v>154.5</v>
      </c>
      <c r="K765">
        <v>8.4</v>
      </c>
      <c r="L765">
        <v>170</v>
      </c>
      <c r="M765">
        <v>80</v>
      </c>
      <c r="N765" t="s">
        <v>76</v>
      </c>
      <c r="O765">
        <v>282</v>
      </c>
      <c r="P765">
        <v>720</v>
      </c>
      <c r="Q765">
        <v>1560</v>
      </c>
      <c r="R765" s="1" t="s">
        <v>78</v>
      </c>
      <c r="S765" s="1" t="s">
        <v>78</v>
      </c>
      <c r="T765" t="s">
        <v>74</v>
      </c>
      <c r="U765">
        <v>8</v>
      </c>
      <c r="V765">
        <v>75.45</v>
      </c>
      <c r="W765">
        <v>2</v>
      </c>
      <c r="X765">
        <v>2</v>
      </c>
      <c r="Y765">
        <v>32</v>
      </c>
      <c r="Z765" t="s">
        <v>104</v>
      </c>
      <c r="AA765">
        <v>4000</v>
      </c>
      <c r="AF765" t="s">
        <v>74</v>
      </c>
      <c r="AG765">
        <v>8</v>
      </c>
      <c r="AH765">
        <v>2.2000000000000002</v>
      </c>
      <c r="AI765">
        <v>5</v>
      </c>
      <c r="AJ765">
        <v>2</v>
      </c>
      <c r="AK765" t="s">
        <v>77</v>
      </c>
      <c r="AL765" t="s">
        <v>78</v>
      </c>
      <c r="AM765" t="s">
        <v>78</v>
      </c>
      <c r="AN765" t="s">
        <v>78</v>
      </c>
      <c r="AO765" t="s">
        <v>78</v>
      </c>
      <c r="AP765" t="s">
        <v>74</v>
      </c>
      <c r="AQ765" t="s">
        <v>74</v>
      </c>
      <c r="AR765" t="s">
        <v>77</v>
      </c>
      <c r="AS765" t="s">
        <v>78</v>
      </c>
      <c r="AT765" t="s">
        <v>77</v>
      </c>
      <c r="AU765" t="s">
        <v>78</v>
      </c>
      <c r="AV765" t="s">
        <v>78</v>
      </c>
      <c r="AW765" t="s">
        <v>78</v>
      </c>
      <c r="AX765" t="s">
        <v>78</v>
      </c>
      <c r="AY765">
        <v>4.2</v>
      </c>
      <c r="AZ765">
        <v>1</v>
      </c>
      <c r="BA765">
        <v>1</v>
      </c>
      <c r="BB765">
        <v>1</v>
      </c>
      <c r="BC765">
        <v>0</v>
      </c>
      <c r="BD765">
        <v>0.428571429</v>
      </c>
      <c r="BE765">
        <v>0.33333333300000001</v>
      </c>
      <c r="BF765">
        <v>0.1875</v>
      </c>
      <c r="BG765">
        <v>0</v>
      </c>
      <c r="BH765">
        <v>0</v>
      </c>
      <c r="BI765">
        <v>0.4</v>
      </c>
      <c r="BJ765">
        <v>0.45454545499999999</v>
      </c>
      <c r="BK765">
        <v>0</v>
      </c>
      <c r="BL765">
        <v>0.5</v>
      </c>
      <c r="BM765">
        <v>0.5</v>
      </c>
      <c r="BN765">
        <v>0.83333333300000001</v>
      </c>
      <c r="BO765">
        <v>0</v>
      </c>
      <c r="BP765">
        <v>1</v>
      </c>
      <c r="BQ765" t="s">
        <v>74</v>
      </c>
      <c r="BR765" t="s">
        <v>74</v>
      </c>
      <c r="BS765" t="s">
        <v>74</v>
      </c>
      <c r="BT765" t="s">
        <v>74</v>
      </c>
      <c r="BU765" t="s">
        <v>74</v>
      </c>
      <c r="BV765" t="s">
        <v>74</v>
      </c>
      <c r="BW765" t="s">
        <v>74</v>
      </c>
      <c r="BX765" t="s">
        <v>74</v>
      </c>
      <c r="BY765" t="s">
        <v>74</v>
      </c>
      <c r="BZ765" t="s">
        <v>74</v>
      </c>
      <c r="CA765" t="s">
        <v>74</v>
      </c>
      <c r="CB765" t="s">
        <v>74</v>
      </c>
      <c r="CC765" t="s">
        <v>74</v>
      </c>
      <c r="CD765" t="s">
        <v>74</v>
      </c>
      <c r="CE765" t="s">
        <v>74</v>
      </c>
      <c r="CF765">
        <v>912.99994100000004</v>
      </c>
      <c r="CG765">
        <f>IF(CJ765&lt;$CH$1,CJ765,)</f>
        <v>1738.8879030000001</v>
      </c>
      <c r="CH765">
        <v>1</v>
      </c>
      <c r="CI765">
        <v>765</v>
      </c>
      <c r="CJ765">
        <v>1738.8879030000001</v>
      </c>
      <c r="CK765">
        <f t="shared" si="34"/>
        <v>1825.9998820000001</v>
      </c>
      <c r="CL765">
        <f t="shared" si="35"/>
        <v>952.508887738407</v>
      </c>
    </row>
    <row r="766" spans="1:90" x14ac:dyDescent="0.25">
      <c r="A766" s="5" t="s">
        <v>831</v>
      </c>
      <c r="B766" s="2" t="s">
        <v>866</v>
      </c>
      <c r="C766" s="10">
        <v>43556</v>
      </c>
      <c r="D766" s="10">
        <v>43678</v>
      </c>
      <c r="E766" s="14">
        <f t="shared" si="33"/>
        <v>4</v>
      </c>
      <c r="F766" s="3" t="s">
        <v>839</v>
      </c>
      <c r="G766" s="3" t="s">
        <v>859</v>
      </c>
      <c r="H766">
        <v>500</v>
      </c>
      <c r="I766">
        <v>74.3</v>
      </c>
      <c r="J766">
        <v>156.6</v>
      </c>
      <c r="K766">
        <v>9</v>
      </c>
      <c r="L766">
        <v>185</v>
      </c>
      <c r="M766">
        <v>86</v>
      </c>
      <c r="N766" t="s">
        <v>114</v>
      </c>
      <c r="O766">
        <v>403</v>
      </c>
      <c r="P766">
        <v>1080</v>
      </c>
      <c r="Q766">
        <v>2340</v>
      </c>
      <c r="R766" s="1" t="s">
        <v>78</v>
      </c>
      <c r="S766" s="1" t="s">
        <v>78</v>
      </c>
      <c r="T766" t="s">
        <v>74</v>
      </c>
      <c r="U766">
        <v>8</v>
      </c>
      <c r="V766">
        <v>199.77600000000001</v>
      </c>
      <c r="W766">
        <v>2.2000000000000002</v>
      </c>
      <c r="X766">
        <v>6</v>
      </c>
      <c r="Y766">
        <v>256</v>
      </c>
      <c r="Z766" t="s">
        <v>107</v>
      </c>
      <c r="AA766">
        <v>3765</v>
      </c>
      <c r="AF766" t="s">
        <v>74</v>
      </c>
      <c r="AG766">
        <v>48</v>
      </c>
      <c r="AH766">
        <v>1.7</v>
      </c>
      <c r="AI766">
        <v>16</v>
      </c>
      <c r="AJ766">
        <v>2</v>
      </c>
      <c r="AK766" t="s">
        <v>78</v>
      </c>
      <c r="AL766" t="s">
        <v>78</v>
      </c>
      <c r="AM766" t="s">
        <v>78</v>
      </c>
      <c r="AN766" t="s">
        <v>78</v>
      </c>
      <c r="AO766" t="s">
        <v>74</v>
      </c>
      <c r="AP766" t="s">
        <v>78</v>
      </c>
      <c r="AQ766" t="s">
        <v>74</v>
      </c>
      <c r="AR766" t="s">
        <v>78</v>
      </c>
      <c r="AS766" t="s">
        <v>78</v>
      </c>
      <c r="AT766" t="s">
        <v>77</v>
      </c>
      <c r="AU766" t="s">
        <v>78</v>
      </c>
      <c r="AV766" t="s">
        <v>78</v>
      </c>
      <c r="AW766" t="s">
        <v>78</v>
      </c>
      <c r="AX766" t="s">
        <v>78</v>
      </c>
      <c r="AY766">
        <v>5</v>
      </c>
      <c r="AZ766">
        <v>1</v>
      </c>
      <c r="BA766">
        <v>1</v>
      </c>
      <c r="BB766">
        <v>1</v>
      </c>
      <c r="BC766">
        <v>0</v>
      </c>
      <c r="BD766">
        <v>0.571428571</v>
      </c>
      <c r="BE766">
        <v>1</v>
      </c>
      <c r="BF766">
        <v>0.25</v>
      </c>
      <c r="BG766">
        <v>0</v>
      </c>
      <c r="BH766">
        <v>0.5</v>
      </c>
      <c r="BI766">
        <v>0.6</v>
      </c>
      <c r="BJ766">
        <v>0.36363636399999999</v>
      </c>
      <c r="BK766">
        <v>0</v>
      </c>
      <c r="BL766">
        <v>0.75</v>
      </c>
      <c r="BM766">
        <v>1</v>
      </c>
      <c r="BN766">
        <v>1</v>
      </c>
      <c r="BO766">
        <v>0</v>
      </c>
      <c r="BP766">
        <v>12</v>
      </c>
      <c r="BQ766">
        <v>9.6999999999999993</v>
      </c>
      <c r="BR766">
        <v>9</v>
      </c>
      <c r="BS766">
        <v>9.6999999999999993</v>
      </c>
      <c r="BT766">
        <v>9.4</v>
      </c>
      <c r="BU766">
        <v>9.5</v>
      </c>
      <c r="BV766">
        <v>9.3000000000000007</v>
      </c>
      <c r="BW766">
        <v>9.5</v>
      </c>
      <c r="BX766">
        <v>9.6</v>
      </c>
      <c r="BY766">
        <v>9.6999999999999993</v>
      </c>
      <c r="BZ766">
        <v>9.1999999999999993</v>
      </c>
      <c r="CA766">
        <v>9.5</v>
      </c>
      <c r="CB766">
        <v>9.5</v>
      </c>
      <c r="CC766">
        <v>9.9</v>
      </c>
      <c r="CD766">
        <v>9.6999999999999993</v>
      </c>
      <c r="CE766">
        <v>9.8000000000000007</v>
      </c>
      <c r="CF766">
        <v>912.99994100000004</v>
      </c>
      <c r="CG766">
        <f>IF(CJ766&lt;$CH$1,CJ766,)</f>
        <v>2604.961945</v>
      </c>
      <c r="CH766">
        <v>1</v>
      </c>
      <c r="CI766">
        <v>766</v>
      </c>
      <c r="CJ766">
        <v>2604.961945</v>
      </c>
      <c r="CK766">
        <f t="shared" si="34"/>
        <v>1825.9998820000001</v>
      </c>
      <c r="CL766">
        <f t="shared" si="35"/>
        <v>1426.917399650705</v>
      </c>
    </row>
    <row r="767" spans="1:90" x14ac:dyDescent="0.25">
      <c r="A767" s="5" t="s">
        <v>831</v>
      </c>
      <c r="B767" s="2" t="s">
        <v>862</v>
      </c>
      <c r="C767" s="10">
        <v>43556</v>
      </c>
      <c r="D767" s="10">
        <v>43739</v>
      </c>
      <c r="E767" s="14">
        <f t="shared" si="33"/>
        <v>6</v>
      </c>
      <c r="H767">
        <v>800</v>
      </c>
      <c r="I767">
        <v>77.2</v>
      </c>
      <c r="J767">
        <v>162</v>
      </c>
      <c r="K767">
        <v>9.3000000000000007</v>
      </c>
      <c r="L767">
        <v>210</v>
      </c>
      <c r="M767">
        <v>85</v>
      </c>
      <c r="N767" t="s">
        <v>114</v>
      </c>
      <c r="O767">
        <v>388</v>
      </c>
      <c r="P767">
        <v>1080</v>
      </c>
      <c r="Q767">
        <v>2340</v>
      </c>
      <c r="R767" s="1" t="s">
        <v>78</v>
      </c>
      <c r="S767" s="1" t="s">
        <v>78</v>
      </c>
      <c r="T767" t="s">
        <v>74</v>
      </c>
      <c r="U767">
        <v>8</v>
      </c>
      <c r="V767">
        <v>423.57900000000001</v>
      </c>
      <c r="W767">
        <v>2.84</v>
      </c>
      <c r="X767">
        <v>8</v>
      </c>
      <c r="Y767">
        <v>256</v>
      </c>
      <c r="Z767" t="s">
        <v>107</v>
      </c>
      <c r="AA767">
        <v>4065</v>
      </c>
      <c r="AB767">
        <v>107</v>
      </c>
      <c r="AC767">
        <v>36.4</v>
      </c>
      <c r="AD767">
        <v>14.32</v>
      </c>
      <c r="AE767">
        <v>19.97</v>
      </c>
      <c r="AF767">
        <v>116</v>
      </c>
      <c r="AG767">
        <v>48</v>
      </c>
      <c r="AH767">
        <v>1.7</v>
      </c>
      <c r="AI767">
        <v>16</v>
      </c>
      <c r="AJ767">
        <v>2</v>
      </c>
      <c r="AK767" t="s">
        <v>78</v>
      </c>
      <c r="AL767" t="s">
        <v>78</v>
      </c>
      <c r="AM767" t="s">
        <v>78</v>
      </c>
      <c r="AN767" t="s">
        <v>78</v>
      </c>
      <c r="AO767" t="s">
        <v>74</v>
      </c>
      <c r="AP767" t="s">
        <v>78</v>
      </c>
      <c r="AQ767" t="s">
        <v>74</v>
      </c>
      <c r="AR767" t="s">
        <v>78</v>
      </c>
      <c r="AS767" t="s">
        <v>77</v>
      </c>
      <c r="AT767" t="s">
        <v>77</v>
      </c>
      <c r="AU767" t="s">
        <v>78</v>
      </c>
      <c r="AV767" t="s">
        <v>78</v>
      </c>
      <c r="AW767" t="s">
        <v>78</v>
      </c>
      <c r="AX767" t="s">
        <v>78</v>
      </c>
      <c r="AY767">
        <v>5</v>
      </c>
      <c r="AZ767">
        <v>1</v>
      </c>
      <c r="BA767">
        <v>1</v>
      </c>
      <c r="BB767">
        <v>1</v>
      </c>
      <c r="BC767">
        <v>0</v>
      </c>
      <c r="BD767">
        <v>0.571428571</v>
      </c>
      <c r="BE767">
        <v>1</v>
      </c>
      <c r="BF767">
        <v>0.5625</v>
      </c>
      <c r="BG767">
        <v>0</v>
      </c>
      <c r="BH767">
        <v>0.5</v>
      </c>
      <c r="BI767">
        <v>0.6</v>
      </c>
      <c r="BJ767">
        <v>0.63636363600000001</v>
      </c>
      <c r="BK767">
        <v>0</v>
      </c>
      <c r="BL767">
        <v>0.75</v>
      </c>
      <c r="BM767">
        <v>1</v>
      </c>
      <c r="BN767">
        <v>1</v>
      </c>
      <c r="BO767">
        <v>0</v>
      </c>
      <c r="BP767">
        <v>4</v>
      </c>
      <c r="BQ767" t="s">
        <v>74</v>
      </c>
      <c r="BR767" t="s">
        <v>74</v>
      </c>
      <c r="BS767" t="s">
        <v>74</v>
      </c>
      <c r="BT767" t="s">
        <v>74</v>
      </c>
      <c r="BU767" t="s">
        <v>74</v>
      </c>
      <c r="BV767" t="s">
        <v>74</v>
      </c>
      <c r="BW767" t="s">
        <v>74</v>
      </c>
      <c r="BX767" t="s">
        <v>74</v>
      </c>
      <c r="BY767" t="s">
        <v>74</v>
      </c>
      <c r="BZ767" t="s">
        <v>74</v>
      </c>
      <c r="CA767" t="s">
        <v>74</v>
      </c>
      <c r="CB767" t="s">
        <v>74</v>
      </c>
      <c r="CC767" t="s">
        <v>74</v>
      </c>
      <c r="CD767" t="s">
        <v>74</v>
      </c>
      <c r="CE767" t="s">
        <v>74</v>
      </c>
      <c r="CF767">
        <v>912.99994100000004</v>
      </c>
      <c r="CG767">
        <f>IF(CJ767&lt;$CH$1,CJ767,)</f>
        <v>0</v>
      </c>
      <c r="CH767">
        <v>1</v>
      </c>
      <c r="CI767">
        <v>767</v>
      </c>
      <c r="CJ767">
        <v>10133.34015</v>
      </c>
      <c r="CK767">
        <f t="shared" si="34"/>
        <v>1825.9998820000001</v>
      </c>
      <c r="CL767">
        <f t="shared" si="35"/>
        <v>0</v>
      </c>
    </row>
    <row r="768" spans="1:90" x14ac:dyDescent="0.25">
      <c r="A768" s="5" t="s">
        <v>831</v>
      </c>
      <c r="B768" s="2" t="s">
        <v>857</v>
      </c>
      <c r="C768" s="10">
        <v>43556</v>
      </c>
      <c r="D768" s="10">
        <v>43800</v>
      </c>
      <c r="E768" s="14">
        <f t="shared" si="33"/>
        <v>8</v>
      </c>
      <c r="H768">
        <v>200</v>
      </c>
      <c r="I768">
        <v>75.400000000000006</v>
      </c>
      <c r="J768">
        <v>155.9</v>
      </c>
      <c r="K768">
        <v>8.1999999999999993</v>
      </c>
      <c r="L768">
        <v>170</v>
      </c>
      <c r="M768">
        <v>81</v>
      </c>
      <c r="N768" t="s">
        <v>76</v>
      </c>
      <c r="O768">
        <v>271</v>
      </c>
      <c r="P768">
        <v>720</v>
      </c>
      <c r="Q768">
        <v>1520</v>
      </c>
      <c r="R768" s="1" t="s">
        <v>77</v>
      </c>
      <c r="S768" s="1" t="s">
        <v>77</v>
      </c>
      <c r="T768" t="s">
        <v>74</v>
      </c>
      <c r="U768">
        <v>8</v>
      </c>
      <c r="V768">
        <v>86.5</v>
      </c>
      <c r="W768">
        <v>2.2999999999999998</v>
      </c>
      <c r="X768">
        <v>4</v>
      </c>
      <c r="Y768">
        <v>64</v>
      </c>
      <c r="Z768" t="s">
        <v>104</v>
      </c>
      <c r="AA768">
        <v>4230</v>
      </c>
      <c r="AF768" t="s">
        <v>74</v>
      </c>
      <c r="AG768">
        <v>13</v>
      </c>
      <c r="AH768">
        <v>2.2000000000000002</v>
      </c>
      <c r="AI768">
        <v>16</v>
      </c>
      <c r="AJ768">
        <v>2</v>
      </c>
      <c r="AK768" t="s">
        <v>77</v>
      </c>
      <c r="AL768" t="s">
        <v>78</v>
      </c>
      <c r="AM768" t="s">
        <v>78</v>
      </c>
      <c r="AN768" t="s">
        <v>78</v>
      </c>
      <c r="AO768" t="s">
        <v>74</v>
      </c>
      <c r="AP768" t="s">
        <v>78</v>
      </c>
      <c r="AQ768" t="s">
        <v>74</v>
      </c>
      <c r="AR768" t="s">
        <v>78</v>
      </c>
      <c r="AS768" t="s">
        <v>78</v>
      </c>
      <c r="AT768" t="s">
        <v>77</v>
      </c>
      <c r="AU768" t="s">
        <v>78</v>
      </c>
      <c r="AV768" t="s">
        <v>78</v>
      </c>
      <c r="AW768" t="s">
        <v>78</v>
      </c>
      <c r="AX768" t="s">
        <v>78</v>
      </c>
      <c r="AY768">
        <v>4.2</v>
      </c>
      <c r="AZ768">
        <v>1</v>
      </c>
      <c r="BA768">
        <v>1</v>
      </c>
      <c r="BB768">
        <v>0.4</v>
      </c>
      <c r="BC768">
        <v>0</v>
      </c>
      <c r="BD768">
        <v>0.571428571</v>
      </c>
      <c r="BE768">
        <v>0.33333333300000001</v>
      </c>
      <c r="BF768">
        <v>0.125</v>
      </c>
      <c r="BG768">
        <v>0</v>
      </c>
      <c r="BH768">
        <v>0.5</v>
      </c>
      <c r="BI768">
        <v>0.4</v>
      </c>
      <c r="BJ768">
        <v>0.36363636399999999</v>
      </c>
      <c r="BK768">
        <v>0</v>
      </c>
      <c r="BL768">
        <v>0.75</v>
      </c>
      <c r="BM768">
        <v>1</v>
      </c>
      <c r="BN768">
        <v>1</v>
      </c>
      <c r="BO768">
        <v>0</v>
      </c>
      <c r="BP768">
        <v>1</v>
      </c>
      <c r="BQ768" t="s">
        <v>74</v>
      </c>
      <c r="BR768" t="s">
        <v>74</v>
      </c>
      <c r="BS768" t="s">
        <v>74</v>
      </c>
      <c r="BT768" t="s">
        <v>74</v>
      </c>
      <c r="BU768" t="s">
        <v>74</v>
      </c>
      <c r="BV768" t="s">
        <v>74</v>
      </c>
      <c r="BW768" t="s">
        <v>74</v>
      </c>
      <c r="BX768" t="s">
        <v>74</v>
      </c>
      <c r="BY768" t="s">
        <v>74</v>
      </c>
      <c r="BZ768" t="s">
        <v>74</v>
      </c>
      <c r="CA768" t="s">
        <v>74</v>
      </c>
      <c r="CB768" t="s">
        <v>74</v>
      </c>
      <c r="CC768" t="s">
        <v>74</v>
      </c>
      <c r="CD768" t="s">
        <v>74</v>
      </c>
      <c r="CE768" t="s">
        <v>74</v>
      </c>
      <c r="CF768">
        <v>912.99994100000004</v>
      </c>
      <c r="CG768">
        <f>IF(CJ768&lt;$CH$1,CJ768,)</f>
        <v>0</v>
      </c>
      <c r="CH768">
        <v>1</v>
      </c>
      <c r="CI768">
        <v>768</v>
      </c>
      <c r="CJ768">
        <v>14999.99994</v>
      </c>
      <c r="CK768">
        <f t="shared" si="34"/>
        <v>1825.9998820000001</v>
      </c>
      <c r="CL768">
        <f t="shared" si="35"/>
        <v>0</v>
      </c>
    </row>
    <row r="769" spans="1:90" x14ac:dyDescent="0.25">
      <c r="A769" s="5" t="s">
        <v>831</v>
      </c>
      <c r="B769" s="2" t="s">
        <v>878</v>
      </c>
      <c r="C769" s="10">
        <v>43525</v>
      </c>
      <c r="E769" s="14" t="e">
        <f t="shared" si="33"/>
        <v>#NUM!</v>
      </c>
      <c r="F769" s="3" t="s">
        <v>844</v>
      </c>
      <c r="H769">
        <v>200</v>
      </c>
      <c r="I769">
        <v>75.400000000000006</v>
      </c>
      <c r="J769">
        <v>155.9</v>
      </c>
      <c r="K769">
        <v>8.1999999999999993</v>
      </c>
      <c r="L769">
        <v>170</v>
      </c>
      <c r="M769">
        <v>81</v>
      </c>
      <c r="N769" t="s">
        <v>76</v>
      </c>
      <c r="O769">
        <v>271</v>
      </c>
      <c r="P769">
        <v>720</v>
      </c>
      <c r="Q769">
        <v>1520</v>
      </c>
      <c r="R769" s="1" t="s">
        <v>77</v>
      </c>
      <c r="S769" s="1" t="s">
        <v>77</v>
      </c>
      <c r="T769" t="s">
        <v>74</v>
      </c>
      <c r="U769">
        <v>8</v>
      </c>
      <c r="V769">
        <v>86.352000000000004</v>
      </c>
      <c r="W769">
        <v>2.2999999999999998</v>
      </c>
      <c r="X769">
        <v>2</v>
      </c>
      <c r="Y769">
        <v>32</v>
      </c>
      <c r="Z769" t="s">
        <v>104</v>
      </c>
      <c r="AA769">
        <v>4230</v>
      </c>
      <c r="AF769" t="s">
        <v>74</v>
      </c>
      <c r="AG769">
        <v>13</v>
      </c>
      <c r="AH769">
        <v>2.2000000000000002</v>
      </c>
      <c r="AI769">
        <v>8</v>
      </c>
      <c r="AJ769">
        <v>2</v>
      </c>
      <c r="AK769" t="s">
        <v>77</v>
      </c>
      <c r="AL769" t="s">
        <v>78</v>
      </c>
      <c r="AM769" t="s">
        <v>78</v>
      </c>
      <c r="AN769" t="s">
        <v>78</v>
      </c>
      <c r="AO769" t="s">
        <v>74</v>
      </c>
      <c r="AP769" t="s">
        <v>78</v>
      </c>
      <c r="AQ769" t="s">
        <v>74</v>
      </c>
      <c r="AR769" t="s">
        <v>77</v>
      </c>
      <c r="AS769" t="s">
        <v>78</v>
      </c>
      <c r="AT769" t="s">
        <v>78</v>
      </c>
      <c r="AU769" t="s">
        <v>78</v>
      </c>
      <c r="AV769" t="s">
        <v>78</v>
      </c>
      <c r="AW769" t="s">
        <v>78</v>
      </c>
      <c r="AX769" t="s">
        <v>78</v>
      </c>
      <c r="AY769">
        <v>4.2</v>
      </c>
      <c r="AZ769">
        <v>1</v>
      </c>
      <c r="BA769">
        <v>1</v>
      </c>
      <c r="BB769">
        <v>0.4</v>
      </c>
      <c r="BC769">
        <v>0</v>
      </c>
      <c r="BD769">
        <v>0.571428571</v>
      </c>
      <c r="BE769">
        <v>0.33333333300000001</v>
      </c>
      <c r="BF769">
        <v>0.125</v>
      </c>
      <c r="BG769">
        <v>0</v>
      </c>
      <c r="BH769">
        <v>0.5</v>
      </c>
      <c r="BI769">
        <v>0.4</v>
      </c>
      <c r="BJ769">
        <v>0.36363636399999999</v>
      </c>
      <c r="BK769">
        <v>0</v>
      </c>
      <c r="BL769">
        <v>0.75</v>
      </c>
      <c r="BM769">
        <v>0.5</v>
      </c>
      <c r="BN769">
        <v>0.83333333300000001</v>
      </c>
      <c r="BO769">
        <v>0</v>
      </c>
      <c r="BP769">
        <v>3</v>
      </c>
      <c r="BQ769" t="s">
        <v>74</v>
      </c>
      <c r="BR769" t="s">
        <v>74</v>
      </c>
      <c r="BS769" t="s">
        <v>74</v>
      </c>
      <c r="BT769" t="s">
        <v>74</v>
      </c>
      <c r="BU769" t="s">
        <v>74</v>
      </c>
      <c r="BV769" t="s">
        <v>74</v>
      </c>
      <c r="BW769" t="s">
        <v>74</v>
      </c>
      <c r="BX769" t="s">
        <v>74</v>
      </c>
      <c r="BY769" t="s">
        <v>74</v>
      </c>
      <c r="BZ769" t="s">
        <v>74</v>
      </c>
      <c r="CA769" t="s">
        <v>74</v>
      </c>
      <c r="CB769" t="s">
        <v>74</v>
      </c>
      <c r="CC769" t="s">
        <v>74</v>
      </c>
      <c r="CD769" t="s">
        <v>74</v>
      </c>
      <c r="CE769" t="s">
        <v>74</v>
      </c>
      <c r="CF769">
        <v>838.90369390000001</v>
      </c>
      <c r="CG769">
        <f>IF(CJ769&lt;$CH$1,CJ769,)</f>
        <v>1708.363625</v>
      </c>
      <c r="CH769">
        <v>1</v>
      </c>
      <c r="CI769">
        <v>769</v>
      </c>
      <c r="CJ769">
        <v>1708.363625</v>
      </c>
      <c r="CK769">
        <f t="shared" si="34"/>
        <v>1677.8073878</v>
      </c>
      <c r="CL769">
        <f t="shared" si="35"/>
        <v>935.78863450262486</v>
      </c>
    </row>
    <row r="770" spans="1:90" x14ac:dyDescent="0.25">
      <c r="A770" s="5" t="s">
        <v>831</v>
      </c>
      <c r="B770" s="2" t="s">
        <v>855</v>
      </c>
      <c r="C770" s="10">
        <v>43525</v>
      </c>
      <c r="D770" s="10">
        <v>43831</v>
      </c>
      <c r="E770" s="14">
        <f t="shared" ref="E770:E833" si="36">DATEDIF(C770,D770,"M")</f>
        <v>10</v>
      </c>
      <c r="F770" s="3" t="s">
        <v>879</v>
      </c>
      <c r="G770" s="3" t="s">
        <v>854</v>
      </c>
      <c r="H770">
        <v>176</v>
      </c>
      <c r="I770">
        <v>76.099999999999994</v>
      </c>
      <c r="J770">
        <v>161.30000000000001</v>
      </c>
      <c r="K770">
        <v>8.8000000000000007</v>
      </c>
      <c r="L770">
        <v>190</v>
      </c>
      <c r="M770">
        <v>84</v>
      </c>
      <c r="N770" t="s">
        <v>76</v>
      </c>
      <c r="O770">
        <v>396</v>
      </c>
      <c r="P770">
        <v>1080</v>
      </c>
      <c r="Q770">
        <v>2340</v>
      </c>
      <c r="R770" s="1" t="s">
        <v>78</v>
      </c>
      <c r="S770" s="1" t="s">
        <v>78</v>
      </c>
      <c r="T770" t="s">
        <v>74</v>
      </c>
      <c r="U770">
        <v>8</v>
      </c>
      <c r="V770">
        <v>170.124</v>
      </c>
      <c r="W770">
        <v>2.1</v>
      </c>
      <c r="X770">
        <v>4</v>
      </c>
      <c r="Y770">
        <v>128</v>
      </c>
      <c r="Z770" t="s">
        <v>107</v>
      </c>
      <c r="AA770">
        <v>4020</v>
      </c>
      <c r="AF770" t="s">
        <v>74</v>
      </c>
      <c r="AG770">
        <v>48</v>
      </c>
      <c r="AH770">
        <v>1.79</v>
      </c>
      <c r="AI770">
        <v>16</v>
      </c>
      <c r="AJ770">
        <v>2</v>
      </c>
      <c r="AK770" t="s">
        <v>78</v>
      </c>
      <c r="AL770" t="s">
        <v>78</v>
      </c>
      <c r="AM770" t="s">
        <v>78</v>
      </c>
      <c r="AN770" t="s">
        <v>78</v>
      </c>
      <c r="AO770" t="s">
        <v>78</v>
      </c>
      <c r="AP770" t="s">
        <v>78</v>
      </c>
      <c r="AQ770" t="s">
        <v>74</v>
      </c>
      <c r="AR770" t="s">
        <v>77</v>
      </c>
      <c r="AS770" t="s">
        <v>78</v>
      </c>
      <c r="AT770" t="s">
        <v>78</v>
      </c>
      <c r="AU770" t="s">
        <v>78</v>
      </c>
      <c r="AV770" t="s">
        <v>78</v>
      </c>
      <c r="AW770" t="s">
        <v>78</v>
      </c>
      <c r="AX770" t="s">
        <v>78</v>
      </c>
      <c r="AY770">
        <v>4.2</v>
      </c>
      <c r="AZ770">
        <v>1</v>
      </c>
      <c r="BA770">
        <v>1</v>
      </c>
      <c r="BB770">
        <v>0.6</v>
      </c>
      <c r="BC770">
        <v>0</v>
      </c>
      <c r="BD770">
        <v>0.428571429</v>
      </c>
      <c r="BE770">
        <v>0.66666666699999999</v>
      </c>
      <c r="BF770">
        <v>0.125</v>
      </c>
      <c r="BG770">
        <v>0</v>
      </c>
      <c r="BH770">
        <v>0</v>
      </c>
      <c r="BI770">
        <v>0.4</v>
      </c>
      <c r="BJ770">
        <v>0.36363636399999999</v>
      </c>
      <c r="BK770">
        <v>0</v>
      </c>
      <c r="BL770">
        <v>0.5</v>
      </c>
      <c r="BM770">
        <v>0.5</v>
      </c>
      <c r="BN770">
        <v>0.83333333300000001</v>
      </c>
      <c r="BO770">
        <v>0</v>
      </c>
      <c r="BP770">
        <v>3</v>
      </c>
      <c r="BQ770" t="s">
        <v>74</v>
      </c>
      <c r="BR770" t="s">
        <v>74</v>
      </c>
      <c r="BS770" t="s">
        <v>74</v>
      </c>
      <c r="BT770" t="s">
        <v>74</v>
      </c>
      <c r="BU770" t="s">
        <v>74</v>
      </c>
      <c r="BV770" t="s">
        <v>74</v>
      </c>
      <c r="BW770" t="s">
        <v>74</v>
      </c>
      <c r="BX770" t="s">
        <v>74</v>
      </c>
      <c r="BY770" t="s">
        <v>74</v>
      </c>
      <c r="BZ770" t="s">
        <v>74</v>
      </c>
      <c r="CA770" t="s">
        <v>74</v>
      </c>
      <c r="CB770" t="s">
        <v>74</v>
      </c>
      <c r="CC770" t="s">
        <v>74</v>
      </c>
      <c r="CD770" t="s">
        <v>74</v>
      </c>
      <c r="CE770" t="s">
        <v>74</v>
      </c>
      <c r="CF770">
        <v>838.90369390000001</v>
      </c>
      <c r="CG770">
        <f>IF(CJ770&lt;$CH$1,CJ770,)</f>
        <v>1197.5773119999999</v>
      </c>
      <c r="CH770">
        <v>1</v>
      </c>
      <c r="CI770">
        <v>770</v>
      </c>
      <c r="CJ770">
        <v>1197.5773119999999</v>
      </c>
      <c r="CK770">
        <f t="shared" si="34"/>
        <v>1677.8073878</v>
      </c>
      <c r="CL770">
        <f t="shared" si="35"/>
        <v>655.99572661692787</v>
      </c>
    </row>
    <row r="771" spans="1:90" x14ac:dyDescent="0.25">
      <c r="A771" s="5" t="s">
        <v>831</v>
      </c>
      <c r="B771" s="2" t="s">
        <v>880</v>
      </c>
      <c r="C771" s="10">
        <v>43525</v>
      </c>
      <c r="E771" s="14" t="e">
        <f t="shared" si="36"/>
        <v>#NUM!</v>
      </c>
      <c r="F771" s="3" t="s">
        <v>881</v>
      </c>
      <c r="H771">
        <v>313</v>
      </c>
      <c r="I771">
        <v>76.099999999999994</v>
      </c>
      <c r="J771">
        <v>161.30000000000001</v>
      </c>
      <c r="K771">
        <v>8.8000000000000007</v>
      </c>
      <c r="L771">
        <v>191</v>
      </c>
      <c r="M771">
        <v>87</v>
      </c>
      <c r="N771" t="s">
        <v>76</v>
      </c>
      <c r="O771">
        <v>396</v>
      </c>
      <c r="P771">
        <v>1080</v>
      </c>
      <c r="Q771">
        <v>2340</v>
      </c>
      <c r="R771" s="1" t="s">
        <v>77</v>
      </c>
      <c r="S771" s="1" t="s">
        <v>77</v>
      </c>
      <c r="T771" t="s">
        <v>74</v>
      </c>
      <c r="U771">
        <v>8</v>
      </c>
      <c r="V771">
        <v>192.45400000000001</v>
      </c>
      <c r="W771">
        <v>2.1</v>
      </c>
      <c r="X771">
        <v>6</v>
      </c>
      <c r="Y771">
        <v>128</v>
      </c>
      <c r="Z771" t="s">
        <v>104</v>
      </c>
      <c r="AA771">
        <v>4000</v>
      </c>
      <c r="AB771">
        <v>109</v>
      </c>
      <c r="AC771">
        <v>33.15</v>
      </c>
      <c r="AD771">
        <v>16.75</v>
      </c>
      <c r="AE771">
        <v>13.82</v>
      </c>
      <c r="AF771" t="s">
        <v>74</v>
      </c>
      <c r="AG771">
        <v>48</v>
      </c>
      <c r="AH771">
        <v>1.79</v>
      </c>
      <c r="AI771">
        <v>16</v>
      </c>
      <c r="AJ771">
        <v>2</v>
      </c>
      <c r="AK771" t="s">
        <v>78</v>
      </c>
      <c r="AL771" t="s">
        <v>78</v>
      </c>
      <c r="AM771" t="s">
        <v>78</v>
      </c>
      <c r="AN771" t="s">
        <v>78</v>
      </c>
      <c r="AO771" t="s">
        <v>78</v>
      </c>
      <c r="AP771" t="s">
        <v>78</v>
      </c>
      <c r="AQ771" t="s">
        <v>74</v>
      </c>
      <c r="AR771" t="s">
        <v>77</v>
      </c>
      <c r="AS771" t="s">
        <v>78</v>
      </c>
      <c r="AT771" t="s">
        <v>78</v>
      </c>
      <c r="AU771" t="s">
        <v>78</v>
      </c>
      <c r="AV771" t="s">
        <v>78</v>
      </c>
      <c r="AW771" t="s">
        <v>78</v>
      </c>
      <c r="AX771" t="s">
        <v>78</v>
      </c>
      <c r="AY771">
        <v>4.2</v>
      </c>
      <c r="AZ771">
        <v>1</v>
      </c>
      <c r="BA771">
        <v>1</v>
      </c>
      <c r="BB771">
        <v>0.6</v>
      </c>
      <c r="BC771">
        <v>0</v>
      </c>
      <c r="BD771">
        <v>0.428571429</v>
      </c>
      <c r="BE771">
        <v>0.33333333300000001</v>
      </c>
      <c r="BF771">
        <v>0.1875</v>
      </c>
      <c r="BG771">
        <v>0</v>
      </c>
      <c r="BH771">
        <v>0</v>
      </c>
      <c r="BI771">
        <v>0.4</v>
      </c>
      <c r="BJ771">
        <v>0.36363636399999999</v>
      </c>
      <c r="BK771">
        <v>0</v>
      </c>
      <c r="BL771">
        <v>0.5</v>
      </c>
      <c r="BM771">
        <v>1</v>
      </c>
      <c r="BN771">
        <v>0.83333333300000001</v>
      </c>
      <c r="BO771">
        <v>0</v>
      </c>
      <c r="BP771">
        <v>10</v>
      </c>
      <c r="BQ771">
        <v>9.1999999999999993</v>
      </c>
      <c r="BR771">
        <v>7.8</v>
      </c>
      <c r="BS771">
        <v>9.6</v>
      </c>
      <c r="BT771">
        <v>9.5</v>
      </c>
      <c r="BU771">
        <v>8.3000000000000007</v>
      </c>
      <c r="BV771">
        <v>8.5</v>
      </c>
      <c r="BW771">
        <v>9.4</v>
      </c>
      <c r="BX771">
        <v>9.4</v>
      </c>
      <c r="BY771">
        <v>9.6999999999999993</v>
      </c>
      <c r="BZ771">
        <v>9.1</v>
      </c>
      <c r="CA771">
        <v>9.5</v>
      </c>
      <c r="CB771">
        <v>9.6</v>
      </c>
      <c r="CC771">
        <v>9.6999999999999993</v>
      </c>
      <c r="CD771">
        <v>9.8000000000000007</v>
      </c>
      <c r="CE771">
        <v>9.5</v>
      </c>
      <c r="CF771">
        <v>838.90369390000001</v>
      </c>
      <c r="CG771">
        <f>IF(CJ771&lt;$CH$1,CJ771,)</f>
        <v>1088.2639750000001</v>
      </c>
      <c r="CH771">
        <v>1</v>
      </c>
      <c r="CI771">
        <v>771</v>
      </c>
      <c r="CJ771">
        <v>1088.2639750000001</v>
      </c>
      <c r="CK771">
        <f t="shared" ref="CK771:CK834" si="37">CF771*2</f>
        <v>1677.8073878</v>
      </c>
      <c r="CL771">
        <f t="shared" ref="CL771:CL834" si="38">CG771*0.547769</f>
        <v>596.11726932177498</v>
      </c>
    </row>
    <row r="772" spans="1:90" x14ac:dyDescent="0.25">
      <c r="A772" s="5" t="s">
        <v>831</v>
      </c>
      <c r="B772" s="2" t="s">
        <v>882</v>
      </c>
      <c r="C772" s="10">
        <v>43405</v>
      </c>
      <c r="E772" s="14" t="e">
        <f t="shared" si="36"/>
        <v>#NUM!</v>
      </c>
      <c r="H772">
        <v>317</v>
      </c>
      <c r="I772">
        <v>75.5</v>
      </c>
      <c r="J772">
        <v>158.30000000000001</v>
      </c>
      <c r="K772">
        <v>7.4</v>
      </c>
      <c r="L772">
        <v>156</v>
      </c>
      <c r="M772">
        <v>84</v>
      </c>
      <c r="N772" t="s">
        <v>114</v>
      </c>
      <c r="O772">
        <v>403</v>
      </c>
      <c r="P772">
        <v>1080</v>
      </c>
      <c r="Q772">
        <v>2340</v>
      </c>
      <c r="R772" s="1" t="s">
        <v>77</v>
      </c>
      <c r="S772" s="1" t="s">
        <v>77</v>
      </c>
      <c r="T772" t="s">
        <v>74</v>
      </c>
      <c r="U772">
        <v>8</v>
      </c>
      <c r="V772">
        <v>143</v>
      </c>
      <c r="W772">
        <v>2.2000000000000002</v>
      </c>
      <c r="X772">
        <v>4</v>
      </c>
      <c r="Y772">
        <v>128</v>
      </c>
      <c r="Z772" t="s">
        <v>104</v>
      </c>
      <c r="AA772">
        <v>3600</v>
      </c>
      <c r="AF772" t="s">
        <v>74</v>
      </c>
      <c r="AG772">
        <v>16</v>
      </c>
      <c r="AH772">
        <v>1.7</v>
      </c>
      <c r="AI772">
        <v>25</v>
      </c>
      <c r="AJ772">
        <v>2</v>
      </c>
      <c r="AK772" t="s">
        <v>78</v>
      </c>
      <c r="AL772" t="s">
        <v>78</v>
      </c>
      <c r="AM772" t="s">
        <v>78</v>
      </c>
      <c r="AN772" t="s">
        <v>78</v>
      </c>
      <c r="AO772" t="s">
        <v>78</v>
      </c>
      <c r="AP772" t="s">
        <v>78</v>
      </c>
      <c r="AQ772" t="s">
        <v>74</v>
      </c>
      <c r="AR772" t="s">
        <v>77</v>
      </c>
      <c r="AS772" t="s">
        <v>78</v>
      </c>
      <c r="AT772" t="s">
        <v>77</v>
      </c>
      <c r="AU772" t="s">
        <v>78</v>
      </c>
      <c r="AV772" t="s">
        <v>78</v>
      </c>
      <c r="AW772" t="s">
        <v>78</v>
      </c>
      <c r="AX772" t="s">
        <v>78</v>
      </c>
      <c r="AY772">
        <v>5</v>
      </c>
      <c r="AZ772">
        <v>1</v>
      </c>
      <c r="BA772">
        <v>1</v>
      </c>
      <c r="BB772">
        <v>0.6</v>
      </c>
      <c r="BC772">
        <v>0</v>
      </c>
      <c r="BD772">
        <v>0.428571429</v>
      </c>
      <c r="BE772">
        <v>1</v>
      </c>
      <c r="BF772">
        <v>0.3125</v>
      </c>
      <c r="BG772">
        <v>0</v>
      </c>
      <c r="BH772">
        <v>0</v>
      </c>
      <c r="BI772">
        <v>0.4</v>
      </c>
      <c r="BJ772">
        <v>0.36363636399999999</v>
      </c>
      <c r="BK772">
        <v>0</v>
      </c>
      <c r="BL772">
        <v>0.5</v>
      </c>
      <c r="BM772">
        <v>0.5</v>
      </c>
      <c r="BN772">
        <v>1</v>
      </c>
      <c r="BO772">
        <v>0</v>
      </c>
      <c r="BP772">
        <v>0</v>
      </c>
      <c r="BQ772" t="s">
        <v>74</v>
      </c>
      <c r="BR772" t="s">
        <v>74</v>
      </c>
      <c r="BS772" t="s">
        <v>74</v>
      </c>
      <c r="BT772" t="s">
        <v>74</v>
      </c>
      <c r="BU772" t="s">
        <v>74</v>
      </c>
      <c r="BV772" t="s">
        <v>74</v>
      </c>
      <c r="BW772" t="s">
        <v>74</v>
      </c>
      <c r="BX772" t="s">
        <v>74</v>
      </c>
      <c r="BY772" t="s">
        <v>74</v>
      </c>
      <c r="BZ772" t="s">
        <v>74</v>
      </c>
      <c r="CA772" t="s">
        <v>74</v>
      </c>
      <c r="CB772" t="s">
        <v>74</v>
      </c>
      <c r="CC772" t="s">
        <v>74</v>
      </c>
      <c r="CD772" t="s">
        <v>74</v>
      </c>
      <c r="CE772" t="s">
        <v>74</v>
      </c>
      <c r="CF772">
        <v>890.37536929999999</v>
      </c>
      <c r="CG772">
        <f>IF(CJ772&lt;$CH$1,CJ772,)</f>
        <v>0</v>
      </c>
      <c r="CH772">
        <v>1</v>
      </c>
      <c r="CI772">
        <v>772</v>
      </c>
      <c r="CJ772">
        <v>7295.5634220000002</v>
      </c>
      <c r="CK772">
        <f t="shared" si="37"/>
        <v>1780.7507386</v>
      </c>
      <c r="CL772">
        <f t="shared" si="38"/>
        <v>0</v>
      </c>
    </row>
    <row r="773" spans="1:90" x14ac:dyDescent="0.25">
      <c r="A773" s="5" t="s">
        <v>831</v>
      </c>
      <c r="B773" s="2" t="s">
        <v>883</v>
      </c>
      <c r="C773" s="10">
        <v>43405</v>
      </c>
      <c r="E773" s="14" t="e">
        <f t="shared" si="36"/>
        <v>#NUM!</v>
      </c>
      <c r="H773">
        <v>250</v>
      </c>
      <c r="I773">
        <v>75.400000000000006</v>
      </c>
      <c r="J773">
        <v>155.9</v>
      </c>
      <c r="K773">
        <v>8.1</v>
      </c>
      <c r="L773">
        <v>158</v>
      </c>
      <c r="M773">
        <v>81</v>
      </c>
      <c r="N773" t="s">
        <v>76</v>
      </c>
      <c r="O773">
        <v>271</v>
      </c>
      <c r="P773">
        <v>720</v>
      </c>
      <c r="Q773">
        <v>1520</v>
      </c>
      <c r="R773" s="1" t="s">
        <v>77</v>
      </c>
      <c r="S773" s="1" t="s">
        <v>77</v>
      </c>
      <c r="T773" t="s">
        <v>74</v>
      </c>
      <c r="U773">
        <v>8</v>
      </c>
      <c r="V773">
        <v>57</v>
      </c>
      <c r="W773">
        <v>1.8</v>
      </c>
      <c r="X773">
        <v>4</v>
      </c>
      <c r="Y773">
        <v>64</v>
      </c>
      <c r="Z773" t="s">
        <v>104</v>
      </c>
      <c r="AA773">
        <v>4230</v>
      </c>
      <c r="AF773" t="s">
        <v>74</v>
      </c>
      <c r="AG773">
        <v>13</v>
      </c>
      <c r="AH773">
        <v>2.2000000000000002</v>
      </c>
      <c r="AI773">
        <v>16</v>
      </c>
      <c r="AJ773">
        <v>2</v>
      </c>
      <c r="AK773" t="s">
        <v>77</v>
      </c>
      <c r="AL773" t="s">
        <v>78</v>
      </c>
      <c r="AM773" t="s">
        <v>78</v>
      </c>
      <c r="AN773" t="s">
        <v>78</v>
      </c>
      <c r="AO773" t="s">
        <v>78</v>
      </c>
      <c r="AP773" t="s">
        <v>74</v>
      </c>
      <c r="AQ773" t="s">
        <v>74</v>
      </c>
      <c r="AR773" t="s">
        <v>77</v>
      </c>
      <c r="AS773" t="s">
        <v>78</v>
      </c>
      <c r="AT773" t="s">
        <v>77</v>
      </c>
      <c r="AU773" t="s">
        <v>78</v>
      </c>
      <c r="AV773" t="s">
        <v>78</v>
      </c>
      <c r="AW773" t="s">
        <v>78</v>
      </c>
      <c r="AX773" t="s">
        <v>78</v>
      </c>
      <c r="AY773">
        <v>4.2</v>
      </c>
      <c r="AZ773">
        <v>1</v>
      </c>
      <c r="BA773">
        <v>1</v>
      </c>
      <c r="BB773">
        <v>1</v>
      </c>
      <c r="BC773">
        <v>0</v>
      </c>
      <c r="BD773">
        <v>0.428571429</v>
      </c>
      <c r="BE773">
        <v>0.33333333300000001</v>
      </c>
      <c r="BF773">
        <v>0.125</v>
      </c>
      <c r="BG773">
        <v>0</v>
      </c>
      <c r="BH773">
        <v>0</v>
      </c>
      <c r="BI773">
        <v>0.4</v>
      </c>
      <c r="BJ773">
        <v>0.36363636399999999</v>
      </c>
      <c r="BK773">
        <v>0</v>
      </c>
      <c r="BL773">
        <v>0.5</v>
      </c>
      <c r="BM773">
        <v>0.5</v>
      </c>
      <c r="BN773">
        <v>0.83333333300000001</v>
      </c>
      <c r="BO773">
        <v>0</v>
      </c>
      <c r="BP773">
        <v>3</v>
      </c>
      <c r="BQ773" t="s">
        <v>74</v>
      </c>
      <c r="BR773" t="s">
        <v>74</v>
      </c>
      <c r="BS773" t="s">
        <v>74</v>
      </c>
      <c r="BT773" t="s">
        <v>74</v>
      </c>
      <c r="BU773" t="s">
        <v>74</v>
      </c>
      <c r="BV773" t="s">
        <v>74</v>
      </c>
      <c r="BW773" t="s">
        <v>74</v>
      </c>
      <c r="BX773" t="s">
        <v>74</v>
      </c>
      <c r="BY773" t="s">
        <v>74</v>
      </c>
      <c r="BZ773" t="s">
        <v>74</v>
      </c>
      <c r="CA773" t="s">
        <v>74</v>
      </c>
      <c r="CB773" t="s">
        <v>74</v>
      </c>
      <c r="CC773" t="s">
        <v>74</v>
      </c>
      <c r="CD773" t="s">
        <v>74</v>
      </c>
      <c r="CE773" t="s">
        <v>74</v>
      </c>
      <c r="CF773">
        <v>890.37536929999999</v>
      </c>
      <c r="CG773">
        <f>IF(CJ773&lt;$CH$1,CJ773,)</f>
        <v>0</v>
      </c>
      <c r="CH773">
        <v>1</v>
      </c>
      <c r="CI773">
        <v>773</v>
      </c>
      <c r="CJ773">
        <v>11571.483819999999</v>
      </c>
      <c r="CK773">
        <f t="shared" si="37"/>
        <v>1780.7507386</v>
      </c>
      <c r="CL773">
        <f t="shared" si="38"/>
        <v>0</v>
      </c>
    </row>
    <row r="774" spans="1:90" x14ac:dyDescent="0.25">
      <c r="A774" s="5" t="s">
        <v>831</v>
      </c>
      <c r="B774" s="2" t="s">
        <v>884</v>
      </c>
      <c r="C774" s="10">
        <v>43405</v>
      </c>
      <c r="E774" s="14" t="e">
        <f t="shared" si="36"/>
        <v>#NUM!</v>
      </c>
      <c r="F774" s="3" t="s">
        <v>885</v>
      </c>
      <c r="H774">
        <v>600</v>
      </c>
      <c r="I774">
        <v>75.5</v>
      </c>
      <c r="J774">
        <v>158.30000000000001</v>
      </c>
      <c r="K774">
        <v>7.4</v>
      </c>
      <c r="L774">
        <v>156</v>
      </c>
      <c r="M774">
        <v>84</v>
      </c>
      <c r="N774" t="s">
        <v>84</v>
      </c>
      <c r="O774">
        <v>403</v>
      </c>
      <c r="P774">
        <v>1080</v>
      </c>
      <c r="Q774">
        <v>2340</v>
      </c>
      <c r="R774" s="1" t="s">
        <v>78</v>
      </c>
      <c r="S774" s="1" t="s">
        <v>78</v>
      </c>
      <c r="T774" t="s">
        <v>74</v>
      </c>
      <c r="U774">
        <v>8</v>
      </c>
      <c r="V774">
        <v>141</v>
      </c>
      <c r="W774">
        <v>2.2000000000000002</v>
      </c>
      <c r="X774">
        <v>4</v>
      </c>
      <c r="Y774">
        <v>128</v>
      </c>
      <c r="Z774" t="s">
        <v>104</v>
      </c>
      <c r="AA774">
        <v>3600</v>
      </c>
      <c r="AB774">
        <v>80</v>
      </c>
      <c r="AC774">
        <v>27.22</v>
      </c>
      <c r="AD774">
        <v>11.27</v>
      </c>
      <c r="AE774">
        <v>18.420000000000002</v>
      </c>
      <c r="AF774" t="s">
        <v>74</v>
      </c>
      <c r="AG774">
        <v>16</v>
      </c>
      <c r="AH774">
        <v>1.7</v>
      </c>
      <c r="AI774">
        <v>24.8</v>
      </c>
      <c r="AJ774">
        <v>2</v>
      </c>
      <c r="AK774" t="s">
        <v>78</v>
      </c>
      <c r="AL774" t="s">
        <v>78</v>
      </c>
      <c r="AM774" t="s">
        <v>78</v>
      </c>
      <c r="AN774" t="s">
        <v>78</v>
      </c>
      <c r="AO774" t="s">
        <v>78</v>
      </c>
      <c r="AP774" t="s">
        <v>78</v>
      </c>
      <c r="AQ774" t="s">
        <v>74</v>
      </c>
      <c r="AR774" t="s">
        <v>77</v>
      </c>
      <c r="AS774" t="s">
        <v>78</v>
      </c>
      <c r="AT774" t="s">
        <v>77</v>
      </c>
      <c r="AU774" t="s">
        <v>78</v>
      </c>
      <c r="AV774" t="s">
        <v>78</v>
      </c>
      <c r="AW774" t="s">
        <v>78</v>
      </c>
      <c r="AX774" t="s">
        <v>78</v>
      </c>
      <c r="AY774">
        <v>5</v>
      </c>
      <c r="AZ774">
        <v>1</v>
      </c>
      <c r="BA774">
        <v>1</v>
      </c>
      <c r="BB774">
        <v>1</v>
      </c>
      <c r="BC774">
        <v>0</v>
      </c>
      <c r="BD774">
        <v>0.428571429</v>
      </c>
      <c r="BE774">
        <v>1</v>
      </c>
      <c r="BF774">
        <v>0.375</v>
      </c>
      <c r="BG774">
        <v>0</v>
      </c>
      <c r="BH774">
        <v>0</v>
      </c>
      <c r="BI774">
        <v>0.6</v>
      </c>
      <c r="BJ774">
        <v>0.63636363600000001</v>
      </c>
      <c r="BK774">
        <v>0</v>
      </c>
      <c r="BL774">
        <v>0.5</v>
      </c>
      <c r="BM774">
        <v>0.5</v>
      </c>
      <c r="BN774">
        <v>1</v>
      </c>
      <c r="BO774">
        <v>0</v>
      </c>
      <c r="BP774">
        <v>1</v>
      </c>
      <c r="BQ774" t="s">
        <v>74</v>
      </c>
      <c r="BR774" t="s">
        <v>74</v>
      </c>
      <c r="BS774" t="s">
        <v>74</v>
      </c>
      <c r="BT774" t="s">
        <v>74</v>
      </c>
      <c r="BU774" t="s">
        <v>74</v>
      </c>
      <c r="BV774" t="s">
        <v>74</v>
      </c>
      <c r="BW774" t="s">
        <v>74</v>
      </c>
      <c r="BX774" t="s">
        <v>74</v>
      </c>
      <c r="BY774" t="s">
        <v>74</v>
      </c>
      <c r="BZ774" t="s">
        <v>74</v>
      </c>
      <c r="CA774" t="s">
        <v>74</v>
      </c>
      <c r="CB774" t="s">
        <v>74</v>
      </c>
      <c r="CC774" t="s">
        <v>74</v>
      </c>
      <c r="CD774" t="s">
        <v>74</v>
      </c>
      <c r="CE774" t="s">
        <v>74</v>
      </c>
      <c r="CF774">
        <v>890.37536929999999</v>
      </c>
      <c r="CG774">
        <f>IF(CJ774&lt;$CH$1,CJ774,)</f>
        <v>0</v>
      </c>
      <c r="CH774">
        <v>1</v>
      </c>
      <c r="CI774">
        <v>774</v>
      </c>
      <c r="CJ774">
        <v>5188.2804120000001</v>
      </c>
      <c r="CK774">
        <f t="shared" si="37"/>
        <v>1780.7507386</v>
      </c>
      <c r="CL774">
        <f t="shared" si="38"/>
        <v>0</v>
      </c>
    </row>
    <row r="775" spans="1:90" x14ac:dyDescent="0.25">
      <c r="A775" s="5" t="s">
        <v>831</v>
      </c>
      <c r="B775" s="2" t="s">
        <v>886</v>
      </c>
      <c r="C775" s="10">
        <v>43374</v>
      </c>
      <c r="E775" s="14" t="e">
        <f t="shared" si="36"/>
        <v>#NUM!</v>
      </c>
      <c r="F775" s="3" t="s">
        <v>887</v>
      </c>
      <c r="H775">
        <v>312</v>
      </c>
      <c r="I775">
        <v>75.5</v>
      </c>
      <c r="J775">
        <v>158.30000000000001</v>
      </c>
      <c r="K775">
        <v>7.4</v>
      </c>
      <c r="L775">
        <v>190</v>
      </c>
      <c r="M775">
        <v>84</v>
      </c>
      <c r="N775" t="s">
        <v>114</v>
      </c>
      <c r="O775">
        <v>403</v>
      </c>
      <c r="P775">
        <v>1080</v>
      </c>
      <c r="Q775">
        <v>2340</v>
      </c>
      <c r="R775" s="1" t="s">
        <v>77</v>
      </c>
      <c r="S775" s="1" t="s">
        <v>77</v>
      </c>
      <c r="T775" t="s">
        <v>74</v>
      </c>
      <c r="U775">
        <v>8</v>
      </c>
      <c r="V775">
        <v>143</v>
      </c>
      <c r="W775">
        <v>2.2000000000000002</v>
      </c>
      <c r="X775">
        <v>6</v>
      </c>
      <c r="Y775">
        <v>128</v>
      </c>
      <c r="Z775" t="s">
        <v>104</v>
      </c>
      <c r="AA775">
        <v>3600</v>
      </c>
      <c r="AF775" t="s">
        <v>74</v>
      </c>
      <c r="AG775">
        <v>16</v>
      </c>
      <c r="AH775" t="s">
        <v>74</v>
      </c>
      <c r="AI775">
        <v>24.8</v>
      </c>
      <c r="AJ775" t="s">
        <v>74</v>
      </c>
      <c r="AK775" t="s">
        <v>78</v>
      </c>
      <c r="AL775" t="s">
        <v>78</v>
      </c>
      <c r="AM775" t="s">
        <v>78</v>
      </c>
      <c r="AN775" t="s">
        <v>78</v>
      </c>
      <c r="AO775" t="s">
        <v>78</v>
      </c>
      <c r="AP775" t="s">
        <v>78</v>
      </c>
      <c r="AQ775" t="s">
        <v>74</v>
      </c>
      <c r="AR775" t="s">
        <v>77</v>
      </c>
      <c r="AS775" t="s">
        <v>78</v>
      </c>
      <c r="AT775" t="s">
        <v>77</v>
      </c>
      <c r="AU775" t="s">
        <v>78</v>
      </c>
      <c r="AV775" t="s">
        <v>78</v>
      </c>
      <c r="AW775" t="s">
        <v>78</v>
      </c>
      <c r="AX775" t="s">
        <v>78</v>
      </c>
      <c r="AY775">
        <v>5</v>
      </c>
      <c r="AZ775">
        <v>1</v>
      </c>
      <c r="BA775">
        <v>1</v>
      </c>
      <c r="BB775">
        <v>0.4</v>
      </c>
      <c r="BC775">
        <v>0</v>
      </c>
      <c r="BD775">
        <v>0.428571429</v>
      </c>
      <c r="BE775">
        <v>1</v>
      </c>
      <c r="BF775">
        <v>0.25</v>
      </c>
      <c r="BG775">
        <v>0</v>
      </c>
      <c r="BH775">
        <v>0</v>
      </c>
      <c r="BI775">
        <v>0.4</v>
      </c>
      <c r="BJ775">
        <v>0.36363636399999999</v>
      </c>
      <c r="BK775">
        <v>0</v>
      </c>
      <c r="BL775">
        <v>0.5</v>
      </c>
      <c r="BM775">
        <v>1</v>
      </c>
      <c r="BN775">
        <v>1</v>
      </c>
      <c r="BO775">
        <v>0</v>
      </c>
      <c r="BP775">
        <v>0</v>
      </c>
      <c r="BQ775" t="s">
        <v>74</v>
      </c>
      <c r="BR775" t="s">
        <v>74</v>
      </c>
      <c r="BS775" t="s">
        <v>74</v>
      </c>
      <c r="BT775" t="s">
        <v>74</v>
      </c>
      <c r="BU775" t="s">
        <v>74</v>
      </c>
      <c r="BV775" t="s">
        <v>74</v>
      </c>
      <c r="BW775" t="s">
        <v>74</v>
      </c>
      <c r="BX775" t="s">
        <v>74</v>
      </c>
      <c r="BY775" t="s">
        <v>74</v>
      </c>
      <c r="BZ775" t="s">
        <v>74</v>
      </c>
      <c r="CA775" t="s">
        <v>74</v>
      </c>
      <c r="CB775" t="s">
        <v>74</v>
      </c>
      <c r="CC775" t="s">
        <v>74</v>
      </c>
      <c r="CD775" t="s">
        <v>74</v>
      </c>
      <c r="CE775" t="s">
        <v>74</v>
      </c>
      <c r="CF775">
        <v>911.63688409999997</v>
      </c>
      <c r="CG775">
        <f>IF(CJ775&lt;$CH$1,CJ775,)</f>
        <v>0</v>
      </c>
      <c r="CH775">
        <v>1</v>
      </c>
      <c r="CI775">
        <v>775</v>
      </c>
      <c r="CJ775">
        <v>14999.999980000001</v>
      </c>
      <c r="CK775">
        <f t="shared" si="37"/>
        <v>1823.2737681999999</v>
      </c>
      <c r="CL775">
        <f t="shared" si="38"/>
        <v>0</v>
      </c>
    </row>
    <row r="776" spans="1:90" x14ac:dyDescent="0.25">
      <c r="A776" s="5" t="s">
        <v>831</v>
      </c>
      <c r="B776" s="2" t="s">
        <v>874</v>
      </c>
      <c r="C776" s="10">
        <v>43374</v>
      </c>
      <c r="D776" s="10">
        <v>43586</v>
      </c>
      <c r="E776" s="14">
        <f t="shared" si="36"/>
        <v>7</v>
      </c>
      <c r="G776" s="3" t="s">
        <v>864</v>
      </c>
      <c r="H776">
        <v>200</v>
      </c>
      <c r="I776">
        <v>75.5</v>
      </c>
      <c r="J776">
        <v>158.30000000000001</v>
      </c>
      <c r="K776">
        <v>7.4</v>
      </c>
      <c r="L776">
        <v>156</v>
      </c>
      <c r="M776">
        <v>84</v>
      </c>
      <c r="N776" t="s">
        <v>84</v>
      </c>
      <c r="O776">
        <v>403</v>
      </c>
      <c r="P776">
        <v>1080</v>
      </c>
      <c r="Q776">
        <v>2340</v>
      </c>
      <c r="R776" s="1" t="s">
        <v>77</v>
      </c>
      <c r="S776" s="1" t="s">
        <v>78</v>
      </c>
      <c r="T776" t="s">
        <v>74</v>
      </c>
      <c r="U776">
        <v>8</v>
      </c>
      <c r="V776">
        <v>140</v>
      </c>
      <c r="W776">
        <v>2.2000000000000002</v>
      </c>
      <c r="X776">
        <v>4</v>
      </c>
      <c r="Y776">
        <v>64</v>
      </c>
      <c r="Z776" t="s">
        <v>104</v>
      </c>
      <c r="AA776">
        <v>3500</v>
      </c>
      <c r="AF776" t="s">
        <v>74</v>
      </c>
      <c r="AG776">
        <v>16</v>
      </c>
      <c r="AH776">
        <v>1.7</v>
      </c>
      <c r="AI776">
        <v>25</v>
      </c>
      <c r="AJ776">
        <v>2</v>
      </c>
      <c r="AK776" t="s">
        <v>78</v>
      </c>
      <c r="AL776" t="s">
        <v>78</v>
      </c>
      <c r="AM776" t="s">
        <v>78</v>
      </c>
      <c r="AN776" t="s">
        <v>78</v>
      </c>
      <c r="AO776" t="s">
        <v>78</v>
      </c>
      <c r="AP776" t="s">
        <v>78</v>
      </c>
      <c r="AQ776" t="s">
        <v>74</v>
      </c>
      <c r="AR776" t="s">
        <v>77</v>
      </c>
      <c r="AS776" t="s">
        <v>78</v>
      </c>
      <c r="AT776" t="s">
        <v>77</v>
      </c>
      <c r="AU776" t="s">
        <v>78</v>
      </c>
      <c r="AV776" t="s">
        <v>78</v>
      </c>
      <c r="AW776" t="s">
        <v>78</v>
      </c>
      <c r="AX776" t="s">
        <v>78</v>
      </c>
      <c r="AY776">
        <v>5</v>
      </c>
      <c r="AZ776">
        <v>1</v>
      </c>
      <c r="BA776">
        <v>1</v>
      </c>
      <c r="BB776">
        <v>0.4</v>
      </c>
      <c r="BC776">
        <v>0</v>
      </c>
      <c r="BD776">
        <v>0.571428571</v>
      </c>
      <c r="BE776">
        <v>0.66666666699999999</v>
      </c>
      <c r="BF776">
        <v>0.1875</v>
      </c>
      <c r="BG776">
        <v>0</v>
      </c>
      <c r="BH776">
        <v>0.5</v>
      </c>
      <c r="BI776">
        <v>0.4</v>
      </c>
      <c r="BJ776">
        <v>0.36363636399999999</v>
      </c>
      <c r="BK776">
        <v>0</v>
      </c>
      <c r="BL776">
        <v>0.75</v>
      </c>
      <c r="BM776">
        <v>1</v>
      </c>
      <c r="BN776">
        <v>1</v>
      </c>
      <c r="BO776">
        <v>0</v>
      </c>
      <c r="BP776">
        <v>1</v>
      </c>
      <c r="BQ776" t="s">
        <v>74</v>
      </c>
      <c r="BR776" t="s">
        <v>74</v>
      </c>
      <c r="BS776" t="s">
        <v>74</v>
      </c>
      <c r="BT776" t="s">
        <v>74</v>
      </c>
      <c r="BU776" t="s">
        <v>74</v>
      </c>
      <c r="BV776" t="s">
        <v>74</v>
      </c>
      <c r="BW776" t="s">
        <v>74</v>
      </c>
      <c r="BX776" t="s">
        <v>74</v>
      </c>
      <c r="BY776" t="s">
        <v>74</v>
      </c>
      <c r="BZ776" t="s">
        <v>74</v>
      </c>
      <c r="CA776" t="s">
        <v>74</v>
      </c>
      <c r="CB776" t="s">
        <v>74</v>
      </c>
      <c r="CC776" t="s">
        <v>74</v>
      </c>
      <c r="CD776" t="s">
        <v>74</v>
      </c>
      <c r="CE776" t="s">
        <v>74</v>
      </c>
      <c r="CF776">
        <v>911.63688409999997</v>
      </c>
      <c r="CG776">
        <f>IF(CJ776&lt;$CH$1,CJ776,)</f>
        <v>0</v>
      </c>
      <c r="CH776">
        <v>1</v>
      </c>
      <c r="CI776">
        <v>776</v>
      </c>
      <c r="CJ776">
        <v>10922.70709</v>
      </c>
      <c r="CK776">
        <f t="shared" si="37"/>
        <v>1823.2737681999999</v>
      </c>
      <c r="CL776">
        <f t="shared" si="38"/>
        <v>0</v>
      </c>
    </row>
    <row r="777" spans="1:90" x14ac:dyDescent="0.25">
      <c r="A777" s="5" t="s">
        <v>831</v>
      </c>
      <c r="B777" s="2" t="s">
        <v>877</v>
      </c>
      <c r="C777" s="10">
        <v>43344</v>
      </c>
      <c r="D777" s="10">
        <v>43556</v>
      </c>
      <c r="E777" s="14">
        <f t="shared" si="36"/>
        <v>7</v>
      </c>
      <c r="G777" s="3" t="s">
        <v>857</v>
      </c>
      <c r="H777">
        <v>250</v>
      </c>
      <c r="I777">
        <v>74</v>
      </c>
      <c r="J777">
        <v>156.69999999999999</v>
      </c>
      <c r="K777">
        <v>8</v>
      </c>
      <c r="L777">
        <v>169</v>
      </c>
      <c r="M777">
        <v>84</v>
      </c>
      <c r="N777" t="s">
        <v>114</v>
      </c>
      <c r="O777">
        <v>409</v>
      </c>
      <c r="P777">
        <v>1080</v>
      </c>
      <c r="Q777">
        <v>2340</v>
      </c>
      <c r="R777" s="1" t="s">
        <v>77</v>
      </c>
      <c r="S777" s="1" t="s">
        <v>77</v>
      </c>
      <c r="T777" t="s">
        <v>74</v>
      </c>
      <c r="U777">
        <v>8</v>
      </c>
      <c r="V777">
        <v>140</v>
      </c>
      <c r="W777">
        <v>2</v>
      </c>
      <c r="X777">
        <v>4</v>
      </c>
      <c r="Y777">
        <v>128</v>
      </c>
      <c r="Z777" t="s">
        <v>104</v>
      </c>
      <c r="AA777">
        <v>4230</v>
      </c>
      <c r="AF777" t="s">
        <v>74</v>
      </c>
      <c r="AG777">
        <v>16</v>
      </c>
      <c r="AH777">
        <v>1.85</v>
      </c>
      <c r="AI777">
        <v>16</v>
      </c>
      <c r="AJ777" t="s">
        <v>74</v>
      </c>
      <c r="AK777" t="s">
        <v>78</v>
      </c>
      <c r="AL777" t="s">
        <v>78</v>
      </c>
      <c r="AM777" t="s">
        <v>78</v>
      </c>
      <c r="AN777" t="s">
        <v>78</v>
      </c>
      <c r="AO777" t="s">
        <v>78</v>
      </c>
      <c r="AP777" t="s">
        <v>74</v>
      </c>
      <c r="AQ777" t="s">
        <v>74</v>
      </c>
      <c r="AR777" t="s">
        <v>77</v>
      </c>
      <c r="AS777" t="s">
        <v>78</v>
      </c>
      <c r="AT777" t="s">
        <v>78</v>
      </c>
      <c r="AU777" t="s">
        <v>78</v>
      </c>
      <c r="AV777" t="s">
        <v>78</v>
      </c>
      <c r="AW777" t="s">
        <v>78</v>
      </c>
      <c r="AX777" t="s">
        <v>78</v>
      </c>
      <c r="AY777">
        <v>4.2</v>
      </c>
      <c r="AZ777">
        <v>1</v>
      </c>
      <c r="BA777">
        <v>1</v>
      </c>
      <c r="BB777">
        <v>0.6</v>
      </c>
      <c r="BC777">
        <v>0</v>
      </c>
      <c r="BD777">
        <v>0.571428571</v>
      </c>
      <c r="BE777">
        <v>0.66666666699999999</v>
      </c>
      <c r="BF777">
        <v>0.125</v>
      </c>
      <c r="BG777">
        <v>0</v>
      </c>
      <c r="BH777">
        <v>0.5</v>
      </c>
      <c r="BI777">
        <v>0.4</v>
      </c>
      <c r="BJ777">
        <v>0.36363636399999999</v>
      </c>
      <c r="BK777">
        <v>0</v>
      </c>
      <c r="BL777">
        <v>0.75</v>
      </c>
      <c r="BM777">
        <v>1</v>
      </c>
      <c r="BN777">
        <v>1</v>
      </c>
      <c r="BO777">
        <v>0</v>
      </c>
      <c r="BP777">
        <v>0</v>
      </c>
      <c r="BQ777" t="s">
        <v>74</v>
      </c>
      <c r="BR777" t="s">
        <v>74</v>
      </c>
      <c r="BS777" t="s">
        <v>74</v>
      </c>
      <c r="BT777" t="s">
        <v>74</v>
      </c>
      <c r="BU777" t="s">
        <v>74</v>
      </c>
      <c r="BV777" t="s">
        <v>74</v>
      </c>
      <c r="BW777" t="s">
        <v>74</v>
      </c>
      <c r="BX777" t="s">
        <v>74</v>
      </c>
      <c r="BY777" t="s">
        <v>74</v>
      </c>
      <c r="BZ777" t="s">
        <v>74</v>
      </c>
      <c r="CA777" t="s">
        <v>74</v>
      </c>
      <c r="CB777" t="s">
        <v>74</v>
      </c>
      <c r="CC777" t="s">
        <v>74</v>
      </c>
      <c r="CD777" t="s">
        <v>74</v>
      </c>
      <c r="CE777" t="s">
        <v>74</v>
      </c>
      <c r="CF777">
        <v>569.54366960000004</v>
      </c>
      <c r="CG777">
        <f>IF(CJ777&lt;$CH$1,CJ777,)</f>
        <v>0</v>
      </c>
      <c r="CH777">
        <v>1</v>
      </c>
      <c r="CI777">
        <v>777</v>
      </c>
      <c r="CJ777">
        <v>14999.99994</v>
      </c>
      <c r="CK777">
        <f t="shared" si="37"/>
        <v>1139.0873392000001</v>
      </c>
      <c r="CL777">
        <f t="shared" si="38"/>
        <v>0</v>
      </c>
    </row>
    <row r="778" spans="1:90" x14ac:dyDescent="0.25">
      <c r="A778" s="5" t="s">
        <v>831</v>
      </c>
      <c r="B778" s="2" t="s">
        <v>888</v>
      </c>
      <c r="C778" s="10">
        <v>43313</v>
      </c>
      <c r="E778" s="14" t="e">
        <f t="shared" si="36"/>
        <v>#NUM!</v>
      </c>
      <c r="H778">
        <v>244</v>
      </c>
      <c r="I778">
        <v>75.599999999999994</v>
      </c>
      <c r="J778">
        <v>156.19999999999999</v>
      </c>
      <c r="K778">
        <v>8.1999999999999993</v>
      </c>
      <c r="L778">
        <v>168</v>
      </c>
      <c r="M778">
        <v>81</v>
      </c>
      <c r="N778" t="s">
        <v>76</v>
      </c>
      <c r="O778">
        <v>271</v>
      </c>
      <c r="P778">
        <v>720</v>
      </c>
      <c r="Q778">
        <v>1520</v>
      </c>
      <c r="R778" s="1" t="s">
        <v>77</v>
      </c>
      <c r="S778" s="1" t="s">
        <v>77</v>
      </c>
      <c r="T778" t="s">
        <v>74</v>
      </c>
      <c r="U778">
        <v>8</v>
      </c>
      <c r="V778">
        <v>64</v>
      </c>
      <c r="W778">
        <v>1.8</v>
      </c>
      <c r="X778">
        <v>3</v>
      </c>
      <c r="Y778">
        <v>32</v>
      </c>
      <c r="Z778" t="s">
        <v>104</v>
      </c>
      <c r="AA778">
        <v>4230</v>
      </c>
      <c r="AF778" t="s">
        <v>74</v>
      </c>
      <c r="AG778">
        <v>13</v>
      </c>
      <c r="AH778">
        <v>2.2000000000000002</v>
      </c>
      <c r="AI778">
        <v>8</v>
      </c>
      <c r="AJ778">
        <v>2.2000000000000002</v>
      </c>
      <c r="AK778" t="s">
        <v>77</v>
      </c>
      <c r="AL778" t="s">
        <v>78</v>
      </c>
      <c r="AM778" t="s">
        <v>78</v>
      </c>
      <c r="AN778" t="s">
        <v>78</v>
      </c>
      <c r="AO778" t="s">
        <v>78</v>
      </c>
      <c r="AP778" t="s">
        <v>74</v>
      </c>
      <c r="AQ778" t="s">
        <v>74</v>
      </c>
      <c r="AR778" t="s">
        <v>77</v>
      </c>
      <c r="AS778" t="s">
        <v>78</v>
      </c>
      <c r="AT778" t="s">
        <v>77</v>
      </c>
      <c r="AU778" t="s">
        <v>78</v>
      </c>
      <c r="AV778" t="s">
        <v>78</v>
      </c>
      <c r="AW778" t="s">
        <v>78</v>
      </c>
      <c r="AX778" t="s">
        <v>78</v>
      </c>
      <c r="AY778">
        <v>4.2</v>
      </c>
      <c r="AZ778">
        <v>1</v>
      </c>
      <c r="BA778">
        <v>1</v>
      </c>
      <c r="BB778">
        <v>1</v>
      </c>
      <c r="BC778">
        <v>0</v>
      </c>
      <c r="BD778">
        <v>0.428571429</v>
      </c>
      <c r="BE778">
        <v>1</v>
      </c>
      <c r="BF778">
        <v>0.375</v>
      </c>
      <c r="BG778">
        <v>0</v>
      </c>
      <c r="BH778">
        <v>0</v>
      </c>
      <c r="BI778">
        <v>0.4</v>
      </c>
      <c r="BJ778">
        <v>0.63636363600000001</v>
      </c>
      <c r="BK778">
        <v>0</v>
      </c>
      <c r="BL778">
        <v>0.5</v>
      </c>
      <c r="BM778">
        <v>1</v>
      </c>
      <c r="BN778">
        <v>1</v>
      </c>
      <c r="BO778">
        <v>0</v>
      </c>
      <c r="BP778">
        <v>0</v>
      </c>
      <c r="BQ778" t="s">
        <v>74</v>
      </c>
      <c r="BR778" t="s">
        <v>74</v>
      </c>
      <c r="BS778" t="s">
        <v>74</v>
      </c>
      <c r="BT778" t="s">
        <v>74</v>
      </c>
      <c r="BU778" t="s">
        <v>74</v>
      </c>
      <c r="BV778" t="s">
        <v>74</v>
      </c>
      <c r="BW778" t="s">
        <v>74</v>
      </c>
      <c r="BX778" t="s">
        <v>74</v>
      </c>
      <c r="BY778" t="s">
        <v>74</v>
      </c>
      <c r="BZ778" t="s">
        <v>74</v>
      </c>
      <c r="CA778" t="s">
        <v>74</v>
      </c>
      <c r="CB778" t="s">
        <v>74</v>
      </c>
      <c r="CC778" t="s">
        <v>74</v>
      </c>
      <c r="CD778" t="s">
        <v>74</v>
      </c>
      <c r="CE778" t="s">
        <v>74</v>
      </c>
      <c r="CF778">
        <v>61.263437060000001</v>
      </c>
      <c r="CG778">
        <f>IF(CJ778&lt;$CH$1,CJ778,)</f>
        <v>0</v>
      </c>
      <c r="CH778">
        <v>1</v>
      </c>
      <c r="CI778">
        <v>778</v>
      </c>
      <c r="CJ778">
        <v>14999.999980000001</v>
      </c>
      <c r="CK778">
        <f t="shared" si="37"/>
        <v>122.52687412</v>
      </c>
      <c r="CL778">
        <f t="shared" si="38"/>
        <v>0</v>
      </c>
    </row>
    <row r="779" spans="1:90" x14ac:dyDescent="0.25">
      <c r="A779" s="5" t="s">
        <v>831</v>
      </c>
      <c r="B779" s="2" t="s">
        <v>889</v>
      </c>
      <c r="C779" s="10">
        <v>43313</v>
      </c>
      <c r="E779" s="14" t="e">
        <f t="shared" si="36"/>
        <v>#NUM!</v>
      </c>
      <c r="F779" s="3" t="s">
        <v>890</v>
      </c>
      <c r="H779">
        <v>600</v>
      </c>
      <c r="I779">
        <v>74.599999999999994</v>
      </c>
      <c r="J779">
        <v>157.6</v>
      </c>
      <c r="K779">
        <v>7.9</v>
      </c>
      <c r="L779">
        <v>183</v>
      </c>
      <c r="M779">
        <v>85</v>
      </c>
      <c r="N779" t="s">
        <v>114</v>
      </c>
      <c r="O779">
        <v>403</v>
      </c>
      <c r="P779">
        <v>1080</v>
      </c>
      <c r="Q779">
        <v>2340</v>
      </c>
      <c r="R779" s="1" t="s">
        <v>78</v>
      </c>
      <c r="S779" s="1" t="s">
        <v>77</v>
      </c>
      <c r="T779" t="s">
        <v>74</v>
      </c>
      <c r="U779">
        <v>8</v>
      </c>
      <c r="V779">
        <v>212.73599999999999</v>
      </c>
      <c r="W779">
        <v>2.2000000000000002</v>
      </c>
      <c r="X779">
        <v>6</v>
      </c>
      <c r="Y779">
        <v>128</v>
      </c>
      <c r="Z779" t="s">
        <v>77</v>
      </c>
      <c r="AA779">
        <v>3700</v>
      </c>
      <c r="AF779" t="s">
        <v>74</v>
      </c>
      <c r="AG779">
        <v>12</v>
      </c>
      <c r="AH779" t="s">
        <v>74</v>
      </c>
      <c r="AI779">
        <v>24.8</v>
      </c>
      <c r="AJ779">
        <v>2</v>
      </c>
      <c r="AK779" t="s">
        <v>78</v>
      </c>
      <c r="AL779" t="s">
        <v>78</v>
      </c>
      <c r="AM779" t="s">
        <v>78</v>
      </c>
      <c r="AN779" t="s">
        <v>78</v>
      </c>
      <c r="AO779" t="s">
        <v>74</v>
      </c>
      <c r="AP779" t="s">
        <v>78</v>
      </c>
      <c r="AQ779" t="s">
        <v>74</v>
      </c>
      <c r="AR779" t="s">
        <v>78</v>
      </c>
      <c r="AS779" t="s">
        <v>78</v>
      </c>
      <c r="AT779" t="s">
        <v>77</v>
      </c>
      <c r="AU779" t="s">
        <v>78</v>
      </c>
      <c r="AV779" t="s">
        <v>78</v>
      </c>
      <c r="AW779" t="s">
        <v>78</v>
      </c>
      <c r="AX779" t="s">
        <v>78</v>
      </c>
      <c r="AY779">
        <v>4.2</v>
      </c>
      <c r="AZ779">
        <v>1</v>
      </c>
      <c r="BA779">
        <v>1</v>
      </c>
      <c r="BB779">
        <v>1</v>
      </c>
      <c r="BC779">
        <v>0</v>
      </c>
      <c r="BD779">
        <v>0.571428571</v>
      </c>
      <c r="BE779">
        <v>1</v>
      </c>
      <c r="BF779">
        <v>0.625</v>
      </c>
      <c r="BG779">
        <v>0</v>
      </c>
      <c r="BH779">
        <v>0.5</v>
      </c>
      <c r="BI779">
        <v>0.6</v>
      </c>
      <c r="BJ779">
        <v>0.63636363600000001</v>
      </c>
      <c r="BK779">
        <v>0</v>
      </c>
      <c r="BL779">
        <v>0.75</v>
      </c>
      <c r="BM779">
        <v>1</v>
      </c>
      <c r="BN779">
        <v>1</v>
      </c>
      <c r="BO779">
        <v>0</v>
      </c>
      <c r="BP779">
        <v>5</v>
      </c>
      <c r="BQ779">
        <v>9.1999999999999993</v>
      </c>
      <c r="BR779">
        <v>8.6</v>
      </c>
      <c r="BS779">
        <v>9.4</v>
      </c>
      <c r="BT779">
        <v>9.6</v>
      </c>
      <c r="BU779">
        <v>9.1999999999999993</v>
      </c>
      <c r="BV779">
        <v>8.8000000000000007</v>
      </c>
      <c r="BW779">
        <v>9.8000000000000007</v>
      </c>
      <c r="BX779">
        <v>9.1999999999999993</v>
      </c>
      <c r="BY779">
        <v>9.4</v>
      </c>
      <c r="BZ779">
        <v>9</v>
      </c>
      <c r="CA779">
        <v>9.6</v>
      </c>
      <c r="CB779">
        <v>8.6</v>
      </c>
      <c r="CC779">
        <v>9.4</v>
      </c>
      <c r="CD779">
        <v>9.4</v>
      </c>
      <c r="CE779">
        <v>9.1999999999999993</v>
      </c>
      <c r="CF779">
        <v>61.263437060000001</v>
      </c>
      <c r="CG779">
        <f>IF(CJ779&lt;$CH$1,CJ779,)</f>
        <v>0</v>
      </c>
      <c r="CH779">
        <v>1</v>
      </c>
      <c r="CI779">
        <v>779</v>
      </c>
      <c r="CJ779">
        <v>14968.95925</v>
      </c>
      <c r="CK779">
        <f t="shared" si="37"/>
        <v>122.52687412</v>
      </c>
      <c r="CL779">
        <f t="shared" si="38"/>
        <v>0</v>
      </c>
    </row>
    <row r="780" spans="1:90" x14ac:dyDescent="0.25">
      <c r="A780" s="5" t="s">
        <v>831</v>
      </c>
      <c r="B780" s="2" t="s">
        <v>881</v>
      </c>
      <c r="C780" s="10">
        <v>43313</v>
      </c>
      <c r="D780" s="10">
        <v>43525</v>
      </c>
      <c r="E780" s="14">
        <f t="shared" si="36"/>
        <v>7</v>
      </c>
      <c r="G780" s="3" t="s">
        <v>880</v>
      </c>
      <c r="H780">
        <v>290</v>
      </c>
      <c r="I780">
        <v>74</v>
      </c>
      <c r="J780">
        <v>156.69999999999999</v>
      </c>
      <c r="K780">
        <v>8</v>
      </c>
      <c r="L780">
        <v>169</v>
      </c>
      <c r="M780">
        <v>85</v>
      </c>
      <c r="N780" t="s">
        <v>84</v>
      </c>
      <c r="O780">
        <v>400</v>
      </c>
      <c r="P780">
        <v>1080</v>
      </c>
      <c r="Q780">
        <v>2280</v>
      </c>
      <c r="R780" s="1" t="s">
        <v>78</v>
      </c>
      <c r="S780" s="1" t="s">
        <v>77</v>
      </c>
      <c r="T780" t="s">
        <v>81</v>
      </c>
      <c r="U780">
        <v>8</v>
      </c>
      <c r="V780">
        <v>171</v>
      </c>
      <c r="W780">
        <v>2</v>
      </c>
      <c r="X780">
        <v>6</v>
      </c>
      <c r="Y780">
        <v>128</v>
      </c>
      <c r="Z780" t="s">
        <v>104</v>
      </c>
      <c r="AA780">
        <v>3415</v>
      </c>
      <c r="AB780">
        <v>94</v>
      </c>
      <c r="AC780">
        <v>27.38</v>
      </c>
      <c r="AD780">
        <v>13.62</v>
      </c>
      <c r="AE780">
        <v>10.75</v>
      </c>
      <c r="AF780" t="s">
        <v>74</v>
      </c>
      <c r="AG780">
        <v>16</v>
      </c>
      <c r="AH780">
        <v>1.85</v>
      </c>
      <c r="AI780">
        <v>25</v>
      </c>
      <c r="AJ780">
        <v>2</v>
      </c>
      <c r="AK780" t="s">
        <v>78</v>
      </c>
      <c r="AL780" t="s">
        <v>78</v>
      </c>
      <c r="AM780" t="s">
        <v>78</v>
      </c>
      <c r="AN780" t="s">
        <v>78</v>
      </c>
      <c r="AO780" t="s">
        <v>78</v>
      </c>
      <c r="AP780" t="s">
        <v>78</v>
      </c>
      <c r="AQ780" t="s">
        <v>74</v>
      </c>
      <c r="AR780" t="s">
        <v>77</v>
      </c>
      <c r="AS780" t="s">
        <v>78</v>
      </c>
      <c r="AT780" t="s">
        <v>77</v>
      </c>
      <c r="AU780" t="s">
        <v>78</v>
      </c>
      <c r="AV780" t="s">
        <v>78</v>
      </c>
      <c r="AW780" t="s">
        <v>78</v>
      </c>
      <c r="AX780" t="s">
        <v>78</v>
      </c>
      <c r="AY780">
        <v>4.2</v>
      </c>
      <c r="AZ780">
        <v>1</v>
      </c>
      <c r="BA780">
        <v>1</v>
      </c>
      <c r="BB780">
        <v>0.6</v>
      </c>
      <c r="BC780">
        <v>0</v>
      </c>
      <c r="BD780">
        <v>0.428571429</v>
      </c>
      <c r="BE780">
        <v>0.66666666699999999</v>
      </c>
      <c r="BF780">
        <v>0.125</v>
      </c>
      <c r="BG780">
        <v>0</v>
      </c>
      <c r="BH780">
        <v>0</v>
      </c>
      <c r="BI780">
        <v>0.4</v>
      </c>
      <c r="BJ780">
        <v>0.36363636399999999</v>
      </c>
      <c r="BK780">
        <v>0</v>
      </c>
      <c r="BL780">
        <v>0.5</v>
      </c>
      <c r="BM780">
        <v>0.5</v>
      </c>
      <c r="BN780">
        <v>1</v>
      </c>
      <c r="BO780">
        <v>0</v>
      </c>
      <c r="BP780">
        <v>3</v>
      </c>
      <c r="BQ780" t="s">
        <v>74</v>
      </c>
      <c r="BR780" t="s">
        <v>74</v>
      </c>
      <c r="BS780" t="s">
        <v>74</v>
      </c>
      <c r="BT780" t="s">
        <v>74</v>
      </c>
      <c r="BU780" t="s">
        <v>74</v>
      </c>
      <c r="BV780" t="s">
        <v>74</v>
      </c>
      <c r="BW780" t="s">
        <v>74</v>
      </c>
      <c r="BX780" t="s">
        <v>74</v>
      </c>
      <c r="BY780" t="s">
        <v>74</v>
      </c>
      <c r="BZ780" t="s">
        <v>74</v>
      </c>
      <c r="CA780" t="s">
        <v>74</v>
      </c>
      <c r="CB780" t="s">
        <v>74</v>
      </c>
      <c r="CC780" t="s">
        <v>74</v>
      </c>
      <c r="CD780" t="s">
        <v>74</v>
      </c>
      <c r="CE780" t="s">
        <v>74</v>
      </c>
      <c r="CF780">
        <v>61.263437060000001</v>
      </c>
      <c r="CG780">
        <f>IF(CJ780&lt;$CH$1,CJ780,)</f>
        <v>0</v>
      </c>
      <c r="CH780">
        <v>1</v>
      </c>
      <c r="CI780">
        <v>780</v>
      </c>
      <c r="CJ780">
        <v>10821.890530000001</v>
      </c>
      <c r="CK780">
        <f t="shared" si="37"/>
        <v>122.52687412</v>
      </c>
      <c r="CL780">
        <f t="shared" si="38"/>
        <v>0</v>
      </c>
    </row>
    <row r="781" spans="1:90" x14ac:dyDescent="0.25">
      <c r="A781" s="5" t="s">
        <v>831</v>
      </c>
      <c r="B781" s="2" t="s">
        <v>879</v>
      </c>
      <c r="C781" s="10">
        <v>43313</v>
      </c>
      <c r="D781" s="10">
        <v>43525</v>
      </c>
      <c r="E781" s="14">
        <f t="shared" si="36"/>
        <v>7</v>
      </c>
      <c r="G781" s="3" t="s">
        <v>855</v>
      </c>
      <c r="H781">
        <v>345</v>
      </c>
      <c r="I781">
        <v>74</v>
      </c>
      <c r="J781">
        <v>156.69999999999999</v>
      </c>
      <c r="K781">
        <v>8</v>
      </c>
      <c r="L781">
        <v>169</v>
      </c>
      <c r="M781">
        <v>85</v>
      </c>
      <c r="N781" t="s">
        <v>76</v>
      </c>
      <c r="O781">
        <v>400</v>
      </c>
      <c r="P781">
        <v>1080</v>
      </c>
      <c r="Q781">
        <v>2280</v>
      </c>
      <c r="R781" s="1" t="s">
        <v>78</v>
      </c>
      <c r="S781" s="1" t="s">
        <v>77</v>
      </c>
      <c r="T781" t="s">
        <v>81</v>
      </c>
      <c r="U781">
        <v>8</v>
      </c>
      <c r="V781">
        <v>140.1</v>
      </c>
      <c r="W781">
        <v>2</v>
      </c>
      <c r="X781">
        <v>6</v>
      </c>
      <c r="Y781">
        <v>64</v>
      </c>
      <c r="Z781" t="s">
        <v>104</v>
      </c>
      <c r="AA781">
        <v>3415</v>
      </c>
      <c r="AB781">
        <v>94</v>
      </c>
      <c r="AC781">
        <v>27.38</v>
      </c>
      <c r="AD781">
        <v>13.62</v>
      </c>
      <c r="AE781">
        <v>10.75</v>
      </c>
      <c r="AF781" t="s">
        <v>74</v>
      </c>
      <c r="AG781">
        <v>16</v>
      </c>
      <c r="AH781">
        <v>1.85</v>
      </c>
      <c r="AI781">
        <v>24.8</v>
      </c>
      <c r="AJ781">
        <v>2</v>
      </c>
      <c r="AK781" t="s">
        <v>78</v>
      </c>
      <c r="AL781" t="s">
        <v>78</v>
      </c>
      <c r="AM781" t="s">
        <v>78</v>
      </c>
      <c r="AN781" t="s">
        <v>78</v>
      </c>
      <c r="AO781" t="s">
        <v>78</v>
      </c>
      <c r="AP781" t="s">
        <v>78</v>
      </c>
      <c r="AQ781" t="s">
        <v>74</v>
      </c>
      <c r="AR781" t="s">
        <v>77</v>
      </c>
      <c r="AS781" t="s">
        <v>78</v>
      </c>
      <c r="AT781" t="s">
        <v>77</v>
      </c>
      <c r="AU781" t="s">
        <v>78</v>
      </c>
      <c r="AV781" t="s">
        <v>78</v>
      </c>
      <c r="AW781" t="s">
        <v>78</v>
      </c>
      <c r="AX781" t="s">
        <v>78</v>
      </c>
      <c r="AY781">
        <v>4.2</v>
      </c>
      <c r="AZ781">
        <v>1</v>
      </c>
      <c r="BA781">
        <v>1</v>
      </c>
      <c r="BB781">
        <v>1</v>
      </c>
      <c r="BC781">
        <v>0</v>
      </c>
      <c r="BD781">
        <v>0.428571429</v>
      </c>
      <c r="BE781">
        <v>0.66666666699999999</v>
      </c>
      <c r="BF781">
        <v>0.1875</v>
      </c>
      <c r="BG781">
        <v>0</v>
      </c>
      <c r="BH781">
        <v>0</v>
      </c>
      <c r="BI781">
        <v>0.4</v>
      </c>
      <c r="BJ781">
        <v>0.45454545499999999</v>
      </c>
      <c r="BK781">
        <v>0</v>
      </c>
      <c r="BL781">
        <v>0.5</v>
      </c>
      <c r="BM781">
        <v>0.5</v>
      </c>
      <c r="BN781">
        <v>0.83333333300000001</v>
      </c>
      <c r="BO781">
        <v>0</v>
      </c>
      <c r="BP781">
        <v>1</v>
      </c>
      <c r="BQ781" t="s">
        <v>74</v>
      </c>
      <c r="BR781" t="s">
        <v>74</v>
      </c>
      <c r="BS781" t="s">
        <v>74</v>
      </c>
      <c r="BT781" t="s">
        <v>74</v>
      </c>
      <c r="BU781" t="s">
        <v>74</v>
      </c>
      <c r="BV781" t="s">
        <v>74</v>
      </c>
      <c r="BW781" t="s">
        <v>74</v>
      </c>
      <c r="BX781" t="s">
        <v>74</v>
      </c>
      <c r="BY781" t="s">
        <v>74</v>
      </c>
      <c r="BZ781" t="s">
        <v>74</v>
      </c>
      <c r="CA781" t="s">
        <v>74</v>
      </c>
      <c r="CB781" t="s">
        <v>74</v>
      </c>
      <c r="CC781" t="s">
        <v>74</v>
      </c>
      <c r="CD781" t="s">
        <v>74</v>
      </c>
      <c r="CE781" t="s">
        <v>74</v>
      </c>
      <c r="CF781">
        <v>61.263437060000001</v>
      </c>
      <c r="CG781">
        <f>IF(CJ781&lt;$CH$1,CJ781,)</f>
        <v>0</v>
      </c>
      <c r="CH781">
        <v>1</v>
      </c>
      <c r="CI781">
        <v>781</v>
      </c>
      <c r="CJ781">
        <v>9773.0472680000003</v>
      </c>
      <c r="CK781">
        <f t="shared" si="37"/>
        <v>122.52687412</v>
      </c>
      <c r="CL781">
        <f t="shared" si="38"/>
        <v>0</v>
      </c>
    </row>
    <row r="782" spans="1:90" x14ac:dyDescent="0.25">
      <c r="A782" s="5" t="s">
        <v>831</v>
      </c>
      <c r="B782" s="2" t="s">
        <v>885</v>
      </c>
      <c r="C782" s="10">
        <v>43313</v>
      </c>
      <c r="D782" s="10">
        <v>43405</v>
      </c>
      <c r="E782" s="14">
        <f t="shared" si="36"/>
        <v>3</v>
      </c>
      <c r="F782" s="3" t="s">
        <v>887</v>
      </c>
      <c r="G782" s="3" t="s">
        <v>884</v>
      </c>
      <c r="H782">
        <v>460</v>
      </c>
      <c r="I782">
        <v>74.900000000000006</v>
      </c>
      <c r="J782">
        <v>157.5</v>
      </c>
      <c r="K782">
        <v>7.5</v>
      </c>
      <c r="L782">
        <v>182</v>
      </c>
      <c r="M782">
        <v>85</v>
      </c>
      <c r="N782" t="s">
        <v>114</v>
      </c>
      <c r="O782">
        <v>403</v>
      </c>
      <c r="P782">
        <v>1080</v>
      </c>
      <c r="Q782">
        <v>2340</v>
      </c>
      <c r="R782" s="1" t="s">
        <v>78</v>
      </c>
      <c r="S782" s="1" t="s">
        <v>77</v>
      </c>
      <c r="T782" t="s">
        <v>74</v>
      </c>
      <c r="U782">
        <v>8</v>
      </c>
      <c r="V782">
        <v>175</v>
      </c>
      <c r="W782">
        <v>2</v>
      </c>
      <c r="X782">
        <v>8</v>
      </c>
      <c r="Y782">
        <v>128</v>
      </c>
      <c r="Z782" t="s">
        <v>104</v>
      </c>
      <c r="AA782">
        <v>3500</v>
      </c>
      <c r="AF782" t="s">
        <v>74</v>
      </c>
      <c r="AG782">
        <v>16</v>
      </c>
      <c r="AH782">
        <v>1.85</v>
      </c>
      <c r="AI782">
        <v>24.8</v>
      </c>
      <c r="AJ782">
        <v>2</v>
      </c>
      <c r="AK782" t="s">
        <v>78</v>
      </c>
      <c r="AL782" t="s">
        <v>78</v>
      </c>
      <c r="AM782" t="s">
        <v>78</v>
      </c>
      <c r="AN782" t="s">
        <v>78</v>
      </c>
      <c r="AO782" t="s">
        <v>78</v>
      </c>
      <c r="AP782" t="s">
        <v>78</v>
      </c>
      <c r="AQ782" t="s">
        <v>74</v>
      </c>
      <c r="AR782" t="s">
        <v>77</v>
      </c>
      <c r="AS782" t="s">
        <v>77</v>
      </c>
      <c r="AT782" t="s">
        <v>77</v>
      </c>
      <c r="AU782" t="s">
        <v>78</v>
      </c>
      <c r="AV782" t="s">
        <v>78</v>
      </c>
      <c r="AW782" t="s">
        <v>78</v>
      </c>
      <c r="AX782" t="s">
        <v>78</v>
      </c>
      <c r="AY782">
        <v>4.2</v>
      </c>
      <c r="AZ782">
        <v>1</v>
      </c>
      <c r="BA782">
        <v>1</v>
      </c>
      <c r="BB782">
        <v>0.6</v>
      </c>
      <c r="BC782">
        <v>0</v>
      </c>
      <c r="BD782">
        <v>0.571428571</v>
      </c>
      <c r="BE782">
        <v>1</v>
      </c>
      <c r="BF782">
        <v>0.25</v>
      </c>
      <c r="BG782">
        <v>0</v>
      </c>
      <c r="BH782">
        <v>0.5</v>
      </c>
      <c r="BI782">
        <v>0.4</v>
      </c>
      <c r="BJ782">
        <v>0.36363636399999999</v>
      </c>
      <c r="BK782">
        <v>0</v>
      </c>
      <c r="BL782">
        <v>0.75</v>
      </c>
      <c r="BM782">
        <v>1</v>
      </c>
      <c r="BN782">
        <v>1</v>
      </c>
      <c r="BO782">
        <v>0</v>
      </c>
      <c r="BP782">
        <v>0</v>
      </c>
      <c r="BQ782" t="s">
        <v>74</v>
      </c>
      <c r="BR782" t="s">
        <v>74</v>
      </c>
      <c r="BS782" t="s">
        <v>74</v>
      </c>
      <c r="BT782" t="s">
        <v>74</v>
      </c>
      <c r="BU782" t="s">
        <v>74</v>
      </c>
      <c r="BV782" t="s">
        <v>74</v>
      </c>
      <c r="BW782" t="s">
        <v>74</v>
      </c>
      <c r="BX782" t="s">
        <v>74</v>
      </c>
      <c r="BY782" t="s">
        <v>74</v>
      </c>
      <c r="BZ782" t="s">
        <v>74</v>
      </c>
      <c r="CA782" t="s">
        <v>74</v>
      </c>
      <c r="CB782" t="s">
        <v>74</v>
      </c>
      <c r="CC782" t="s">
        <v>74</v>
      </c>
      <c r="CD782" t="s">
        <v>74</v>
      </c>
      <c r="CE782" t="s">
        <v>74</v>
      </c>
      <c r="CF782">
        <v>61.263437060000001</v>
      </c>
      <c r="CG782">
        <f>IF(CJ782&lt;$CH$1,CJ782,)</f>
        <v>0</v>
      </c>
      <c r="CH782">
        <v>1</v>
      </c>
      <c r="CI782">
        <v>782</v>
      </c>
      <c r="CJ782">
        <v>14999.99891</v>
      </c>
      <c r="CK782">
        <f t="shared" si="37"/>
        <v>122.52687412</v>
      </c>
      <c r="CL782">
        <f t="shared" si="38"/>
        <v>0</v>
      </c>
    </row>
    <row r="783" spans="1:90" x14ac:dyDescent="0.25">
      <c r="A783" s="5" t="s">
        <v>831</v>
      </c>
      <c r="B783" s="2" t="s">
        <v>891</v>
      </c>
      <c r="C783" s="10">
        <v>43282</v>
      </c>
      <c r="E783" s="14" t="e">
        <f t="shared" si="36"/>
        <v>#NUM!</v>
      </c>
      <c r="H783">
        <v>137</v>
      </c>
      <c r="I783">
        <v>75.599999999999994</v>
      </c>
      <c r="J783">
        <v>156.19999999999999</v>
      </c>
      <c r="K783">
        <v>8.1999999999999993</v>
      </c>
      <c r="L783">
        <v>168</v>
      </c>
      <c r="M783">
        <v>81</v>
      </c>
      <c r="N783" t="s">
        <v>76</v>
      </c>
      <c r="O783">
        <v>271</v>
      </c>
      <c r="P783">
        <v>720</v>
      </c>
      <c r="Q783">
        <v>1520</v>
      </c>
      <c r="R783" s="1" t="s">
        <v>77</v>
      </c>
      <c r="S783" s="1" t="s">
        <v>77</v>
      </c>
      <c r="T783" t="s">
        <v>74</v>
      </c>
      <c r="U783">
        <v>8</v>
      </c>
      <c r="V783">
        <v>64.251000000000005</v>
      </c>
      <c r="W783">
        <v>1.8</v>
      </c>
      <c r="X783">
        <v>2</v>
      </c>
      <c r="Y783">
        <v>16</v>
      </c>
      <c r="Z783" t="s">
        <v>104</v>
      </c>
      <c r="AA783">
        <v>4230</v>
      </c>
      <c r="AF783" t="s">
        <v>74</v>
      </c>
      <c r="AG783">
        <v>13</v>
      </c>
      <c r="AH783">
        <v>2.2000000000000002</v>
      </c>
      <c r="AI783">
        <v>8</v>
      </c>
      <c r="AJ783" t="s">
        <v>74</v>
      </c>
      <c r="AK783" t="s">
        <v>77</v>
      </c>
      <c r="AL783" t="s">
        <v>78</v>
      </c>
      <c r="AM783" t="s">
        <v>78</v>
      </c>
      <c r="AN783" t="s">
        <v>78</v>
      </c>
      <c r="AO783" t="s">
        <v>78</v>
      </c>
      <c r="AP783" t="s">
        <v>74</v>
      </c>
      <c r="AQ783" t="s">
        <v>74</v>
      </c>
      <c r="AR783" t="s">
        <v>77</v>
      </c>
      <c r="AS783" t="s">
        <v>78</v>
      </c>
      <c r="AT783" t="s">
        <v>77</v>
      </c>
      <c r="AU783" t="s">
        <v>78</v>
      </c>
      <c r="AV783" t="s">
        <v>78</v>
      </c>
      <c r="AW783" t="s">
        <v>78</v>
      </c>
      <c r="AX783" t="s">
        <v>78</v>
      </c>
      <c r="AY783">
        <v>4.2</v>
      </c>
      <c r="AZ783">
        <v>1</v>
      </c>
      <c r="BA783">
        <v>1</v>
      </c>
      <c r="BB783">
        <v>0.4</v>
      </c>
      <c r="BC783">
        <v>0</v>
      </c>
      <c r="BD783">
        <v>0.428571429</v>
      </c>
      <c r="BE783">
        <v>0.33333333300000001</v>
      </c>
      <c r="BF783">
        <v>0.125</v>
      </c>
      <c r="BG783">
        <v>0</v>
      </c>
      <c r="BH783">
        <v>0</v>
      </c>
      <c r="BI783">
        <v>0.4</v>
      </c>
      <c r="BJ783">
        <v>0.36363636399999999</v>
      </c>
      <c r="BK783">
        <v>0</v>
      </c>
      <c r="BL783">
        <v>0.5</v>
      </c>
      <c r="BM783">
        <v>0.5</v>
      </c>
      <c r="BN783">
        <v>1</v>
      </c>
      <c r="BO783">
        <v>0</v>
      </c>
      <c r="BP783">
        <v>5</v>
      </c>
      <c r="BQ783">
        <v>8.5</v>
      </c>
      <c r="BR783">
        <v>7.2</v>
      </c>
      <c r="BS783">
        <v>9.4</v>
      </c>
      <c r="BT783">
        <v>9.1999999999999993</v>
      </c>
      <c r="BU783">
        <v>6.4</v>
      </c>
      <c r="BV783">
        <v>8.1999999999999993</v>
      </c>
      <c r="BW783">
        <v>8.6</v>
      </c>
      <c r="BX783">
        <v>8</v>
      </c>
      <c r="BY783">
        <v>8.4</v>
      </c>
      <c r="BZ783">
        <v>4.5999999999999996</v>
      </c>
      <c r="CA783">
        <v>7</v>
      </c>
      <c r="CB783">
        <v>7.8</v>
      </c>
      <c r="CC783">
        <v>8.4</v>
      </c>
      <c r="CD783">
        <v>9</v>
      </c>
      <c r="CE783">
        <v>8.8000000000000007</v>
      </c>
      <c r="CF783">
        <v>244.87946669999999</v>
      </c>
      <c r="CG783">
        <f>IF(CJ783&lt;$CH$1,CJ783,)</f>
        <v>1023.503122</v>
      </c>
      <c r="CH783">
        <v>1</v>
      </c>
      <c r="CI783">
        <v>783</v>
      </c>
      <c r="CJ783">
        <v>1023.503122</v>
      </c>
      <c r="CK783">
        <f t="shared" si="37"/>
        <v>489.75893339999999</v>
      </c>
      <c r="CL783">
        <f t="shared" si="38"/>
        <v>560.64328163481798</v>
      </c>
    </row>
    <row r="784" spans="1:90" x14ac:dyDescent="0.25">
      <c r="A784" s="5" t="s">
        <v>831</v>
      </c>
      <c r="B784" s="2" t="s">
        <v>844</v>
      </c>
      <c r="C784" s="10">
        <v>43282</v>
      </c>
      <c r="D784" s="10">
        <v>43525</v>
      </c>
      <c r="E784" s="14">
        <f t="shared" si="36"/>
        <v>8</v>
      </c>
      <c r="G784" s="3" t="s">
        <v>878</v>
      </c>
      <c r="H784">
        <v>200</v>
      </c>
      <c r="I784">
        <v>75.599999999999994</v>
      </c>
      <c r="J784">
        <v>156.19999999999999</v>
      </c>
      <c r="K784">
        <v>8.1999999999999993</v>
      </c>
      <c r="L784">
        <v>168</v>
      </c>
      <c r="M784">
        <v>81</v>
      </c>
      <c r="N784" t="s">
        <v>76</v>
      </c>
      <c r="O784">
        <v>271</v>
      </c>
      <c r="P784">
        <v>720</v>
      </c>
      <c r="Q784">
        <v>1520</v>
      </c>
      <c r="R784" s="1" t="s">
        <v>77</v>
      </c>
      <c r="S784" s="1" t="s">
        <v>77</v>
      </c>
      <c r="T784" t="s">
        <v>74</v>
      </c>
      <c r="U784">
        <v>8</v>
      </c>
      <c r="V784">
        <v>84.915999999999997</v>
      </c>
      <c r="W784">
        <v>1.8</v>
      </c>
      <c r="X784">
        <v>4</v>
      </c>
      <c r="Y784">
        <v>64</v>
      </c>
      <c r="Z784" t="s">
        <v>104</v>
      </c>
      <c r="AA784">
        <v>4230</v>
      </c>
      <c r="AF784" t="s">
        <v>74</v>
      </c>
      <c r="AG784">
        <v>13</v>
      </c>
      <c r="AH784">
        <v>2.2000000000000002</v>
      </c>
      <c r="AI784">
        <v>8</v>
      </c>
      <c r="AJ784">
        <v>2.2000000000000002</v>
      </c>
      <c r="AK784" t="s">
        <v>77</v>
      </c>
      <c r="AL784" t="s">
        <v>78</v>
      </c>
      <c r="AM784" t="s">
        <v>78</v>
      </c>
      <c r="AN784" t="s">
        <v>78</v>
      </c>
      <c r="AO784" t="s">
        <v>78</v>
      </c>
      <c r="AP784" t="s">
        <v>74</v>
      </c>
      <c r="AQ784" t="s">
        <v>74</v>
      </c>
      <c r="AR784" t="s">
        <v>77</v>
      </c>
      <c r="AS784" t="s">
        <v>78</v>
      </c>
      <c r="AT784" t="s">
        <v>77</v>
      </c>
      <c r="AU784" t="s">
        <v>78</v>
      </c>
      <c r="AV784" t="s">
        <v>78</v>
      </c>
      <c r="AW784" t="s">
        <v>78</v>
      </c>
      <c r="AX784" t="s">
        <v>78</v>
      </c>
      <c r="AY784">
        <v>4.2</v>
      </c>
      <c r="AZ784">
        <v>1</v>
      </c>
      <c r="BA784">
        <v>1</v>
      </c>
      <c r="BB784">
        <v>0.4</v>
      </c>
      <c r="BC784">
        <v>0</v>
      </c>
      <c r="BD784">
        <v>0.571428571</v>
      </c>
      <c r="BE784">
        <v>0.33333333300000001</v>
      </c>
      <c r="BF784">
        <v>0.125</v>
      </c>
      <c r="BG784">
        <v>0</v>
      </c>
      <c r="BH784">
        <v>0.5</v>
      </c>
      <c r="BI784">
        <v>0.4</v>
      </c>
      <c r="BJ784">
        <v>0.36363636399999999</v>
      </c>
      <c r="BK784">
        <v>0</v>
      </c>
      <c r="BL784">
        <v>0.75</v>
      </c>
      <c r="BM784">
        <v>1</v>
      </c>
      <c r="BN784">
        <v>1</v>
      </c>
      <c r="BO784">
        <v>0</v>
      </c>
      <c r="BP784">
        <v>2</v>
      </c>
      <c r="BQ784" t="s">
        <v>74</v>
      </c>
      <c r="BR784" t="s">
        <v>74</v>
      </c>
      <c r="BS784" t="s">
        <v>74</v>
      </c>
      <c r="BT784" t="s">
        <v>74</v>
      </c>
      <c r="BU784" t="s">
        <v>74</v>
      </c>
      <c r="BV784" t="s">
        <v>74</v>
      </c>
      <c r="BW784" t="s">
        <v>74</v>
      </c>
      <c r="BX784" t="s">
        <v>74</v>
      </c>
      <c r="BY784" t="s">
        <v>74</v>
      </c>
      <c r="BZ784" t="s">
        <v>74</v>
      </c>
      <c r="CA784" t="s">
        <v>74</v>
      </c>
      <c r="CB784" t="s">
        <v>74</v>
      </c>
      <c r="CC784" t="s">
        <v>74</v>
      </c>
      <c r="CD784" t="s">
        <v>74</v>
      </c>
      <c r="CE784" t="s">
        <v>74</v>
      </c>
      <c r="CF784">
        <v>244.87946669999999</v>
      </c>
      <c r="CG784">
        <f>IF(CJ784&lt;$CH$1,CJ784,)</f>
        <v>0</v>
      </c>
      <c r="CH784">
        <v>1</v>
      </c>
      <c r="CI784">
        <v>784</v>
      </c>
      <c r="CJ784">
        <v>7254.9866819999997</v>
      </c>
      <c r="CK784">
        <f t="shared" si="37"/>
        <v>489.75893339999999</v>
      </c>
      <c r="CL784">
        <f t="shared" si="38"/>
        <v>0</v>
      </c>
    </row>
    <row r="785" spans="1:90" x14ac:dyDescent="0.25">
      <c r="A785" s="5" t="s">
        <v>831</v>
      </c>
      <c r="B785" s="2" t="s">
        <v>839</v>
      </c>
      <c r="C785" s="10">
        <v>43252</v>
      </c>
      <c r="D785" s="10">
        <v>43556</v>
      </c>
      <c r="E785" s="14">
        <f t="shared" si="36"/>
        <v>10</v>
      </c>
      <c r="F785" s="3" t="s">
        <v>892</v>
      </c>
      <c r="G785" s="3" t="s">
        <v>866</v>
      </c>
      <c r="H785">
        <v>1000</v>
      </c>
      <c r="I785">
        <v>74.2</v>
      </c>
      <c r="J785">
        <v>156.69999999999999</v>
      </c>
      <c r="K785">
        <v>9.4</v>
      </c>
      <c r="L785">
        <v>186</v>
      </c>
      <c r="M785">
        <v>87</v>
      </c>
      <c r="N785" t="s">
        <v>114</v>
      </c>
      <c r="O785">
        <v>403</v>
      </c>
      <c r="P785">
        <v>1080</v>
      </c>
      <c r="Q785">
        <v>2340</v>
      </c>
      <c r="R785" s="1" t="s">
        <v>77</v>
      </c>
      <c r="S785" s="1" t="s">
        <v>77</v>
      </c>
      <c r="T785" t="s">
        <v>74</v>
      </c>
      <c r="U785">
        <v>8</v>
      </c>
      <c r="V785">
        <v>346.39299999999997</v>
      </c>
      <c r="W785">
        <v>2.8</v>
      </c>
      <c r="X785">
        <v>8</v>
      </c>
      <c r="Y785">
        <v>128</v>
      </c>
      <c r="Z785" t="s">
        <v>77</v>
      </c>
      <c r="AA785">
        <v>3730</v>
      </c>
      <c r="AB785">
        <v>90</v>
      </c>
      <c r="AC785">
        <v>27.27</v>
      </c>
      <c r="AD785">
        <v>11.17</v>
      </c>
      <c r="AE785">
        <v>16.93</v>
      </c>
      <c r="AF785" t="s">
        <v>74</v>
      </c>
      <c r="AG785">
        <v>16</v>
      </c>
      <c r="AH785">
        <v>2</v>
      </c>
      <c r="AI785">
        <v>25</v>
      </c>
      <c r="AJ785">
        <v>2</v>
      </c>
      <c r="AK785" t="s">
        <v>77</v>
      </c>
      <c r="AL785" t="s">
        <v>78</v>
      </c>
      <c r="AM785" t="s">
        <v>78</v>
      </c>
      <c r="AN785" t="s">
        <v>78</v>
      </c>
      <c r="AO785" t="s">
        <v>74</v>
      </c>
      <c r="AP785" t="s">
        <v>78</v>
      </c>
      <c r="AQ785" t="s">
        <v>74</v>
      </c>
      <c r="AR785" t="s">
        <v>77</v>
      </c>
      <c r="AS785" t="s">
        <v>77</v>
      </c>
      <c r="AT785" t="s">
        <v>77</v>
      </c>
      <c r="AU785" t="s">
        <v>78</v>
      </c>
      <c r="AV785" t="s">
        <v>78</v>
      </c>
      <c r="AW785" t="s">
        <v>78</v>
      </c>
      <c r="AX785" t="s">
        <v>78</v>
      </c>
      <c r="AY785">
        <v>5</v>
      </c>
      <c r="AZ785">
        <v>1</v>
      </c>
      <c r="BA785">
        <v>1</v>
      </c>
      <c r="BB785">
        <v>1</v>
      </c>
      <c r="BC785">
        <v>0</v>
      </c>
      <c r="BD785">
        <v>0.571428571</v>
      </c>
      <c r="BE785">
        <v>1</v>
      </c>
      <c r="BF785">
        <v>0.625</v>
      </c>
      <c r="BG785">
        <v>0</v>
      </c>
      <c r="BH785">
        <v>0.5</v>
      </c>
      <c r="BI785">
        <v>0.6</v>
      </c>
      <c r="BJ785">
        <v>0.63636363600000001</v>
      </c>
      <c r="BK785">
        <v>0</v>
      </c>
      <c r="BL785">
        <v>0.75</v>
      </c>
      <c r="BM785">
        <v>1</v>
      </c>
      <c r="BN785">
        <v>1</v>
      </c>
      <c r="BO785">
        <v>0</v>
      </c>
      <c r="BP785">
        <v>4</v>
      </c>
      <c r="BQ785" t="s">
        <v>74</v>
      </c>
      <c r="BR785" t="s">
        <v>74</v>
      </c>
      <c r="BS785" t="s">
        <v>74</v>
      </c>
      <c r="BT785" t="s">
        <v>74</v>
      </c>
      <c r="BU785" t="s">
        <v>74</v>
      </c>
      <c r="BV785" t="s">
        <v>74</v>
      </c>
      <c r="BW785" t="s">
        <v>74</v>
      </c>
      <c r="BX785" t="s">
        <v>74</v>
      </c>
      <c r="BY785" t="s">
        <v>74</v>
      </c>
      <c r="BZ785" t="s">
        <v>74</v>
      </c>
      <c r="CA785" t="s">
        <v>74</v>
      </c>
      <c r="CB785" t="s">
        <v>74</v>
      </c>
      <c r="CC785" t="s">
        <v>74</v>
      </c>
      <c r="CD785" t="s">
        <v>74</v>
      </c>
      <c r="CE785" t="s">
        <v>74</v>
      </c>
      <c r="CF785">
        <v>388.36001520000002</v>
      </c>
      <c r="CG785">
        <f>IF(CJ785&lt;$CH$1,CJ785,)</f>
        <v>0</v>
      </c>
      <c r="CH785">
        <v>1</v>
      </c>
      <c r="CI785">
        <v>785</v>
      </c>
      <c r="CJ785">
        <v>14999.999519999999</v>
      </c>
      <c r="CK785">
        <f t="shared" si="37"/>
        <v>776.72003040000004</v>
      </c>
      <c r="CL785">
        <f t="shared" si="38"/>
        <v>0</v>
      </c>
    </row>
    <row r="786" spans="1:90" x14ac:dyDescent="0.25">
      <c r="A786" s="5" t="s">
        <v>831</v>
      </c>
      <c r="B786" s="2" t="s">
        <v>893</v>
      </c>
      <c r="C786" s="10">
        <v>43191</v>
      </c>
      <c r="E786" s="14" t="e">
        <f t="shared" si="36"/>
        <v>#NUM!</v>
      </c>
      <c r="H786">
        <v>302</v>
      </c>
      <c r="I786">
        <v>75.3</v>
      </c>
      <c r="J786">
        <v>156</v>
      </c>
      <c r="K786">
        <v>7.8</v>
      </c>
      <c r="L786">
        <v>158</v>
      </c>
      <c r="M786">
        <v>82</v>
      </c>
      <c r="N786" t="s">
        <v>76</v>
      </c>
      <c r="O786">
        <v>405</v>
      </c>
      <c r="P786">
        <v>1080</v>
      </c>
      <c r="Q786">
        <v>2280</v>
      </c>
      <c r="R786" s="1" t="s">
        <v>77</v>
      </c>
      <c r="S786" s="1" t="s">
        <v>77</v>
      </c>
      <c r="T786" t="s">
        <v>74</v>
      </c>
      <c r="U786">
        <v>8</v>
      </c>
      <c r="V786">
        <v>140.161</v>
      </c>
      <c r="W786">
        <v>2</v>
      </c>
      <c r="X786">
        <v>4</v>
      </c>
      <c r="Y786">
        <v>64</v>
      </c>
      <c r="Z786" t="s">
        <v>104</v>
      </c>
      <c r="AA786">
        <v>3400</v>
      </c>
      <c r="AB786">
        <v>91</v>
      </c>
      <c r="AC786">
        <v>23.32</v>
      </c>
      <c r="AD786">
        <v>13.2</v>
      </c>
      <c r="AE786">
        <v>10.8</v>
      </c>
      <c r="AF786" t="s">
        <v>74</v>
      </c>
      <c r="AG786">
        <v>16</v>
      </c>
      <c r="AH786">
        <v>1.8</v>
      </c>
      <c r="AI786">
        <v>24</v>
      </c>
      <c r="AJ786">
        <v>2</v>
      </c>
      <c r="AK786" t="s">
        <v>78</v>
      </c>
      <c r="AL786" t="s">
        <v>78</v>
      </c>
      <c r="AM786" t="s">
        <v>78</v>
      </c>
      <c r="AN786" t="s">
        <v>78</v>
      </c>
      <c r="AO786" t="s">
        <v>78</v>
      </c>
      <c r="AP786" t="s">
        <v>74</v>
      </c>
      <c r="AQ786" t="s">
        <v>74</v>
      </c>
      <c r="AR786" t="s">
        <v>77</v>
      </c>
      <c r="AS786" t="s">
        <v>78</v>
      </c>
      <c r="AT786" t="s">
        <v>78</v>
      </c>
      <c r="AU786" t="s">
        <v>78</v>
      </c>
      <c r="AV786" t="s">
        <v>78</v>
      </c>
      <c r="AW786" t="s">
        <v>78</v>
      </c>
      <c r="AX786" t="s">
        <v>78</v>
      </c>
      <c r="AY786">
        <v>4.2</v>
      </c>
      <c r="AZ786">
        <v>1</v>
      </c>
      <c r="BA786">
        <v>1</v>
      </c>
      <c r="BB786">
        <v>0.4</v>
      </c>
      <c r="BC786">
        <v>0</v>
      </c>
      <c r="BD786">
        <v>0.428571429</v>
      </c>
      <c r="BE786">
        <v>0.33333333300000001</v>
      </c>
      <c r="BF786">
        <v>0.125</v>
      </c>
      <c r="BG786">
        <v>0</v>
      </c>
      <c r="BH786">
        <v>0</v>
      </c>
      <c r="BI786">
        <v>0.4</v>
      </c>
      <c r="BJ786">
        <v>0.36363636399999999</v>
      </c>
      <c r="BK786">
        <v>0</v>
      </c>
      <c r="BL786">
        <v>0.5</v>
      </c>
      <c r="BM786">
        <v>0.5</v>
      </c>
      <c r="BN786">
        <v>0.83333333300000001</v>
      </c>
      <c r="BO786">
        <v>0</v>
      </c>
      <c r="BP786">
        <v>8</v>
      </c>
      <c r="BQ786">
        <v>9.4</v>
      </c>
      <c r="BR786">
        <v>8.5</v>
      </c>
      <c r="BS786">
        <v>9.5</v>
      </c>
      <c r="BT786">
        <v>9.4</v>
      </c>
      <c r="BU786">
        <v>9.3000000000000007</v>
      </c>
      <c r="BV786">
        <v>8.9</v>
      </c>
      <c r="BW786">
        <v>9.5</v>
      </c>
      <c r="BX786">
        <v>8.6</v>
      </c>
      <c r="BY786">
        <v>9.5</v>
      </c>
      <c r="BZ786">
        <v>8.5</v>
      </c>
      <c r="CA786">
        <v>9.3000000000000007</v>
      </c>
      <c r="CB786">
        <v>8.9</v>
      </c>
      <c r="CC786">
        <v>9.1</v>
      </c>
      <c r="CD786">
        <v>8.1</v>
      </c>
      <c r="CE786">
        <v>9.3000000000000007</v>
      </c>
      <c r="CF786">
        <v>70.227452580000005</v>
      </c>
      <c r="CG786">
        <f>IF(CJ786&lt;$CH$1,CJ786,)</f>
        <v>0</v>
      </c>
      <c r="CH786">
        <v>1</v>
      </c>
      <c r="CI786">
        <v>786</v>
      </c>
      <c r="CJ786">
        <v>14544.95138</v>
      </c>
      <c r="CK786">
        <f t="shared" si="37"/>
        <v>140.45490516000001</v>
      </c>
      <c r="CL786">
        <f t="shared" si="38"/>
        <v>0</v>
      </c>
    </row>
    <row r="787" spans="1:90" x14ac:dyDescent="0.25">
      <c r="A787" s="5" t="s">
        <v>831</v>
      </c>
      <c r="B787" s="2" t="s">
        <v>894</v>
      </c>
      <c r="C787" s="10">
        <v>43191</v>
      </c>
      <c r="E787" s="14" t="e">
        <f t="shared" si="36"/>
        <v>#NUM!</v>
      </c>
      <c r="H787">
        <v>300</v>
      </c>
      <c r="I787">
        <v>75.3</v>
      </c>
      <c r="J787">
        <v>156</v>
      </c>
      <c r="K787">
        <v>7.8</v>
      </c>
      <c r="L787">
        <v>159</v>
      </c>
      <c r="M787">
        <v>81</v>
      </c>
      <c r="N787" t="s">
        <v>76</v>
      </c>
      <c r="O787">
        <v>407</v>
      </c>
      <c r="P787">
        <v>1080</v>
      </c>
      <c r="Q787">
        <v>2280</v>
      </c>
      <c r="R787" s="1" t="s">
        <v>77</v>
      </c>
      <c r="S787" s="1" t="s">
        <v>77</v>
      </c>
      <c r="T787" t="s">
        <v>74</v>
      </c>
      <c r="U787">
        <v>8</v>
      </c>
      <c r="V787">
        <v>140.161</v>
      </c>
      <c r="W787">
        <v>2</v>
      </c>
      <c r="X787">
        <v>4</v>
      </c>
      <c r="Y787">
        <v>128</v>
      </c>
      <c r="Z787" t="s">
        <v>104</v>
      </c>
      <c r="AA787">
        <v>3400</v>
      </c>
      <c r="AF787" t="s">
        <v>74</v>
      </c>
      <c r="AG787">
        <v>16</v>
      </c>
      <c r="AH787">
        <v>1.8</v>
      </c>
      <c r="AI787">
        <v>8</v>
      </c>
      <c r="AJ787">
        <v>2.2000000000000002</v>
      </c>
      <c r="AK787" t="s">
        <v>77</v>
      </c>
      <c r="AL787" t="s">
        <v>78</v>
      </c>
      <c r="AM787" t="s">
        <v>78</v>
      </c>
      <c r="AN787" t="s">
        <v>78</v>
      </c>
      <c r="AO787" t="s">
        <v>78</v>
      </c>
      <c r="AP787" t="s">
        <v>74</v>
      </c>
      <c r="AQ787" t="s">
        <v>74</v>
      </c>
      <c r="AR787" t="s">
        <v>77</v>
      </c>
      <c r="AS787" t="s">
        <v>78</v>
      </c>
      <c r="AT787" t="s">
        <v>77</v>
      </c>
      <c r="AU787" t="s">
        <v>78</v>
      </c>
      <c r="AV787" t="s">
        <v>78</v>
      </c>
      <c r="AW787" t="s">
        <v>78</v>
      </c>
      <c r="AX787" t="s">
        <v>78</v>
      </c>
      <c r="AY787">
        <v>4.2</v>
      </c>
      <c r="AZ787">
        <v>1</v>
      </c>
      <c r="BA787">
        <v>1</v>
      </c>
      <c r="BB787">
        <v>0.4</v>
      </c>
      <c r="BC787">
        <v>0</v>
      </c>
      <c r="BD787">
        <v>0.571428571</v>
      </c>
      <c r="BE787">
        <v>0.66666666699999999</v>
      </c>
      <c r="BF787">
        <v>0.1875</v>
      </c>
      <c r="BG787">
        <v>0</v>
      </c>
      <c r="BH787">
        <v>0.5</v>
      </c>
      <c r="BI787">
        <v>0.4</v>
      </c>
      <c r="BJ787">
        <v>0.36363636399999999</v>
      </c>
      <c r="BK787">
        <v>0</v>
      </c>
      <c r="BL787">
        <v>0.75</v>
      </c>
      <c r="BM787">
        <v>1</v>
      </c>
      <c r="BN787">
        <v>1</v>
      </c>
      <c r="BO787">
        <v>0</v>
      </c>
      <c r="BP787">
        <v>1</v>
      </c>
      <c r="BQ787" t="s">
        <v>74</v>
      </c>
      <c r="BR787" t="s">
        <v>74</v>
      </c>
      <c r="BS787" t="s">
        <v>74</v>
      </c>
      <c r="BT787" t="s">
        <v>74</v>
      </c>
      <c r="BU787" t="s">
        <v>74</v>
      </c>
      <c r="BV787" t="s">
        <v>74</v>
      </c>
      <c r="BW787" t="s">
        <v>74</v>
      </c>
      <c r="BX787" t="s">
        <v>74</v>
      </c>
      <c r="BY787" t="s">
        <v>74</v>
      </c>
      <c r="BZ787" t="s">
        <v>74</v>
      </c>
      <c r="CA787" t="s">
        <v>74</v>
      </c>
      <c r="CB787" t="s">
        <v>74</v>
      </c>
      <c r="CC787" t="s">
        <v>74</v>
      </c>
      <c r="CD787" t="s">
        <v>74</v>
      </c>
      <c r="CE787" t="s">
        <v>74</v>
      </c>
      <c r="CF787">
        <v>70.227452580000005</v>
      </c>
      <c r="CG787">
        <f>IF(CJ787&lt;$CH$1,CJ787,)</f>
        <v>0</v>
      </c>
      <c r="CH787">
        <v>1</v>
      </c>
      <c r="CI787">
        <v>787</v>
      </c>
      <c r="CJ787">
        <v>11500.09137</v>
      </c>
      <c r="CK787">
        <f t="shared" si="37"/>
        <v>140.45490516000001</v>
      </c>
      <c r="CL787">
        <f t="shared" si="38"/>
        <v>0</v>
      </c>
    </row>
    <row r="788" spans="1:90" x14ac:dyDescent="0.25">
      <c r="A788" s="5" t="s">
        <v>831</v>
      </c>
      <c r="B788" s="2" t="s">
        <v>895</v>
      </c>
      <c r="C788" s="10">
        <v>43191</v>
      </c>
      <c r="E788" s="14" t="e">
        <f t="shared" si="36"/>
        <v>#NUM!</v>
      </c>
      <c r="H788">
        <v>218</v>
      </c>
      <c r="I788">
        <v>73.099999999999994</v>
      </c>
      <c r="J788">
        <v>150.5</v>
      </c>
      <c r="K788">
        <v>7.7</v>
      </c>
      <c r="L788">
        <v>143</v>
      </c>
      <c r="M788">
        <v>76</v>
      </c>
      <c r="N788" t="s">
        <v>76</v>
      </c>
      <c r="O788">
        <v>282</v>
      </c>
      <c r="P788">
        <v>720</v>
      </c>
      <c r="Q788">
        <v>1440</v>
      </c>
      <c r="R788" s="1" t="s">
        <v>77</v>
      </c>
      <c r="S788" s="1" t="s">
        <v>77</v>
      </c>
      <c r="T788" t="s">
        <v>74</v>
      </c>
      <c r="U788">
        <v>8</v>
      </c>
      <c r="V788">
        <v>80.668000000000006</v>
      </c>
      <c r="W788">
        <v>2.5</v>
      </c>
      <c r="X788">
        <v>4</v>
      </c>
      <c r="Y788">
        <v>64</v>
      </c>
      <c r="Z788" t="s">
        <v>104</v>
      </c>
      <c r="AA788">
        <v>3180</v>
      </c>
      <c r="AF788" t="s">
        <v>74</v>
      </c>
      <c r="AG788">
        <v>13</v>
      </c>
      <c r="AH788">
        <v>2.2000000000000002</v>
      </c>
      <c r="AI788">
        <v>8</v>
      </c>
      <c r="AJ788" t="s">
        <v>74</v>
      </c>
      <c r="AK788" t="s">
        <v>77</v>
      </c>
      <c r="AL788" t="s">
        <v>78</v>
      </c>
      <c r="AM788" t="s">
        <v>78</v>
      </c>
      <c r="AN788" t="s">
        <v>78</v>
      </c>
      <c r="AO788" t="s">
        <v>78</v>
      </c>
      <c r="AP788" t="s">
        <v>74</v>
      </c>
      <c r="AQ788" t="s">
        <v>74</v>
      </c>
      <c r="AR788" t="s">
        <v>77</v>
      </c>
      <c r="AS788" t="s">
        <v>78</v>
      </c>
      <c r="AT788" t="s">
        <v>77</v>
      </c>
      <c r="AU788" t="s">
        <v>78</v>
      </c>
      <c r="AV788" t="s">
        <v>78</v>
      </c>
      <c r="AW788" t="s">
        <v>78</v>
      </c>
      <c r="AX788" t="s">
        <v>78</v>
      </c>
      <c r="AY788">
        <v>4.2</v>
      </c>
      <c r="AZ788">
        <v>1</v>
      </c>
      <c r="BA788">
        <v>1</v>
      </c>
      <c r="BB788">
        <v>0.6</v>
      </c>
      <c r="BC788">
        <v>0</v>
      </c>
      <c r="BD788">
        <v>0.571428571</v>
      </c>
      <c r="BE788">
        <v>0.66666666699999999</v>
      </c>
      <c r="BF788">
        <v>0.125</v>
      </c>
      <c r="BG788">
        <v>0</v>
      </c>
      <c r="BH788">
        <v>0.5</v>
      </c>
      <c r="BI788">
        <v>0.4</v>
      </c>
      <c r="BJ788">
        <v>0.36363636399999999</v>
      </c>
      <c r="BK788">
        <v>0</v>
      </c>
      <c r="BL788">
        <v>0.75</v>
      </c>
      <c r="BM788">
        <v>1</v>
      </c>
      <c r="BN788">
        <v>1</v>
      </c>
      <c r="BO788">
        <v>0</v>
      </c>
      <c r="BP788">
        <v>0</v>
      </c>
      <c r="BQ788" t="s">
        <v>74</v>
      </c>
      <c r="BR788" t="s">
        <v>74</v>
      </c>
      <c r="BS788" t="s">
        <v>74</v>
      </c>
      <c r="BT788" t="s">
        <v>74</v>
      </c>
      <c r="BU788" t="s">
        <v>74</v>
      </c>
      <c r="BV788" t="s">
        <v>74</v>
      </c>
      <c r="BW788" t="s">
        <v>74</v>
      </c>
      <c r="BX788" t="s">
        <v>74</v>
      </c>
      <c r="BY788" t="s">
        <v>74</v>
      </c>
      <c r="BZ788" t="s">
        <v>74</v>
      </c>
      <c r="CA788" t="s">
        <v>74</v>
      </c>
      <c r="CB788" t="s">
        <v>74</v>
      </c>
      <c r="CC788" t="s">
        <v>74</v>
      </c>
      <c r="CD788" t="s">
        <v>74</v>
      </c>
      <c r="CE788" t="s">
        <v>74</v>
      </c>
      <c r="CF788">
        <v>70.227452580000005</v>
      </c>
      <c r="CG788">
        <f>IF(CJ788&lt;$CH$1,CJ788,)</f>
        <v>0</v>
      </c>
      <c r="CH788">
        <v>1</v>
      </c>
      <c r="CI788">
        <v>788</v>
      </c>
      <c r="CJ788">
        <v>12686.75808</v>
      </c>
      <c r="CK788">
        <f t="shared" si="37"/>
        <v>140.45490516000001</v>
      </c>
      <c r="CL788">
        <f t="shared" si="38"/>
        <v>0</v>
      </c>
    </row>
    <row r="789" spans="1:90" x14ac:dyDescent="0.25">
      <c r="A789" s="5" t="s">
        <v>831</v>
      </c>
      <c r="B789" s="2" t="s">
        <v>890</v>
      </c>
      <c r="C789" s="10">
        <v>43160</v>
      </c>
      <c r="D789" s="10">
        <v>43313</v>
      </c>
      <c r="E789" s="14">
        <f t="shared" si="36"/>
        <v>5</v>
      </c>
      <c r="G789" s="3" t="s">
        <v>889</v>
      </c>
      <c r="H789">
        <v>650</v>
      </c>
      <c r="I789">
        <v>75</v>
      </c>
      <c r="J789">
        <v>155.30000000000001</v>
      </c>
      <c r="K789">
        <v>7.5</v>
      </c>
      <c r="L789">
        <v>175</v>
      </c>
      <c r="M789">
        <v>84</v>
      </c>
      <c r="N789" t="s">
        <v>84</v>
      </c>
      <c r="O789">
        <v>402</v>
      </c>
      <c r="P789">
        <v>1080</v>
      </c>
      <c r="Q789">
        <v>2280</v>
      </c>
      <c r="R789" s="1" t="s">
        <v>77</v>
      </c>
      <c r="S789" s="1" t="s">
        <v>77</v>
      </c>
      <c r="T789" t="s">
        <v>74</v>
      </c>
      <c r="U789">
        <v>8</v>
      </c>
      <c r="V789">
        <v>146.52699999999999</v>
      </c>
      <c r="W789">
        <v>2.2000000000000002</v>
      </c>
      <c r="X789">
        <v>6</v>
      </c>
      <c r="Y789">
        <v>128</v>
      </c>
      <c r="Z789" t="s">
        <v>107</v>
      </c>
      <c r="AA789">
        <v>3400</v>
      </c>
      <c r="AF789" t="s">
        <v>74</v>
      </c>
      <c r="AG789">
        <v>16</v>
      </c>
      <c r="AH789">
        <v>1.7</v>
      </c>
      <c r="AI789">
        <v>20</v>
      </c>
      <c r="AJ789">
        <v>2</v>
      </c>
      <c r="AK789" t="s">
        <v>78</v>
      </c>
      <c r="AL789" t="s">
        <v>78</v>
      </c>
      <c r="AM789" t="s">
        <v>78</v>
      </c>
      <c r="AN789" t="s">
        <v>78</v>
      </c>
      <c r="AO789" t="s">
        <v>74</v>
      </c>
      <c r="AP789" t="s">
        <v>78</v>
      </c>
      <c r="AQ789" t="s">
        <v>74</v>
      </c>
      <c r="AR789" t="s">
        <v>77</v>
      </c>
      <c r="AS789" t="s">
        <v>78</v>
      </c>
      <c r="AT789" t="s">
        <v>77</v>
      </c>
      <c r="AU789" t="s">
        <v>78</v>
      </c>
      <c r="AV789" t="s">
        <v>78</v>
      </c>
      <c r="AW789" t="s">
        <v>78</v>
      </c>
      <c r="AX789" t="s">
        <v>78</v>
      </c>
      <c r="AY789">
        <v>5</v>
      </c>
      <c r="AZ789">
        <v>1</v>
      </c>
      <c r="BA789">
        <v>1</v>
      </c>
      <c r="BB789">
        <v>0.6</v>
      </c>
      <c r="BC789">
        <v>0</v>
      </c>
      <c r="BD789">
        <v>0.571428571</v>
      </c>
      <c r="BE789">
        <v>1</v>
      </c>
      <c r="BF789">
        <v>0.375</v>
      </c>
      <c r="BG789">
        <v>0</v>
      </c>
      <c r="BH789">
        <v>0.5</v>
      </c>
      <c r="BI789">
        <v>0.4</v>
      </c>
      <c r="BJ789">
        <v>0.36363636399999999</v>
      </c>
      <c r="BK789">
        <v>0</v>
      </c>
      <c r="BL789">
        <v>0.75</v>
      </c>
      <c r="BM789">
        <v>1</v>
      </c>
      <c r="BN789">
        <v>1</v>
      </c>
      <c r="BO789">
        <v>0</v>
      </c>
      <c r="BP789">
        <v>1</v>
      </c>
      <c r="BQ789" t="s">
        <v>74</v>
      </c>
      <c r="BR789" t="s">
        <v>74</v>
      </c>
      <c r="BS789" t="s">
        <v>74</v>
      </c>
      <c r="BT789" t="s">
        <v>74</v>
      </c>
      <c r="BU789" t="s">
        <v>74</v>
      </c>
      <c r="BV789" t="s">
        <v>74</v>
      </c>
      <c r="BW789" t="s">
        <v>74</v>
      </c>
      <c r="BX789" t="s">
        <v>74</v>
      </c>
      <c r="BY789" t="s">
        <v>74</v>
      </c>
      <c r="BZ789" t="s">
        <v>74</v>
      </c>
      <c r="CA789" t="s">
        <v>74</v>
      </c>
      <c r="CB789" t="s">
        <v>74</v>
      </c>
      <c r="CC789" t="s">
        <v>74</v>
      </c>
      <c r="CD789" t="s">
        <v>74</v>
      </c>
      <c r="CE789" t="s">
        <v>74</v>
      </c>
      <c r="CF789">
        <v>755.06487319999997</v>
      </c>
      <c r="CG789">
        <f>IF(CJ789&lt;$CH$1,CJ789,)</f>
        <v>0</v>
      </c>
      <c r="CH789">
        <v>1</v>
      </c>
      <c r="CI789">
        <v>789</v>
      </c>
      <c r="CJ789">
        <v>13724.32979</v>
      </c>
      <c r="CK789">
        <f t="shared" si="37"/>
        <v>1510.1297463999999</v>
      </c>
      <c r="CL789">
        <f t="shared" si="38"/>
        <v>0</v>
      </c>
    </row>
    <row r="790" spans="1:90" x14ac:dyDescent="0.25">
      <c r="A790" s="5" t="s">
        <v>831</v>
      </c>
      <c r="B790" s="2" t="s">
        <v>860</v>
      </c>
      <c r="C790" s="10">
        <v>43160</v>
      </c>
      <c r="D790" s="10">
        <v>43556</v>
      </c>
      <c r="E790" s="14">
        <f t="shared" si="36"/>
        <v>13</v>
      </c>
      <c r="G790" s="3" t="s">
        <v>876</v>
      </c>
      <c r="H790">
        <v>192</v>
      </c>
      <c r="I790">
        <v>73.099999999999994</v>
      </c>
      <c r="J790">
        <v>150.5</v>
      </c>
      <c r="K790">
        <v>7.7</v>
      </c>
      <c r="L790">
        <v>143</v>
      </c>
      <c r="M790">
        <v>76</v>
      </c>
      <c r="N790" t="s">
        <v>76</v>
      </c>
      <c r="O790">
        <v>282</v>
      </c>
      <c r="P790">
        <v>720</v>
      </c>
      <c r="Q790">
        <v>1440</v>
      </c>
      <c r="R790" s="1" t="s">
        <v>77</v>
      </c>
      <c r="S790" s="1" t="s">
        <v>77</v>
      </c>
      <c r="T790" t="s">
        <v>74</v>
      </c>
      <c r="U790">
        <v>8</v>
      </c>
      <c r="V790">
        <v>69</v>
      </c>
      <c r="W790">
        <v>2.5</v>
      </c>
      <c r="X790">
        <v>4</v>
      </c>
      <c r="Y790">
        <v>64</v>
      </c>
      <c r="Z790" t="s">
        <v>104</v>
      </c>
      <c r="AA790">
        <v>3180</v>
      </c>
      <c r="AF790" t="s">
        <v>74</v>
      </c>
      <c r="AG790">
        <v>13</v>
      </c>
      <c r="AH790">
        <v>2.2000000000000002</v>
      </c>
      <c r="AI790">
        <v>8</v>
      </c>
      <c r="AJ790" t="s">
        <v>74</v>
      </c>
      <c r="AK790" t="s">
        <v>77</v>
      </c>
      <c r="AL790" t="s">
        <v>78</v>
      </c>
      <c r="AM790" t="s">
        <v>78</v>
      </c>
      <c r="AN790" t="s">
        <v>78</v>
      </c>
      <c r="AO790" t="s">
        <v>78</v>
      </c>
      <c r="AP790" t="s">
        <v>74</v>
      </c>
      <c r="AQ790" t="s">
        <v>74</v>
      </c>
      <c r="AR790" t="s">
        <v>77</v>
      </c>
      <c r="AS790" t="s">
        <v>78</v>
      </c>
      <c r="AT790" t="s">
        <v>78</v>
      </c>
      <c r="AU790" t="s">
        <v>78</v>
      </c>
      <c r="AV790" t="s">
        <v>78</v>
      </c>
      <c r="AW790" t="s">
        <v>78</v>
      </c>
      <c r="AX790" t="s">
        <v>78</v>
      </c>
      <c r="AY790">
        <v>4.2</v>
      </c>
      <c r="AZ790">
        <v>1</v>
      </c>
      <c r="BA790">
        <v>1</v>
      </c>
      <c r="BB790">
        <v>0.6</v>
      </c>
      <c r="BC790">
        <v>0</v>
      </c>
      <c r="BD790">
        <v>0.571428571</v>
      </c>
      <c r="BE790">
        <v>0.66666666699999999</v>
      </c>
      <c r="BF790">
        <v>0.25</v>
      </c>
      <c r="BG790">
        <v>0</v>
      </c>
      <c r="BH790">
        <v>0.5</v>
      </c>
      <c r="BI790">
        <v>0.4</v>
      </c>
      <c r="BJ790">
        <v>0.36363636399999999</v>
      </c>
      <c r="BK790">
        <v>0</v>
      </c>
      <c r="BL790">
        <v>0.75</v>
      </c>
      <c r="BM790">
        <v>1</v>
      </c>
      <c r="BN790">
        <v>1</v>
      </c>
      <c r="BO790">
        <v>0</v>
      </c>
      <c r="BP790">
        <v>1</v>
      </c>
      <c r="BQ790" t="s">
        <v>74</v>
      </c>
      <c r="BR790" t="s">
        <v>74</v>
      </c>
      <c r="BS790" t="s">
        <v>74</v>
      </c>
      <c r="BT790" t="s">
        <v>74</v>
      </c>
      <c r="BU790" t="s">
        <v>74</v>
      </c>
      <c r="BV790" t="s">
        <v>74</v>
      </c>
      <c r="BW790" t="s">
        <v>74</v>
      </c>
      <c r="BX790" t="s">
        <v>74</v>
      </c>
      <c r="BY790" t="s">
        <v>74</v>
      </c>
      <c r="BZ790" t="s">
        <v>74</v>
      </c>
      <c r="CA790" t="s">
        <v>74</v>
      </c>
      <c r="CB790" t="s">
        <v>74</v>
      </c>
      <c r="CC790" t="s">
        <v>74</v>
      </c>
      <c r="CD790" t="s">
        <v>74</v>
      </c>
      <c r="CE790" t="s">
        <v>74</v>
      </c>
      <c r="CF790">
        <v>755.06487319999997</v>
      </c>
      <c r="CG790">
        <f>IF(CJ790&lt;$CH$1,CJ790,)</f>
        <v>1724.186003</v>
      </c>
      <c r="CH790">
        <v>1</v>
      </c>
      <c r="CI790">
        <v>790</v>
      </c>
      <c r="CJ790">
        <v>1724.186003</v>
      </c>
      <c r="CK790">
        <f t="shared" si="37"/>
        <v>1510.1297463999999</v>
      </c>
      <c r="CL790">
        <f t="shared" si="38"/>
        <v>944.45564267730697</v>
      </c>
    </row>
    <row r="791" spans="1:90" x14ac:dyDescent="0.25">
      <c r="A791" s="5" t="s">
        <v>831</v>
      </c>
      <c r="B791" s="2" t="s">
        <v>887</v>
      </c>
      <c r="C791" s="10">
        <v>43160</v>
      </c>
      <c r="D791" s="10">
        <v>43313</v>
      </c>
      <c r="E791" s="14">
        <f t="shared" si="36"/>
        <v>5</v>
      </c>
      <c r="G791" s="3" t="s">
        <v>885</v>
      </c>
      <c r="H791">
        <v>400</v>
      </c>
      <c r="I791">
        <v>75.2</v>
      </c>
      <c r="J791">
        <v>155.1</v>
      </c>
      <c r="K791">
        <v>7.4</v>
      </c>
      <c r="L791">
        <v>175</v>
      </c>
      <c r="M791">
        <v>84</v>
      </c>
      <c r="N791" t="s">
        <v>84</v>
      </c>
      <c r="O791">
        <v>402</v>
      </c>
      <c r="P791">
        <v>1080</v>
      </c>
      <c r="Q791">
        <v>2280</v>
      </c>
      <c r="R791" s="1" t="s">
        <v>77</v>
      </c>
      <c r="S791" s="1" t="s">
        <v>77</v>
      </c>
      <c r="T791" t="s">
        <v>74</v>
      </c>
      <c r="U791">
        <v>8</v>
      </c>
      <c r="V791">
        <v>140.161</v>
      </c>
      <c r="W791">
        <v>2</v>
      </c>
      <c r="X791">
        <v>6</v>
      </c>
      <c r="Y791">
        <v>128</v>
      </c>
      <c r="Z791" t="s">
        <v>107</v>
      </c>
      <c r="AA791">
        <v>3450</v>
      </c>
      <c r="AB791">
        <v>86</v>
      </c>
      <c r="AC791">
        <v>24.3</v>
      </c>
      <c r="AD791">
        <v>10.220000000000001</v>
      </c>
      <c r="AE791">
        <v>13.4</v>
      </c>
      <c r="AF791" t="s">
        <v>74</v>
      </c>
      <c r="AG791">
        <v>16</v>
      </c>
      <c r="AH791">
        <v>1.7</v>
      </c>
      <c r="AI791">
        <v>20</v>
      </c>
      <c r="AJ791">
        <v>2</v>
      </c>
      <c r="AK791" t="s">
        <v>78</v>
      </c>
      <c r="AL791" t="s">
        <v>78</v>
      </c>
      <c r="AM791" t="s">
        <v>78</v>
      </c>
      <c r="AN791" t="s">
        <v>78</v>
      </c>
      <c r="AO791" t="s">
        <v>74</v>
      </c>
      <c r="AP791" t="s">
        <v>78</v>
      </c>
      <c r="AQ791" t="s">
        <v>74</v>
      </c>
      <c r="AR791" t="s">
        <v>77</v>
      </c>
      <c r="AS791" t="s">
        <v>78</v>
      </c>
      <c r="AT791" t="s">
        <v>77</v>
      </c>
      <c r="AU791" t="s">
        <v>78</v>
      </c>
      <c r="AV791" t="s">
        <v>78</v>
      </c>
      <c r="AW791" t="s">
        <v>78</v>
      </c>
      <c r="AX791" t="s">
        <v>78</v>
      </c>
      <c r="AY791">
        <v>4.2</v>
      </c>
      <c r="AZ791">
        <v>1</v>
      </c>
      <c r="BA791">
        <v>1</v>
      </c>
      <c r="BB791">
        <v>0.6</v>
      </c>
      <c r="BC791">
        <v>0</v>
      </c>
      <c r="BD791">
        <v>0.571428571</v>
      </c>
      <c r="BE791">
        <v>1</v>
      </c>
      <c r="BF791">
        <v>0.25</v>
      </c>
      <c r="BG791">
        <v>0</v>
      </c>
      <c r="BH791">
        <v>0.5</v>
      </c>
      <c r="BI791">
        <v>0.4</v>
      </c>
      <c r="BJ791">
        <v>0.36363636399999999</v>
      </c>
      <c r="BK791">
        <v>0</v>
      </c>
      <c r="BL791">
        <v>0.75</v>
      </c>
      <c r="BM791">
        <v>1</v>
      </c>
      <c r="BN791">
        <v>1</v>
      </c>
      <c r="BO791">
        <v>0</v>
      </c>
      <c r="BP791">
        <v>1</v>
      </c>
      <c r="BQ791" t="s">
        <v>74</v>
      </c>
      <c r="BR791" t="s">
        <v>74</v>
      </c>
      <c r="BS791" t="s">
        <v>74</v>
      </c>
      <c r="BT791" t="s">
        <v>74</v>
      </c>
      <c r="BU791" t="s">
        <v>74</v>
      </c>
      <c r="BV791" t="s">
        <v>74</v>
      </c>
      <c r="BW791" t="s">
        <v>74</v>
      </c>
      <c r="BX791" t="s">
        <v>74</v>
      </c>
      <c r="BY791" t="s">
        <v>74</v>
      </c>
      <c r="BZ791" t="s">
        <v>74</v>
      </c>
      <c r="CA791" t="s">
        <v>74</v>
      </c>
      <c r="CB791" t="s">
        <v>74</v>
      </c>
      <c r="CC791" t="s">
        <v>74</v>
      </c>
      <c r="CD791" t="s">
        <v>74</v>
      </c>
      <c r="CE791" t="s">
        <v>74</v>
      </c>
      <c r="CF791">
        <v>755.06487319999997</v>
      </c>
      <c r="CG791">
        <f>IF(CJ791&lt;$CH$1,CJ791,)</f>
        <v>0</v>
      </c>
      <c r="CH791">
        <v>1</v>
      </c>
      <c r="CI791">
        <v>791</v>
      </c>
      <c r="CJ791">
        <v>14999.999959999999</v>
      </c>
      <c r="CK791">
        <f t="shared" si="37"/>
        <v>1510.1297463999999</v>
      </c>
      <c r="CL791">
        <f t="shared" si="38"/>
        <v>0</v>
      </c>
    </row>
    <row r="792" spans="1:90" x14ac:dyDescent="0.25">
      <c r="A792" s="5" t="s">
        <v>831</v>
      </c>
      <c r="B792" s="2" t="s">
        <v>837</v>
      </c>
      <c r="C792" s="10">
        <v>43132</v>
      </c>
      <c r="E792" s="14" t="e">
        <f t="shared" si="36"/>
        <v>#NUM!</v>
      </c>
      <c r="H792">
        <v>180</v>
      </c>
      <c r="I792">
        <v>73.8</v>
      </c>
      <c r="J792">
        <v>148.1</v>
      </c>
      <c r="K792">
        <v>7.6</v>
      </c>
      <c r="L792">
        <v>137</v>
      </c>
      <c r="M792">
        <v>68</v>
      </c>
      <c r="N792" t="s">
        <v>76</v>
      </c>
      <c r="O792">
        <v>282</v>
      </c>
      <c r="P792">
        <v>720</v>
      </c>
      <c r="Q792">
        <v>1280</v>
      </c>
      <c r="R792" s="1" t="s">
        <v>77</v>
      </c>
      <c r="S792" s="1" t="s">
        <v>77</v>
      </c>
      <c r="T792" t="s">
        <v>74</v>
      </c>
      <c r="U792">
        <v>8</v>
      </c>
      <c r="V792">
        <v>62.155000000000001</v>
      </c>
      <c r="W792">
        <v>1.8</v>
      </c>
      <c r="X792">
        <v>3</v>
      </c>
      <c r="Y792">
        <v>16</v>
      </c>
      <c r="Z792" t="s">
        <v>104</v>
      </c>
      <c r="AA792">
        <v>3000</v>
      </c>
      <c r="AF792" t="s">
        <v>74</v>
      </c>
      <c r="AG792">
        <v>13</v>
      </c>
      <c r="AH792">
        <v>2.2000000000000002</v>
      </c>
      <c r="AI792">
        <v>5</v>
      </c>
      <c r="AJ792" t="s">
        <v>74</v>
      </c>
      <c r="AK792" t="s">
        <v>77</v>
      </c>
      <c r="AL792" t="s">
        <v>78</v>
      </c>
      <c r="AM792" t="s">
        <v>78</v>
      </c>
      <c r="AN792" t="s">
        <v>78</v>
      </c>
      <c r="AO792" t="s">
        <v>78</v>
      </c>
      <c r="AP792" t="s">
        <v>74</v>
      </c>
      <c r="AQ792" t="s">
        <v>74</v>
      </c>
      <c r="AR792" t="s">
        <v>77</v>
      </c>
      <c r="AS792" t="s">
        <v>78</v>
      </c>
      <c r="AT792" t="s">
        <v>77</v>
      </c>
      <c r="AU792" t="s">
        <v>78</v>
      </c>
      <c r="AV792" t="s">
        <v>78</v>
      </c>
      <c r="AW792" t="s">
        <v>78</v>
      </c>
      <c r="AX792" t="s">
        <v>78</v>
      </c>
      <c r="AY792">
        <v>4.2</v>
      </c>
      <c r="AZ792">
        <v>1</v>
      </c>
      <c r="BA792">
        <v>1</v>
      </c>
      <c r="BB792">
        <v>0.6</v>
      </c>
      <c r="BC792">
        <v>0</v>
      </c>
      <c r="BD792">
        <v>0.428571429</v>
      </c>
      <c r="BE792">
        <v>0.33333333300000001</v>
      </c>
      <c r="BF792">
        <v>0.125</v>
      </c>
      <c r="BG792">
        <v>0</v>
      </c>
      <c r="BH792">
        <v>0</v>
      </c>
      <c r="BI792">
        <v>0.4</v>
      </c>
      <c r="BJ792">
        <v>0.36363636399999999</v>
      </c>
      <c r="BK792">
        <v>0</v>
      </c>
      <c r="BL792">
        <v>0.5</v>
      </c>
      <c r="BM792">
        <v>0.5</v>
      </c>
      <c r="BN792">
        <v>0.83333333300000001</v>
      </c>
      <c r="BO792">
        <v>0</v>
      </c>
      <c r="BP792">
        <v>0</v>
      </c>
      <c r="BQ792" t="s">
        <v>74</v>
      </c>
      <c r="BR792" t="s">
        <v>74</v>
      </c>
      <c r="BS792" t="s">
        <v>74</v>
      </c>
      <c r="BT792" t="s">
        <v>74</v>
      </c>
      <c r="BU792" t="s">
        <v>74</v>
      </c>
      <c r="BV792" t="s">
        <v>74</v>
      </c>
      <c r="BW792" t="s">
        <v>74</v>
      </c>
      <c r="BX792" t="s">
        <v>74</v>
      </c>
      <c r="BY792" t="s">
        <v>74</v>
      </c>
      <c r="BZ792" t="s">
        <v>74</v>
      </c>
      <c r="CA792" t="s">
        <v>74</v>
      </c>
      <c r="CB792" t="s">
        <v>74</v>
      </c>
      <c r="CC792" t="s">
        <v>74</v>
      </c>
      <c r="CD792" t="s">
        <v>74</v>
      </c>
      <c r="CE792" t="s">
        <v>74</v>
      </c>
      <c r="CF792">
        <v>861.63874080000005</v>
      </c>
      <c r="CG792">
        <f>IF(CJ792&lt;$CH$1,CJ792,)</f>
        <v>0</v>
      </c>
      <c r="CH792">
        <v>1</v>
      </c>
      <c r="CI792">
        <v>792</v>
      </c>
      <c r="CJ792">
        <v>11793.7343</v>
      </c>
      <c r="CK792">
        <f t="shared" si="37"/>
        <v>1723.2774816000001</v>
      </c>
      <c r="CL792">
        <f t="shared" si="38"/>
        <v>0</v>
      </c>
    </row>
    <row r="793" spans="1:90" x14ac:dyDescent="0.25">
      <c r="A793" s="5" t="s">
        <v>831</v>
      </c>
      <c r="B793" s="2" t="s">
        <v>896</v>
      </c>
      <c r="C793" s="10">
        <v>43101</v>
      </c>
      <c r="E793" s="14" t="e">
        <f t="shared" si="36"/>
        <v>#NUM!</v>
      </c>
      <c r="H793">
        <v>180</v>
      </c>
      <c r="I793">
        <v>73.099999999999994</v>
      </c>
      <c r="J793">
        <v>150.5</v>
      </c>
      <c r="K793">
        <v>7.7</v>
      </c>
      <c r="L793">
        <v>143</v>
      </c>
      <c r="M793">
        <v>76</v>
      </c>
      <c r="N793" t="s">
        <v>76</v>
      </c>
      <c r="O793">
        <v>282</v>
      </c>
      <c r="P793">
        <v>720</v>
      </c>
      <c r="Q793">
        <v>1440</v>
      </c>
      <c r="R793" s="1" t="s">
        <v>77</v>
      </c>
      <c r="S793" s="1" t="s">
        <v>77</v>
      </c>
      <c r="T793" t="s">
        <v>74</v>
      </c>
      <c r="U793">
        <v>8</v>
      </c>
      <c r="V793">
        <v>80.668000000000006</v>
      </c>
      <c r="W793">
        <v>2.5</v>
      </c>
      <c r="X793">
        <v>3</v>
      </c>
      <c r="Y793">
        <v>32</v>
      </c>
      <c r="Z793" t="s">
        <v>104</v>
      </c>
      <c r="AA793">
        <v>3180</v>
      </c>
      <c r="AF793" t="s">
        <v>74</v>
      </c>
      <c r="AG793">
        <v>13</v>
      </c>
      <c r="AH793">
        <v>2.2000000000000002</v>
      </c>
      <c r="AI793">
        <v>8</v>
      </c>
      <c r="AJ793" t="s">
        <v>74</v>
      </c>
      <c r="AK793" t="s">
        <v>77</v>
      </c>
      <c r="AL793" t="s">
        <v>78</v>
      </c>
      <c r="AM793" t="s">
        <v>78</v>
      </c>
      <c r="AN793" t="s">
        <v>78</v>
      </c>
      <c r="AO793" t="s">
        <v>78</v>
      </c>
      <c r="AP793" t="s">
        <v>74</v>
      </c>
      <c r="AQ793" t="s">
        <v>74</v>
      </c>
      <c r="AR793" t="s">
        <v>77</v>
      </c>
      <c r="AS793" t="s">
        <v>78</v>
      </c>
      <c r="AT793" t="s">
        <v>77</v>
      </c>
      <c r="AU793" t="s">
        <v>78</v>
      </c>
      <c r="AV793" t="s">
        <v>78</v>
      </c>
      <c r="AW793" t="s">
        <v>78</v>
      </c>
      <c r="AX793" t="s">
        <v>78</v>
      </c>
      <c r="AY793">
        <v>4.2</v>
      </c>
      <c r="AZ793">
        <v>1</v>
      </c>
      <c r="BA793">
        <v>0</v>
      </c>
      <c r="BB793">
        <v>0</v>
      </c>
      <c r="BC793">
        <v>0</v>
      </c>
      <c r="BD793">
        <v>0.428571429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0.5</v>
      </c>
      <c r="BM793">
        <v>0</v>
      </c>
      <c r="BN793">
        <v>0</v>
      </c>
      <c r="BO793">
        <v>0</v>
      </c>
      <c r="BP793">
        <v>0</v>
      </c>
      <c r="BQ793" t="s">
        <v>74</v>
      </c>
      <c r="BR793" t="s">
        <v>74</v>
      </c>
      <c r="BS793" t="s">
        <v>74</v>
      </c>
      <c r="BT793" t="s">
        <v>74</v>
      </c>
      <c r="BU793" t="s">
        <v>74</v>
      </c>
      <c r="BV793" t="s">
        <v>74</v>
      </c>
      <c r="BW793" t="s">
        <v>74</v>
      </c>
      <c r="BX793" t="s">
        <v>74</v>
      </c>
      <c r="BY793" t="s">
        <v>74</v>
      </c>
      <c r="BZ793" t="s">
        <v>74</v>
      </c>
      <c r="CA793" t="s">
        <v>74</v>
      </c>
      <c r="CB793" t="s">
        <v>74</v>
      </c>
      <c r="CC793" t="s">
        <v>74</v>
      </c>
      <c r="CD793" t="s">
        <v>74</v>
      </c>
      <c r="CE793" t="s">
        <v>74</v>
      </c>
      <c r="CF793">
        <v>912.38790040000004</v>
      </c>
      <c r="CG793">
        <f>IF(CJ793&lt;$CH$1,CJ793,)</f>
        <v>0</v>
      </c>
      <c r="CH793">
        <v>1</v>
      </c>
      <c r="CI793">
        <v>793</v>
      </c>
      <c r="CJ793">
        <v>14978.55069</v>
      </c>
      <c r="CK793">
        <f t="shared" si="37"/>
        <v>1824.7758008000001</v>
      </c>
      <c r="CL793">
        <f t="shared" si="38"/>
        <v>0</v>
      </c>
    </row>
    <row r="794" spans="1:90" x14ac:dyDescent="0.25">
      <c r="A794" s="5" t="s">
        <v>831</v>
      </c>
      <c r="B794" s="2" t="s">
        <v>897</v>
      </c>
      <c r="C794" s="10">
        <v>43070</v>
      </c>
      <c r="E794" s="14" t="e">
        <f t="shared" si="36"/>
        <v>#NUM!</v>
      </c>
      <c r="H794">
        <v>217</v>
      </c>
      <c r="I794">
        <v>76</v>
      </c>
      <c r="J794">
        <v>156.5</v>
      </c>
      <c r="K794">
        <v>7.5</v>
      </c>
      <c r="L794">
        <v>152</v>
      </c>
      <c r="M794">
        <v>78</v>
      </c>
      <c r="N794" t="s">
        <v>76</v>
      </c>
      <c r="O794">
        <v>402</v>
      </c>
      <c r="P794">
        <v>1080</v>
      </c>
      <c r="Q794">
        <v>2160</v>
      </c>
      <c r="R794" s="1" t="s">
        <v>77</v>
      </c>
      <c r="S794" s="1" t="s">
        <v>77</v>
      </c>
      <c r="T794" t="s">
        <v>74</v>
      </c>
      <c r="U794">
        <v>8</v>
      </c>
      <c r="V794">
        <v>69.234999999999999</v>
      </c>
      <c r="W794">
        <v>2.5</v>
      </c>
      <c r="X794">
        <v>4</v>
      </c>
      <c r="Y794">
        <v>64</v>
      </c>
      <c r="Z794" t="s">
        <v>104</v>
      </c>
      <c r="AA794">
        <v>3200</v>
      </c>
      <c r="AF794" t="s">
        <v>74</v>
      </c>
      <c r="AG794">
        <v>13</v>
      </c>
      <c r="AH794">
        <v>2.2000000000000002</v>
      </c>
      <c r="AI794">
        <v>16</v>
      </c>
      <c r="AJ794" t="s">
        <v>74</v>
      </c>
      <c r="AK794" t="s">
        <v>78</v>
      </c>
      <c r="AL794" t="s">
        <v>78</v>
      </c>
      <c r="AM794" t="s">
        <v>78</v>
      </c>
      <c r="AN794" t="s">
        <v>78</v>
      </c>
      <c r="AO794" t="s">
        <v>78</v>
      </c>
      <c r="AP794" t="s">
        <v>74</v>
      </c>
      <c r="AQ794" t="s">
        <v>74</v>
      </c>
      <c r="AR794" t="s">
        <v>77</v>
      </c>
      <c r="AS794" t="s">
        <v>78</v>
      </c>
      <c r="AT794" t="s">
        <v>77</v>
      </c>
      <c r="AU794" t="s">
        <v>78</v>
      </c>
      <c r="AV794" t="s">
        <v>78</v>
      </c>
      <c r="AW794" t="s">
        <v>78</v>
      </c>
      <c r="AX794" t="s">
        <v>78</v>
      </c>
      <c r="AY794">
        <v>4.2</v>
      </c>
      <c r="AZ794">
        <v>1</v>
      </c>
      <c r="BA794">
        <v>1</v>
      </c>
      <c r="BB794">
        <v>0.4</v>
      </c>
      <c r="BC794">
        <v>0</v>
      </c>
      <c r="BD794">
        <v>0.571428571</v>
      </c>
      <c r="BE794">
        <v>1</v>
      </c>
      <c r="BF794">
        <v>0.25</v>
      </c>
      <c r="BG794">
        <v>0</v>
      </c>
      <c r="BH794">
        <v>0.5</v>
      </c>
      <c r="BI794">
        <v>0.4</v>
      </c>
      <c r="BJ794">
        <v>0.36363636399999999</v>
      </c>
      <c r="BK794">
        <v>0</v>
      </c>
      <c r="BL794">
        <v>0.75</v>
      </c>
      <c r="BM794">
        <v>1</v>
      </c>
      <c r="BN794">
        <v>1</v>
      </c>
      <c r="BO794">
        <v>0</v>
      </c>
      <c r="BP794">
        <v>0</v>
      </c>
      <c r="BQ794" t="s">
        <v>74</v>
      </c>
      <c r="BR794" t="s">
        <v>74</v>
      </c>
      <c r="BS794" t="s">
        <v>74</v>
      </c>
      <c r="BT794" t="s">
        <v>74</v>
      </c>
      <c r="BU794" t="s">
        <v>74</v>
      </c>
      <c r="BV794" t="s">
        <v>74</v>
      </c>
      <c r="BW794" t="s">
        <v>74</v>
      </c>
      <c r="BX794" t="s">
        <v>74</v>
      </c>
      <c r="BY794" t="s">
        <v>74</v>
      </c>
      <c r="BZ794" t="s">
        <v>74</v>
      </c>
      <c r="CA794" t="s">
        <v>74</v>
      </c>
      <c r="CB794" t="s">
        <v>74</v>
      </c>
      <c r="CC794" t="s">
        <v>74</v>
      </c>
      <c r="CD794" t="s">
        <v>74</v>
      </c>
      <c r="CE794" t="s">
        <v>74</v>
      </c>
      <c r="CF794">
        <v>128.7768777</v>
      </c>
      <c r="CG794">
        <f>IF(CJ794&lt;$CH$1,CJ794,)</f>
        <v>0</v>
      </c>
      <c r="CH794">
        <v>1</v>
      </c>
      <c r="CI794">
        <v>794</v>
      </c>
      <c r="CJ794">
        <v>14999.99994</v>
      </c>
      <c r="CK794">
        <f t="shared" si="37"/>
        <v>257.5537554</v>
      </c>
      <c r="CL794">
        <f t="shared" si="38"/>
        <v>0</v>
      </c>
    </row>
    <row r="795" spans="1:90" x14ac:dyDescent="0.25">
      <c r="A795" s="5" t="s">
        <v>831</v>
      </c>
      <c r="B795" s="2" t="s">
        <v>898</v>
      </c>
      <c r="C795" s="10">
        <v>43040</v>
      </c>
      <c r="E795" s="14" t="e">
        <f t="shared" si="36"/>
        <v>#NUM!</v>
      </c>
      <c r="H795">
        <v>306</v>
      </c>
      <c r="I795">
        <v>76</v>
      </c>
      <c r="J795">
        <v>157.30000000000001</v>
      </c>
      <c r="K795">
        <v>7</v>
      </c>
      <c r="L795">
        <v>140</v>
      </c>
      <c r="M795">
        <v>78</v>
      </c>
      <c r="N795" t="s">
        <v>114</v>
      </c>
      <c r="O795">
        <v>402</v>
      </c>
      <c r="P795">
        <v>1080</v>
      </c>
      <c r="Q795">
        <v>2160</v>
      </c>
      <c r="R795" s="1" t="s">
        <v>77</v>
      </c>
      <c r="S795" s="1" t="s">
        <v>77</v>
      </c>
      <c r="T795" t="s">
        <v>74</v>
      </c>
      <c r="U795">
        <v>8</v>
      </c>
      <c r="V795">
        <v>77.122</v>
      </c>
      <c r="W795">
        <v>2.5</v>
      </c>
      <c r="X795">
        <v>4</v>
      </c>
      <c r="Y795">
        <v>64</v>
      </c>
      <c r="Z795" t="s">
        <v>104</v>
      </c>
      <c r="AA795">
        <v>3000</v>
      </c>
      <c r="AF795" t="s">
        <v>74</v>
      </c>
      <c r="AG795">
        <v>16</v>
      </c>
      <c r="AH795">
        <v>1.8</v>
      </c>
      <c r="AI795">
        <v>16</v>
      </c>
      <c r="AJ795">
        <v>2</v>
      </c>
      <c r="AK795" t="s">
        <v>78</v>
      </c>
      <c r="AL795" t="s">
        <v>78</v>
      </c>
      <c r="AM795" t="s">
        <v>78</v>
      </c>
      <c r="AN795" t="s">
        <v>78</v>
      </c>
      <c r="AO795" t="s">
        <v>78</v>
      </c>
      <c r="AP795" t="s">
        <v>74</v>
      </c>
      <c r="AQ795" t="s">
        <v>74</v>
      </c>
      <c r="AR795" t="s">
        <v>77</v>
      </c>
      <c r="AS795" t="s">
        <v>78</v>
      </c>
      <c r="AT795" t="s">
        <v>77</v>
      </c>
      <c r="AU795" t="s">
        <v>78</v>
      </c>
      <c r="AV795" t="s">
        <v>78</v>
      </c>
      <c r="AW795" t="s">
        <v>78</v>
      </c>
      <c r="AX795" t="s">
        <v>78</v>
      </c>
      <c r="AY795">
        <v>4.2</v>
      </c>
      <c r="AZ795">
        <v>1</v>
      </c>
      <c r="BA795">
        <v>1</v>
      </c>
      <c r="BB795">
        <v>0.6</v>
      </c>
      <c r="BC795">
        <v>0</v>
      </c>
      <c r="BD795">
        <v>0.571428571</v>
      </c>
      <c r="BE795">
        <v>0.66666666699999999</v>
      </c>
      <c r="BF795">
        <v>0.25</v>
      </c>
      <c r="BG795">
        <v>0</v>
      </c>
      <c r="BH795">
        <v>0.5</v>
      </c>
      <c r="BI795">
        <v>0.4</v>
      </c>
      <c r="BJ795">
        <v>0.36363636399999999</v>
      </c>
      <c r="BK795">
        <v>0</v>
      </c>
      <c r="BL795">
        <v>0.75</v>
      </c>
      <c r="BM795">
        <v>1</v>
      </c>
      <c r="BN795">
        <v>1</v>
      </c>
      <c r="BO795">
        <v>0</v>
      </c>
      <c r="BP795">
        <v>0</v>
      </c>
      <c r="BQ795" t="s">
        <v>74</v>
      </c>
      <c r="BR795" t="s">
        <v>74</v>
      </c>
      <c r="BS795" t="s">
        <v>74</v>
      </c>
      <c r="BT795" t="s">
        <v>74</v>
      </c>
      <c r="BU795" t="s">
        <v>74</v>
      </c>
      <c r="BV795" t="s">
        <v>74</v>
      </c>
      <c r="BW795" t="s">
        <v>74</v>
      </c>
      <c r="BX795" t="s">
        <v>74</v>
      </c>
      <c r="BY795" t="s">
        <v>74</v>
      </c>
      <c r="BZ795" t="s">
        <v>74</v>
      </c>
      <c r="CA795" t="s">
        <v>74</v>
      </c>
      <c r="CB795" t="s">
        <v>74</v>
      </c>
      <c r="CC795" t="s">
        <v>74</v>
      </c>
      <c r="CD795" t="s">
        <v>74</v>
      </c>
      <c r="CE795" t="s">
        <v>74</v>
      </c>
      <c r="CF795">
        <v>857.19066929999997</v>
      </c>
      <c r="CG795">
        <f>IF(CJ795&lt;$CH$1,CJ795,)</f>
        <v>0</v>
      </c>
      <c r="CH795">
        <v>1</v>
      </c>
      <c r="CI795">
        <v>795</v>
      </c>
      <c r="CJ795">
        <v>14999.99994</v>
      </c>
      <c r="CK795">
        <f t="shared" si="37"/>
        <v>1714.3813385999999</v>
      </c>
      <c r="CL795">
        <f t="shared" si="38"/>
        <v>0</v>
      </c>
    </row>
    <row r="796" spans="1:90" x14ac:dyDescent="0.25">
      <c r="A796" s="5" t="s">
        <v>831</v>
      </c>
      <c r="B796" s="2" t="s">
        <v>899</v>
      </c>
      <c r="C796" s="10">
        <v>43040</v>
      </c>
      <c r="E796" s="14" t="e">
        <f t="shared" si="36"/>
        <v>#NUM!</v>
      </c>
      <c r="H796">
        <v>466</v>
      </c>
      <c r="I796">
        <v>75.5</v>
      </c>
      <c r="J796">
        <v>155.1</v>
      </c>
      <c r="K796">
        <v>7.1</v>
      </c>
      <c r="L796">
        <v>153</v>
      </c>
      <c r="M796">
        <v>79</v>
      </c>
      <c r="N796" t="s">
        <v>114</v>
      </c>
      <c r="O796">
        <v>402</v>
      </c>
      <c r="P796">
        <v>1080</v>
      </c>
      <c r="Q796">
        <v>2160</v>
      </c>
      <c r="R796" s="1" t="s">
        <v>78</v>
      </c>
      <c r="S796" s="1" t="s">
        <v>78</v>
      </c>
      <c r="T796" t="s">
        <v>74</v>
      </c>
      <c r="U796">
        <v>8</v>
      </c>
      <c r="V796">
        <v>138.048</v>
      </c>
      <c r="W796">
        <v>2.2000000000000002</v>
      </c>
      <c r="X796">
        <v>4</v>
      </c>
      <c r="Y796">
        <v>64</v>
      </c>
      <c r="Z796" t="s">
        <v>107</v>
      </c>
      <c r="AA796">
        <v>3205</v>
      </c>
      <c r="AB796">
        <v>77</v>
      </c>
      <c r="AC796">
        <v>19.579999999999998</v>
      </c>
      <c r="AD796">
        <v>10.029999999999999</v>
      </c>
      <c r="AE796">
        <v>15.15</v>
      </c>
      <c r="AF796" t="s">
        <v>74</v>
      </c>
      <c r="AG796">
        <v>16</v>
      </c>
      <c r="AH796">
        <v>1.7</v>
      </c>
      <c r="AI796">
        <v>20.100000000000001</v>
      </c>
      <c r="AJ796">
        <v>2</v>
      </c>
      <c r="AK796" t="s">
        <v>78</v>
      </c>
      <c r="AL796" t="s">
        <v>78</v>
      </c>
      <c r="AM796" t="s">
        <v>78</v>
      </c>
      <c r="AN796" t="s">
        <v>78</v>
      </c>
      <c r="AO796" t="s">
        <v>78</v>
      </c>
      <c r="AP796" t="s">
        <v>78</v>
      </c>
      <c r="AQ796" t="s">
        <v>74</v>
      </c>
      <c r="AR796" t="s">
        <v>77</v>
      </c>
      <c r="AS796" t="s">
        <v>78</v>
      </c>
      <c r="AT796" t="s">
        <v>77</v>
      </c>
      <c r="AU796" t="s">
        <v>78</v>
      </c>
      <c r="AV796" t="s">
        <v>78</v>
      </c>
      <c r="AW796" t="s">
        <v>78</v>
      </c>
      <c r="AX796" t="s">
        <v>78</v>
      </c>
      <c r="AY796">
        <v>4.2</v>
      </c>
      <c r="AZ796">
        <v>1</v>
      </c>
      <c r="BA796">
        <v>1</v>
      </c>
      <c r="BB796">
        <v>0.6</v>
      </c>
      <c r="BC796">
        <v>0</v>
      </c>
      <c r="BD796">
        <v>0.571428571</v>
      </c>
      <c r="BE796">
        <v>1</v>
      </c>
      <c r="BF796">
        <v>0.3125</v>
      </c>
      <c r="BG796">
        <v>0</v>
      </c>
      <c r="BH796">
        <v>0.5</v>
      </c>
      <c r="BI796">
        <v>0.4</v>
      </c>
      <c r="BJ796">
        <v>0.36363636399999999</v>
      </c>
      <c r="BK796">
        <v>0</v>
      </c>
      <c r="BL796">
        <v>0.75</v>
      </c>
      <c r="BM796">
        <v>1</v>
      </c>
      <c r="BN796">
        <v>1</v>
      </c>
      <c r="BO796">
        <v>0</v>
      </c>
      <c r="BP796">
        <v>0</v>
      </c>
      <c r="BQ796" t="s">
        <v>74</v>
      </c>
      <c r="BR796" t="s">
        <v>74</v>
      </c>
      <c r="BS796" t="s">
        <v>74</v>
      </c>
      <c r="BT796" t="s">
        <v>74</v>
      </c>
      <c r="BU796" t="s">
        <v>74</v>
      </c>
      <c r="BV796" t="s">
        <v>74</v>
      </c>
      <c r="BW796" t="s">
        <v>74</v>
      </c>
      <c r="BX796" t="s">
        <v>74</v>
      </c>
      <c r="BY796" t="s">
        <v>74</v>
      </c>
      <c r="BZ796" t="s">
        <v>74</v>
      </c>
      <c r="CA796" t="s">
        <v>74</v>
      </c>
      <c r="CB796" t="s">
        <v>74</v>
      </c>
      <c r="CC796" t="s">
        <v>74</v>
      </c>
      <c r="CD796" t="s">
        <v>74</v>
      </c>
      <c r="CE796" t="s">
        <v>74</v>
      </c>
      <c r="CF796">
        <v>857.19066929999997</v>
      </c>
      <c r="CG796">
        <f>IF(CJ796&lt;$CH$1,CJ796,)</f>
        <v>0</v>
      </c>
      <c r="CH796">
        <v>1</v>
      </c>
      <c r="CI796">
        <v>796</v>
      </c>
      <c r="CJ796">
        <v>14999.99958</v>
      </c>
      <c r="CK796">
        <f t="shared" si="37"/>
        <v>1714.3813385999999</v>
      </c>
      <c r="CL796">
        <f t="shared" si="38"/>
        <v>0</v>
      </c>
    </row>
    <row r="797" spans="1:90" x14ac:dyDescent="0.25">
      <c r="A797" s="5" t="s">
        <v>831</v>
      </c>
      <c r="B797" s="2" t="s">
        <v>900</v>
      </c>
      <c r="C797" s="10">
        <v>43040</v>
      </c>
      <c r="E797" s="14" t="e">
        <f t="shared" si="36"/>
        <v>#NUM!</v>
      </c>
      <c r="H797">
        <v>575</v>
      </c>
      <c r="I797">
        <v>80.2</v>
      </c>
      <c r="J797">
        <v>164.8</v>
      </c>
      <c r="K797">
        <v>7.3</v>
      </c>
      <c r="L797">
        <v>182</v>
      </c>
      <c r="M797">
        <v>80</v>
      </c>
      <c r="N797" t="s">
        <v>114</v>
      </c>
      <c r="O797">
        <v>376</v>
      </c>
      <c r="P797">
        <v>1080</v>
      </c>
      <c r="Q797">
        <v>2160</v>
      </c>
      <c r="R797" s="1" t="s">
        <v>78</v>
      </c>
      <c r="S797" s="1" t="s">
        <v>78</v>
      </c>
      <c r="T797" t="s">
        <v>74</v>
      </c>
      <c r="U797">
        <v>8</v>
      </c>
      <c r="V797">
        <v>137.88300000000001</v>
      </c>
      <c r="W797">
        <v>2.2000000000000002</v>
      </c>
      <c r="X797">
        <v>6</v>
      </c>
      <c r="Y797">
        <v>64</v>
      </c>
      <c r="Z797" t="s">
        <v>107</v>
      </c>
      <c r="AA797">
        <v>4000</v>
      </c>
      <c r="AF797" t="s">
        <v>74</v>
      </c>
      <c r="AG797">
        <v>16</v>
      </c>
      <c r="AH797">
        <v>1.7</v>
      </c>
      <c r="AI797">
        <v>20.100000000000001</v>
      </c>
      <c r="AJ797">
        <v>2</v>
      </c>
      <c r="AK797" t="s">
        <v>78</v>
      </c>
      <c r="AL797" t="s">
        <v>78</v>
      </c>
      <c r="AM797" t="s">
        <v>78</v>
      </c>
      <c r="AN797" t="s">
        <v>78</v>
      </c>
      <c r="AO797" t="s">
        <v>78</v>
      </c>
      <c r="AP797" t="s">
        <v>78</v>
      </c>
      <c r="AQ797" t="s">
        <v>74</v>
      </c>
      <c r="AR797" t="s">
        <v>77</v>
      </c>
      <c r="AS797" t="s">
        <v>78</v>
      </c>
      <c r="AT797" t="s">
        <v>77</v>
      </c>
      <c r="AU797" t="s">
        <v>78</v>
      </c>
      <c r="AV797" t="s">
        <v>78</v>
      </c>
      <c r="AW797" t="s">
        <v>78</v>
      </c>
      <c r="AX797" t="s">
        <v>78</v>
      </c>
      <c r="AY797">
        <v>4.2</v>
      </c>
      <c r="AZ797">
        <v>1</v>
      </c>
      <c r="BA797">
        <v>1</v>
      </c>
      <c r="BB797">
        <v>0.6</v>
      </c>
      <c r="BC797">
        <v>0</v>
      </c>
      <c r="BD797">
        <v>0.571428571</v>
      </c>
      <c r="BE797">
        <v>1</v>
      </c>
      <c r="BF797">
        <v>0.375</v>
      </c>
      <c r="BG797">
        <v>0</v>
      </c>
      <c r="BH797">
        <v>0.5</v>
      </c>
      <c r="BI797">
        <v>0.4</v>
      </c>
      <c r="BJ797">
        <v>0.36363636399999999</v>
      </c>
      <c r="BK797">
        <v>0</v>
      </c>
      <c r="BL797">
        <v>0.75</v>
      </c>
      <c r="BM797">
        <v>1</v>
      </c>
      <c r="BN797">
        <v>1</v>
      </c>
      <c r="BO797">
        <v>0</v>
      </c>
      <c r="BP797">
        <v>0</v>
      </c>
      <c r="BQ797" t="s">
        <v>74</v>
      </c>
      <c r="BR797" t="s">
        <v>74</v>
      </c>
      <c r="BS797" t="s">
        <v>74</v>
      </c>
      <c r="BT797" t="s">
        <v>74</v>
      </c>
      <c r="BU797" t="s">
        <v>74</v>
      </c>
      <c r="BV797" t="s">
        <v>74</v>
      </c>
      <c r="BW797" t="s">
        <v>74</v>
      </c>
      <c r="BX797" t="s">
        <v>74</v>
      </c>
      <c r="BY797" t="s">
        <v>74</v>
      </c>
      <c r="BZ797" t="s">
        <v>74</v>
      </c>
      <c r="CA797" t="s">
        <v>74</v>
      </c>
      <c r="CB797" t="s">
        <v>74</v>
      </c>
      <c r="CC797" t="s">
        <v>74</v>
      </c>
      <c r="CD797" t="s">
        <v>74</v>
      </c>
      <c r="CE797" t="s">
        <v>74</v>
      </c>
      <c r="CF797">
        <v>857.19066929999997</v>
      </c>
      <c r="CG797">
        <f>IF(CJ797&lt;$CH$1,CJ797,)</f>
        <v>0</v>
      </c>
      <c r="CH797">
        <v>1</v>
      </c>
      <c r="CI797">
        <v>797</v>
      </c>
      <c r="CJ797">
        <v>14999.99958</v>
      </c>
      <c r="CK797">
        <f t="shared" si="37"/>
        <v>1714.3813385999999</v>
      </c>
      <c r="CL797">
        <f t="shared" si="38"/>
        <v>0</v>
      </c>
    </row>
    <row r="798" spans="1:90" x14ac:dyDescent="0.25">
      <c r="A798" s="5" t="s">
        <v>831</v>
      </c>
      <c r="B798" s="2" t="s">
        <v>901</v>
      </c>
      <c r="C798" s="10">
        <v>43040</v>
      </c>
      <c r="E798" s="14" t="e">
        <f t="shared" si="36"/>
        <v>#NUM!</v>
      </c>
      <c r="H798">
        <v>450</v>
      </c>
      <c r="I798">
        <v>80.8</v>
      </c>
      <c r="J798">
        <v>163.6</v>
      </c>
      <c r="K798">
        <v>7.4</v>
      </c>
      <c r="L798">
        <v>185</v>
      </c>
      <c r="M798">
        <v>75</v>
      </c>
      <c r="N798" t="s">
        <v>76</v>
      </c>
      <c r="O798">
        <v>367</v>
      </c>
      <c r="P798">
        <v>1080</v>
      </c>
      <c r="Q798">
        <v>1920</v>
      </c>
      <c r="R798" s="1" t="s">
        <v>78</v>
      </c>
      <c r="S798" s="1" t="s">
        <v>78</v>
      </c>
      <c r="T798" t="s">
        <v>74</v>
      </c>
      <c r="U798">
        <v>8</v>
      </c>
      <c r="V798">
        <v>92.659000000000006</v>
      </c>
      <c r="W798">
        <v>1.95</v>
      </c>
      <c r="X798">
        <v>4</v>
      </c>
      <c r="Y798">
        <v>64</v>
      </c>
      <c r="Z798" t="s">
        <v>104</v>
      </c>
      <c r="AA798">
        <v>4000</v>
      </c>
      <c r="AB798">
        <v>79</v>
      </c>
      <c r="AC798">
        <v>30.37</v>
      </c>
      <c r="AD798">
        <v>11.67</v>
      </c>
      <c r="AE798">
        <v>17.07</v>
      </c>
      <c r="AF798" t="s">
        <v>74</v>
      </c>
      <c r="AG798">
        <v>16</v>
      </c>
      <c r="AH798">
        <v>1.7</v>
      </c>
      <c r="AI798">
        <v>16</v>
      </c>
      <c r="AJ798" t="s">
        <v>74</v>
      </c>
      <c r="AK798" t="s">
        <v>78</v>
      </c>
      <c r="AL798" t="s">
        <v>78</v>
      </c>
      <c r="AM798" t="s">
        <v>78</v>
      </c>
      <c r="AN798" t="s">
        <v>78</v>
      </c>
      <c r="AO798" t="s">
        <v>78</v>
      </c>
      <c r="AP798" t="s">
        <v>78</v>
      </c>
      <c r="AQ798" t="s">
        <v>74</v>
      </c>
      <c r="AR798" t="s">
        <v>77</v>
      </c>
      <c r="AS798" t="s">
        <v>78</v>
      </c>
      <c r="AT798" t="s">
        <v>77</v>
      </c>
      <c r="AU798" t="s">
        <v>78</v>
      </c>
      <c r="AV798" t="s">
        <v>78</v>
      </c>
      <c r="AW798" t="s">
        <v>78</v>
      </c>
      <c r="AX798" t="s">
        <v>78</v>
      </c>
      <c r="AY798">
        <v>4.0999999999999996</v>
      </c>
      <c r="AZ798">
        <v>1</v>
      </c>
      <c r="BA798">
        <v>1</v>
      </c>
      <c r="BB798">
        <v>0.6</v>
      </c>
      <c r="BC798">
        <v>0</v>
      </c>
      <c r="BD798">
        <v>0.428571429</v>
      </c>
      <c r="BE798">
        <v>1</v>
      </c>
      <c r="BF798">
        <v>0.25</v>
      </c>
      <c r="BG798">
        <v>0</v>
      </c>
      <c r="BH798">
        <v>0</v>
      </c>
      <c r="BI798">
        <v>0.4</v>
      </c>
      <c r="BJ798">
        <v>0.36363636399999999</v>
      </c>
      <c r="BK798">
        <v>0</v>
      </c>
      <c r="BL798">
        <v>0.5</v>
      </c>
      <c r="BM798">
        <v>0.75</v>
      </c>
      <c r="BN798">
        <v>1</v>
      </c>
      <c r="BO798">
        <v>0</v>
      </c>
      <c r="BP798">
        <v>0</v>
      </c>
      <c r="BQ798" t="s">
        <v>74</v>
      </c>
      <c r="BR798" t="s">
        <v>74</v>
      </c>
      <c r="BS798" t="s">
        <v>74</v>
      </c>
      <c r="BT798" t="s">
        <v>74</v>
      </c>
      <c r="BU798" t="s">
        <v>74</v>
      </c>
      <c r="BV798" t="s">
        <v>74</v>
      </c>
      <c r="BW798" t="s">
        <v>74</v>
      </c>
      <c r="BX798" t="s">
        <v>74</v>
      </c>
      <c r="BY798" t="s">
        <v>74</v>
      </c>
      <c r="BZ798" t="s">
        <v>74</v>
      </c>
      <c r="CA798" t="s">
        <v>74</v>
      </c>
      <c r="CB798" t="s">
        <v>74</v>
      </c>
      <c r="CC798" t="s">
        <v>74</v>
      </c>
      <c r="CD798" t="s">
        <v>74</v>
      </c>
      <c r="CE798" t="s">
        <v>74</v>
      </c>
      <c r="CF798">
        <v>857.19066929999997</v>
      </c>
      <c r="CG798">
        <f>IF(CJ798&lt;$CH$1,CJ798,)</f>
        <v>0</v>
      </c>
      <c r="CH798">
        <v>1</v>
      </c>
      <c r="CI798">
        <v>798</v>
      </c>
      <c r="CJ798">
        <v>14999.242200000001</v>
      </c>
      <c r="CK798">
        <f t="shared" si="37"/>
        <v>1714.3813385999999</v>
      </c>
      <c r="CL798">
        <f t="shared" si="38"/>
        <v>0</v>
      </c>
    </row>
    <row r="799" spans="1:90" x14ac:dyDescent="0.25">
      <c r="A799" s="5" t="s">
        <v>831</v>
      </c>
      <c r="B799" s="2" t="s">
        <v>902</v>
      </c>
      <c r="C799" s="10">
        <v>42979</v>
      </c>
      <c r="E799" s="14" t="e">
        <f t="shared" si="36"/>
        <v>#NUM!</v>
      </c>
      <c r="H799">
        <v>320</v>
      </c>
      <c r="I799">
        <v>76</v>
      </c>
      <c r="J799">
        <v>156.5</v>
      </c>
      <c r="K799">
        <v>7.5</v>
      </c>
      <c r="L799">
        <v>152</v>
      </c>
      <c r="M799">
        <v>78</v>
      </c>
      <c r="N799" t="s">
        <v>76</v>
      </c>
      <c r="O799">
        <v>402</v>
      </c>
      <c r="P799">
        <v>1080</v>
      </c>
      <c r="Q799">
        <v>2160</v>
      </c>
      <c r="R799" s="1" t="s">
        <v>77</v>
      </c>
      <c r="S799" s="1" t="s">
        <v>77</v>
      </c>
      <c r="T799" t="s">
        <v>74</v>
      </c>
      <c r="U799">
        <v>8</v>
      </c>
      <c r="V799">
        <v>72.122</v>
      </c>
      <c r="W799">
        <v>2.5</v>
      </c>
      <c r="X799">
        <v>4</v>
      </c>
      <c r="Y799">
        <v>64</v>
      </c>
      <c r="Z799" t="s">
        <v>104</v>
      </c>
      <c r="AA799">
        <v>3200</v>
      </c>
      <c r="AB799">
        <v>91</v>
      </c>
      <c r="AC799">
        <v>22.82</v>
      </c>
      <c r="AD799">
        <v>17.649999999999999</v>
      </c>
      <c r="AE799">
        <v>11.5</v>
      </c>
      <c r="AF799" t="s">
        <v>74</v>
      </c>
      <c r="AG799">
        <v>15.9</v>
      </c>
      <c r="AH799">
        <v>1.8</v>
      </c>
      <c r="AI799">
        <v>20.100000000000001</v>
      </c>
      <c r="AJ799">
        <v>2</v>
      </c>
      <c r="AK799" t="s">
        <v>78</v>
      </c>
      <c r="AL799" t="s">
        <v>78</v>
      </c>
      <c r="AM799" t="s">
        <v>78</v>
      </c>
      <c r="AN799" t="s">
        <v>78</v>
      </c>
      <c r="AO799" t="s">
        <v>78</v>
      </c>
      <c r="AP799" t="s">
        <v>74</v>
      </c>
      <c r="AQ799" t="s">
        <v>74</v>
      </c>
      <c r="AR799" t="s">
        <v>77</v>
      </c>
      <c r="AS799" t="s">
        <v>78</v>
      </c>
      <c r="AT799" t="s">
        <v>77</v>
      </c>
      <c r="AU799" t="s">
        <v>78</v>
      </c>
      <c r="AV799" t="s">
        <v>78</v>
      </c>
      <c r="AW799" t="s">
        <v>78</v>
      </c>
      <c r="AX799" t="s">
        <v>78</v>
      </c>
      <c r="AY799">
        <v>4.2</v>
      </c>
      <c r="AZ799">
        <v>1</v>
      </c>
      <c r="BA799">
        <v>1</v>
      </c>
      <c r="BB799">
        <v>1</v>
      </c>
      <c r="BC799">
        <v>0</v>
      </c>
      <c r="BD799">
        <v>0.428571429</v>
      </c>
      <c r="BE799">
        <v>0.66666666699999999</v>
      </c>
      <c r="BF799">
        <v>0.25</v>
      </c>
      <c r="BG799">
        <v>0</v>
      </c>
      <c r="BH799">
        <v>0</v>
      </c>
      <c r="BI799">
        <v>0.4</v>
      </c>
      <c r="BJ799">
        <v>0.45454545499999999</v>
      </c>
      <c r="BK799">
        <v>0</v>
      </c>
      <c r="BL799">
        <v>0.5</v>
      </c>
      <c r="BM799">
        <v>0.5</v>
      </c>
      <c r="BN799">
        <v>1</v>
      </c>
      <c r="BO799">
        <v>0</v>
      </c>
      <c r="BP799">
        <v>6</v>
      </c>
      <c r="BQ799">
        <v>8.6999999999999993</v>
      </c>
      <c r="BR799">
        <v>8.3000000000000007</v>
      </c>
      <c r="BS799">
        <v>8.5</v>
      </c>
      <c r="BT799">
        <v>8.1999999999999993</v>
      </c>
      <c r="BU799">
        <v>7.7</v>
      </c>
      <c r="BV799">
        <v>9</v>
      </c>
      <c r="BW799">
        <v>8.5</v>
      </c>
      <c r="BX799">
        <v>8.5</v>
      </c>
      <c r="BY799">
        <v>9.3000000000000007</v>
      </c>
      <c r="BZ799">
        <v>7.7</v>
      </c>
      <c r="CA799">
        <v>9.6999999999999993</v>
      </c>
      <c r="CB799">
        <v>7.5</v>
      </c>
      <c r="CC799">
        <v>9.3000000000000007</v>
      </c>
      <c r="CD799">
        <v>9.5</v>
      </c>
      <c r="CE799">
        <v>9.8000000000000007</v>
      </c>
      <c r="CF799">
        <v>280.42222140000001</v>
      </c>
      <c r="CG799">
        <f>IF(CJ799&lt;$CH$1,CJ799,)</f>
        <v>1360.3018099999999</v>
      </c>
      <c r="CH799">
        <v>1</v>
      </c>
      <c r="CI799">
        <v>799</v>
      </c>
      <c r="CJ799">
        <v>1360.3018099999999</v>
      </c>
      <c r="CK799">
        <f t="shared" si="37"/>
        <v>560.84444280000002</v>
      </c>
      <c r="CL799">
        <f t="shared" si="38"/>
        <v>745.13116216188985</v>
      </c>
    </row>
    <row r="800" spans="1:90" x14ac:dyDescent="0.25">
      <c r="A800" s="5" t="s">
        <v>831</v>
      </c>
      <c r="B800" s="2" t="s">
        <v>903</v>
      </c>
      <c r="C800" s="10">
        <v>42887</v>
      </c>
      <c r="E800" s="14" t="e">
        <f t="shared" si="36"/>
        <v>#NUM!</v>
      </c>
      <c r="H800">
        <v>466</v>
      </c>
      <c r="I800">
        <v>76</v>
      </c>
      <c r="J800">
        <v>150</v>
      </c>
      <c r="K800">
        <v>6.8</v>
      </c>
      <c r="L800">
        <v>150</v>
      </c>
      <c r="M800">
        <v>73</v>
      </c>
      <c r="N800" t="s">
        <v>114</v>
      </c>
      <c r="O800">
        <v>367</v>
      </c>
      <c r="P800">
        <v>1080</v>
      </c>
      <c r="Q800">
        <v>1920</v>
      </c>
      <c r="R800" s="1" t="s">
        <v>77</v>
      </c>
      <c r="S800" s="1" t="s">
        <v>77</v>
      </c>
      <c r="T800" t="s">
        <v>74</v>
      </c>
      <c r="U800">
        <v>8</v>
      </c>
      <c r="V800">
        <v>136.995</v>
      </c>
      <c r="W800">
        <v>2.2000000000000002</v>
      </c>
      <c r="X800">
        <v>4</v>
      </c>
      <c r="Y800">
        <v>64</v>
      </c>
      <c r="Z800" t="s">
        <v>104</v>
      </c>
      <c r="AA800">
        <v>2900</v>
      </c>
      <c r="AB800">
        <v>81</v>
      </c>
      <c r="AC800">
        <v>18.8</v>
      </c>
      <c r="AD800">
        <v>11.63</v>
      </c>
      <c r="AE800">
        <v>14.47</v>
      </c>
      <c r="AF800" t="s">
        <v>74</v>
      </c>
      <c r="AG800">
        <v>20</v>
      </c>
      <c r="AH800" t="s">
        <v>74</v>
      </c>
      <c r="AI800">
        <v>20</v>
      </c>
      <c r="AJ800" t="s">
        <v>74</v>
      </c>
      <c r="AK800" t="s">
        <v>78</v>
      </c>
      <c r="AL800" t="s">
        <v>78</v>
      </c>
      <c r="AM800" t="s">
        <v>78</v>
      </c>
      <c r="AN800" t="s">
        <v>78</v>
      </c>
      <c r="AO800" t="s">
        <v>74</v>
      </c>
      <c r="AP800" t="s">
        <v>74</v>
      </c>
      <c r="AQ800" t="s">
        <v>74</v>
      </c>
      <c r="AR800" t="s">
        <v>78</v>
      </c>
      <c r="AS800" t="s">
        <v>78</v>
      </c>
      <c r="AT800" t="s">
        <v>78</v>
      </c>
      <c r="AU800" t="s">
        <v>78</v>
      </c>
      <c r="AV800" t="s">
        <v>78</v>
      </c>
      <c r="AW800" t="s">
        <v>78</v>
      </c>
      <c r="AX800" t="s">
        <v>78</v>
      </c>
      <c r="AY800">
        <v>5</v>
      </c>
      <c r="AZ800">
        <v>1</v>
      </c>
      <c r="BA800">
        <v>1</v>
      </c>
      <c r="BB800">
        <v>0.4</v>
      </c>
      <c r="BC800">
        <v>0</v>
      </c>
      <c r="BD800">
        <v>0.428571429</v>
      </c>
      <c r="BE800">
        <v>1</v>
      </c>
      <c r="BF800">
        <v>0.25</v>
      </c>
      <c r="BG800">
        <v>0</v>
      </c>
      <c r="BH800">
        <v>0</v>
      </c>
      <c r="BI800">
        <v>0.4</v>
      </c>
      <c r="BJ800">
        <v>0.36363636399999999</v>
      </c>
      <c r="BK800">
        <v>0</v>
      </c>
      <c r="BL800">
        <v>0.5</v>
      </c>
      <c r="BM800">
        <v>1</v>
      </c>
      <c r="BN800">
        <v>1</v>
      </c>
      <c r="BO800">
        <v>0</v>
      </c>
      <c r="BP800">
        <v>0</v>
      </c>
      <c r="BQ800" t="s">
        <v>74</v>
      </c>
      <c r="BR800" t="s">
        <v>74</v>
      </c>
      <c r="BS800" t="s">
        <v>74</v>
      </c>
      <c r="BT800" t="s">
        <v>74</v>
      </c>
      <c r="BU800" t="s">
        <v>74</v>
      </c>
      <c r="BV800" t="s">
        <v>74</v>
      </c>
      <c r="BW800" t="s">
        <v>74</v>
      </c>
      <c r="BX800" t="s">
        <v>74</v>
      </c>
      <c r="BY800" t="s">
        <v>74</v>
      </c>
      <c r="BZ800" t="s">
        <v>74</v>
      </c>
      <c r="CA800" t="s">
        <v>74</v>
      </c>
      <c r="CB800" t="s">
        <v>74</v>
      </c>
      <c r="CC800" t="s">
        <v>74</v>
      </c>
      <c r="CD800" t="s">
        <v>74</v>
      </c>
      <c r="CE800" t="s">
        <v>74</v>
      </c>
      <c r="CF800">
        <v>457.91901469999999</v>
      </c>
      <c r="CG800">
        <f>IF(CJ800&lt;$CH$1,CJ800,)</f>
        <v>1178.5183629999999</v>
      </c>
      <c r="CH800">
        <v>1</v>
      </c>
      <c r="CI800">
        <v>800</v>
      </c>
      <c r="CJ800">
        <v>1178.5183629999999</v>
      </c>
      <c r="CK800">
        <f t="shared" si="37"/>
        <v>915.83802939999998</v>
      </c>
      <c r="CL800">
        <f t="shared" si="38"/>
        <v>645.55582518214692</v>
      </c>
    </row>
    <row r="801" spans="1:90" x14ac:dyDescent="0.25">
      <c r="A801" s="5" t="s">
        <v>831</v>
      </c>
      <c r="B801" s="2" t="s">
        <v>904</v>
      </c>
      <c r="C801" s="10">
        <v>42887</v>
      </c>
      <c r="E801" s="14" t="e">
        <f t="shared" si="36"/>
        <v>#NUM!</v>
      </c>
      <c r="H801">
        <v>575</v>
      </c>
      <c r="I801">
        <v>81.5</v>
      </c>
      <c r="J801">
        <v>165.8</v>
      </c>
      <c r="K801">
        <v>7.8</v>
      </c>
      <c r="L801">
        <v>188</v>
      </c>
      <c r="M801">
        <v>73</v>
      </c>
      <c r="N801" t="s">
        <v>167</v>
      </c>
      <c r="O801">
        <v>367</v>
      </c>
      <c r="P801">
        <v>1080</v>
      </c>
      <c r="Q801">
        <v>1920</v>
      </c>
      <c r="R801" s="1" t="s">
        <v>77</v>
      </c>
      <c r="S801" s="1" t="s">
        <v>77</v>
      </c>
      <c r="T801" t="s">
        <v>74</v>
      </c>
      <c r="U801">
        <v>8</v>
      </c>
      <c r="V801">
        <v>136.995</v>
      </c>
      <c r="W801">
        <v>2.2000000000000002</v>
      </c>
      <c r="X801">
        <v>6</v>
      </c>
      <c r="Y801">
        <v>64</v>
      </c>
      <c r="Z801" t="s">
        <v>104</v>
      </c>
      <c r="AA801">
        <v>3880</v>
      </c>
      <c r="AF801" t="s">
        <v>74</v>
      </c>
      <c r="AG801">
        <v>20</v>
      </c>
      <c r="AH801" t="s">
        <v>74</v>
      </c>
      <c r="AI801">
        <v>20</v>
      </c>
      <c r="AJ801" t="s">
        <v>74</v>
      </c>
      <c r="AK801" t="s">
        <v>78</v>
      </c>
      <c r="AL801" t="s">
        <v>78</v>
      </c>
      <c r="AM801" t="s">
        <v>78</v>
      </c>
      <c r="AN801" t="s">
        <v>78</v>
      </c>
      <c r="AO801" t="s">
        <v>74</v>
      </c>
      <c r="AP801" t="s">
        <v>74</v>
      </c>
      <c r="AQ801" t="s">
        <v>74</v>
      </c>
      <c r="AR801" t="s">
        <v>78</v>
      </c>
      <c r="AS801" t="s">
        <v>78</v>
      </c>
      <c r="AT801" t="s">
        <v>78</v>
      </c>
      <c r="AU801" t="s">
        <v>78</v>
      </c>
      <c r="AV801" t="s">
        <v>78</v>
      </c>
      <c r="AW801" t="s">
        <v>78</v>
      </c>
      <c r="AX801" t="s">
        <v>78</v>
      </c>
      <c r="AY801">
        <v>5</v>
      </c>
      <c r="AZ801">
        <v>1</v>
      </c>
      <c r="BA801">
        <v>1</v>
      </c>
      <c r="BB801">
        <v>0.4</v>
      </c>
      <c r="BC801">
        <v>0</v>
      </c>
      <c r="BD801">
        <v>0.428571429</v>
      </c>
      <c r="BE801">
        <v>1</v>
      </c>
      <c r="BF801">
        <v>0.25</v>
      </c>
      <c r="BG801">
        <v>0</v>
      </c>
      <c r="BH801">
        <v>0</v>
      </c>
      <c r="BI801">
        <v>0.4</v>
      </c>
      <c r="BJ801">
        <v>0.36363636399999999</v>
      </c>
      <c r="BK801">
        <v>0</v>
      </c>
      <c r="BL801">
        <v>0.5</v>
      </c>
      <c r="BM801">
        <v>1</v>
      </c>
      <c r="BN801">
        <v>1</v>
      </c>
      <c r="BO801">
        <v>0</v>
      </c>
      <c r="BP801">
        <v>0</v>
      </c>
      <c r="BQ801" t="s">
        <v>74</v>
      </c>
      <c r="BR801" t="s">
        <v>74</v>
      </c>
      <c r="BS801" t="s">
        <v>74</v>
      </c>
      <c r="BT801" t="s">
        <v>74</v>
      </c>
      <c r="BU801" t="s">
        <v>74</v>
      </c>
      <c r="BV801" t="s">
        <v>74</v>
      </c>
      <c r="BW801" t="s">
        <v>74</v>
      </c>
      <c r="BX801" t="s">
        <v>74</v>
      </c>
      <c r="BY801" t="s">
        <v>74</v>
      </c>
      <c r="BZ801" t="s">
        <v>74</v>
      </c>
      <c r="CA801" t="s">
        <v>74</v>
      </c>
      <c r="CB801" t="s">
        <v>74</v>
      </c>
      <c r="CC801" t="s">
        <v>74</v>
      </c>
      <c r="CD801" t="s">
        <v>74</v>
      </c>
      <c r="CE801" t="s">
        <v>74</v>
      </c>
      <c r="CF801">
        <v>457.91901469999999</v>
      </c>
      <c r="CG801">
        <f>IF(CJ801&lt;$CH$1,CJ801,)</f>
        <v>0</v>
      </c>
      <c r="CH801">
        <v>1</v>
      </c>
      <c r="CI801">
        <v>801</v>
      </c>
      <c r="CJ801">
        <v>14999.99958</v>
      </c>
      <c r="CK801">
        <f t="shared" si="37"/>
        <v>915.83802939999998</v>
      </c>
      <c r="CL801">
        <f t="shared" si="38"/>
        <v>0</v>
      </c>
    </row>
    <row r="802" spans="1:90" x14ac:dyDescent="0.25">
      <c r="A802" s="5" t="s">
        <v>831</v>
      </c>
      <c r="B802" s="2" t="s">
        <v>905</v>
      </c>
      <c r="C802" s="10">
        <v>42856</v>
      </c>
      <c r="E802" s="14" t="e">
        <f t="shared" si="36"/>
        <v>#NUM!</v>
      </c>
      <c r="H802">
        <v>330</v>
      </c>
      <c r="I802">
        <v>75.2</v>
      </c>
      <c r="J802">
        <v>153.30000000000001</v>
      </c>
      <c r="K802">
        <v>7.3</v>
      </c>
      <c r="L802">
        <v>153</v>
      </c>
      <c r="M802">
        <v>72</v>
      </c>
      <c r="N802" t="s">
        <v>76</v>
      </c>
      <c r="O802">
        <v>401</v>
      </c>
      <c r="P802">
        <v>1080</v>
      </c>
      <c r="Q802">
        <v>1920</v>
      </c>
      <c r="R802" s="1" t="s">
        <v>78</v>
      </c>
      <c r="S802" s="1" t="s">
        <v>78</v>
      </c>
      <c r="T802" t="s">
        <v>74</v>
      </c>
      <c r="U802">
        <v>8</v>
      </c>
      <c r="V802">
        <v>42</v>
      </c>
      <c r="W802">
        <v>1.5</v>
      </c>
      <c r="X802">
        <v>4</v>
      </c>
      <c r="Y802">
        <v>64</v>
      </c>
      <c r="Z802" t="s">
        <v>104</v>
      </c>
      <c r="AA802">
        <v>3200</v>
      </c>
      <c r="AF802" t="s">
        <v>74</v>
      </c>
      <c r="AG802">
        <v>13</v>
      </c>
      <c r="AH802">
        <v>2.2000000000000002</v>
      </c>
      <c r="AI802">
        <v>16</v>
      </c>
      <c r="AJ802">
        <v>2</v>
      </c>
      <c r="AK802" t="s">
        <v>78</v>
      </c>
      <c r="AL802" t="s">
        <v>78</v>
      </c>
      <c r="AM802" t="s">
        <v>78</v>
      </c>
      <c r="AN802" t="s">
        <v>78</v>
      </c>
      <c r="AO802" t="s">
        <v>78</v>
      </c>
      <c r="AP802" t="s">
        <v>74</v>
      </c>
      <c r="AQ802" t="s">
        <v>74</v>
      </c>
      <c r="AR802" t="s">
        <v>77</v>
      </c>
      <c r="AS802" t="s">
        <v>78</v>
      </c>
      <c r="AT802" t="s">
        <v>77</v>
      </c>
      <c r="AU802" t="s">
        <v>78</v>
      </c>
      <c r="AV802" t="s">
        <v>78</v>
      </c>
      <c r="AW802" t="s">
        <v>78</v>
      </c>
      <c r="AX802" t="s">
        <v>78</v>
      </c>
      <c r="AY802">
        <v>4.0999999999999996</v>
      </c>
      <c r="AZ802">
        <v>1</v>
      </c>
      <c r="BA802">
        <v>1</v>
      </c>
      <c r="BB802">
        <v>1</v>
      </c>
      <c r="BC802">
        <v>0</v>
      </c>
      <c r="BD802">
        <v>0.428571429</v>
      </c>
      <c r="BE802">
        <v>0.66666666699999999</v>
      </c>
      <c r="BF802">
        <v>0.1875</v>
      </c>
      <c r="BG802">
        <v>0</v>
      </c>
      <c r="BH802">
        <v>0</v>
      </c>
      <c r="BI802">
        <v>0.4</v>
      </c>
      <c r="BJ802">
        <v>0.45454545499999999</v>
      </c>
      <c r="BK802">
        <v>0</v>
      </c>
      <c r="BL802">
        <v>0.5</v>
      </c>
      <c r="BM802">
        <v>0.5</v>
      </c>
      <c r="BN802">
        <v>1</v>
      </c>
      <c r="BO802">
        <v>0</v>
      </c>
      <c r="BP802">
        <v>1</v>
      </c>
      <c r="BQ802" t="s">
        <v>74</v>
      </c>
      <c r="BR802" t="s">
        <v>74</v>
      </c>
      <c r="BS802" t="s">
        <v>74</v>
      </c>
      <c r="BT802" t="s">
        <v>74</v>
      </c>
      <c r="BU802" t="s">
        <v>74</v>
      </c>
      <c r="BV802" t="s">
        <v>74</v>
      </c>
      <c r="BW802" t="s">
        <v>74</v>
      </c>
      <c r="BX802" t="s">
        <v>74</v>
      </c>
      <c r="BY802" t="s">
        <v>74</v>
      </c>
      <c r="BZ802" t="s">
        <v>74</v>
      </c>
      <c r="CA802" t="s">
        <v>74</v>
      </c>
      <c r="CB802" t="s">
        <v>74</v>
      </c>
      <c r="CC802" t="s">
        <v>74</v>
      </c>
      <c r="CD802" t="s">
        <v>74</v>
      </c>
      <c r="CE802" t="s">
        <v>74</v>
      </c>
      <c r="CF802">
        <v>374.35194419999999</v>
      </c>
      <c r="CG802">
        <f>IF(CJ802&lt;$CH$1,CJ802,)</f>
        <v>0</v>
      </c>
      <c r="CH802">
        <v>1</v>
      </c>
      <c r="CI802">
        <v>802</v>
      </c>
      <c r="CJ802">
        <v>14999.99994</v>
      </c>
      <c r="CK802">
        <f t="shared" si="37"/>
        <v>748.70388839999998</v>
      </c>
      <c r="CL802">
        <f t="shared" si="38"/>
        <v>0</v>
      </c>
    </row>
    <row r="803" spans="1:90" x14ac:dyDescent="0.25">
      <c r="A803" s="5" t="s">
        <v>831</v>
      </c>
      <c r="B803" s="2" t="s">
        <v>906</v>
      </c>
      <c r="C803" s="10">
        <v>42856</v>
      </c>
      <c r="E803" s="14" t="e">
        <f t="shared" si="36"/>
        <v>#NUM!</v>
      </c>
      <c r="H803">
        <v>230</v>
      </c>
      <c r="I803">
        <v>75.2</v>
      </c>
      <c r="J803">
        <v>153.30000000000001</v>
      </c>
      <c r="K803">
        <v>7.3</v>
      </c>
      <c r="L803">
        <v>153</v>
      </c>
      <c r="M803">
        <v>72</v>
      </c>
      <c r="N803" t="s">
        <v>76</v>
      </c>
      <c r="O803">
        <v>401</v>
      </c>
      <c r="P803">
        <v>1080</v>
      </c>
      <c r="Q803">
        <v>1920</v>
      </c>
      <c r="R803" s="1" t="s">
        <v>78</v>
      </c>
      <c r="S803" s="1" t="s">
        <v>78</v>
      </c>
      <c r="T803" t="s">
        <v>74</v>
      </c>
      <c r="U803">
        <v>8</v>
      </c>
      <c r="V803">
        <v>57.52</v>
      </c>
      <c r="W803">
        <v>1.5</v>
      </c>
      <c r="X803">
        <v>4</v>
      </c>
      <c r="Y803">
        <v>64</v>
      </c>
      <c r="Z803" t="s">
        <v>104</v>
      </c>
      <c r="AA803">
        <v>3200</v>
      </c>
      <c r="AB803">
        <v>68</v>
      </c>
      <c r="AC803">
        <v>25.12</v>
      </c>
      <c r="AD803">
        <v>9.68</v>
      </c>
      <c r="AE803">
        <v>8.9700000000000006</v>
      </c>
      <c r="AF803" t="s">
        <v>74</v>
      </c>
      <c r="AG803">
        <v>13</v>
      </c>
      <c r="AH803">
        <v>2.2000000000000002</v>
      </c>
      <c r="AI803">
        <v>16</v>
      </c>
      <c r="AJ803" t="s">
        <v>74</v>
      </c>
      <c r="AK803" t="s">
        <v>78</v>
      </c>
      <c r="AL803" t="s">
        <v>78</v>
      </c>
      <c r="AM803" t="s">
        <v>78</v>
      </c>
      <c r="AN803" t="s">
        <v>78</v>
      </c>
      <c r="AO803" t="s">
        <v>78</v>
      </c>
      <c r="AP803" t="s">
        <v>74</v>
      </c>
      <c r="AQ803" t="s">
        <v>74</v>
      </c>
      <c r="AR803" t="s">
        <v>77</v>
      </c>
      <c r="AS803" t="s">
        <v>78</v>
      </c>
      <c r="AT803" t="s">
        <v>77</v>
      </c>
      <c r="AU803" t="s">
        <v>78</v>
      </c>
      <c r="AV803" t="s">
        <v>78</v>
      </c>
      <c r="AW803" t="s">
        <v>78</v>
      </c>
      <c r="AX803" t="s">
        <v>78</v>
      </c>
      <c r="AY803">
        <v>4.0999999999999996</v>
      </c>
      <c r="AZ803">
        <v>1</v>
      </c>
      <c r="BA803">
        <v>1</v>
      </c>
      <c r="BB803">
        <v>0.6</v>
      </c>
      <c r="BC803">
        <v>0</v>
      </c>
      <c r="BD803">
        <v>0.428571429</v>
      </c>
      <c r="BE803">
        <v>0.33333333300000001</v>
      </c>
      <c r="BF803">
        <v>0.125</v>
      </c>
      <c r="BG803">
        <v>0</v>
      </c>
      <c r="BH803">
        <v>0</v>
      </c>
      <c r="BI803">
        <v>0.4</v>
      </c>
      <c r="BJ803">
        <v>0.36363636399999999</v>
      </c>
      <c r="BK803">
        <v>0</v>
      </c>
      <c r="BL803">
        <v>0.5</v>
      </c>
      <c r="BM803">
        <v>0.5</v>
      </c>
      <c r="BN803">
        <v>1</v>
      </c>
      <c r="BO803">
        <v>0</v>
      </c>
      <c r="BP803">
        <v>0</v>
      </c>
      <c r="BQ803" t="s">
        <v>74</v>
      </c>
      <c r="BR803" t="s">
        <v>74</v>
      </c>
      <c r="BS803" t="s">
        <v>74</v>
      </c>
      <c r="BT803" t="s">
        <v>74</v>
      </c>
      <c r="BU803" t="s">
        <v>74</v>
      </c>
      <c r="BV803" t="s">
        <v>74</v>
      </c>
      <c r="BW803" t="s">
        <v>74</v>
      </c>
      <c r="BX803" t="s">
        <v>74</v>
      </c>
      <c r="BY803" t="s">
        <v>74</v>
      </c>
      <c r="BZ803" t="s">
        <v>74</v>
      </c>
      <c r="CA803" t="s">
        <v>74</v>
      </c>
      <c r="CB803" t="s">
        <v>74</v>
      </c>
      <c r="CC803" t="s">
        <v>74</v>
      </c>
      <c r="CD803" t="s">
        <v>74</v>
      </c>
      <c r="CE803" t="s">
        <v>74</v>
      </c>
      <c r="CF803">
        <v>374.35194419999999</v>
      </c>
      <c r="CG803">
        <f>IF(CJ803&lt;$CH$1,CJ803,)</f>
        <v>4105.9055470000003</v>
      </c>
      <c r="CH803">
        <v>1</v>
      </c>
      <c r="CI803">
        <v>803</v>
      </c>
      <c r="CJ803">
        <v>4105.9055470000003</v>
      </c>
      <c r="CK803">
        <f t="shared" si="37"/>
        <v>748.70388839999998</v>
      </c>
      <c r="CL803">
        <f t="shared" si="38"/>
        <v>2249.0877755746428</v>
      </c>
    </row>
    <row r="804" spans="1:90" x14ac:dyDescent="0.25">
      <c r="A804" s="5" t="s">
        <v>831</v>
      </c>
      <c r="B804" s="2" t="s">
        <v>907</v>
      </c>
      <c r="C804" s="10">
        <v>42767</v>
      </c>
      <c r="E804" s="14" t="e">
        <f t="shared" si="36"/>
        <v>#NUM!</v>
      </c>
      <c r="H804">
        <v>275</v>
      </c>
      <c r="I804">
        <v>76</v>
      </c>
      <c r="J804">
        <v>154.5</v>
      </c>
      <c r="K804">
        <v>7.4</v>
      </c>
      <c r="L804">
        <v>160</v>
      </c>
      <c r="M804">
        <v>71</v>
      </c>
      <c r="N804" t="s">
        <v>76</v>
      </c>
      <c r="O804">
        <v>267</v>
      </c>
      <c r="P804">
        <v>720</v>
      </c>
      <c r="Q804">
        <v>1280</v>
      </c>
      <c r="R804" s="1" t="s">
        <v>78</v>
      </c>
      <c r="S804" s="1" t="s">
        <v>78</v>
      </c>
      <c r="T804" t="s">
        <v>74</v>
      </c>
      <c r="U804">
        <v>8</v>
      </c>
      <c r="V804">
        <v>41</v>
      </c>
      <c r="W804">
        <v>1.5</v>
      </c>
      <c r="X804">
        <v>3</v>
      </c>
      <c r="Y804">
        <v>32</v>
      </c>
      <c r="Z804" t="s">
        <v>104</v>
      </c>
      <c r="AA804">
        <v>3075</v>
      </c>
      <c r="AB804">
        <v>51</v>
      </c>
      <c r="AC804">
        <v>14.85</v>
      </c>
      <c r="AD804">
        <v>6.9</v>
      </c>
      <c r="AE804">
        <v>6.7</v>
      </c>
      <c r="AF804" t="s">
        <v>74</v>
      </c>
      <c r="AG804">
        <v>13</v>
      </c>
      <c r="AH804">
        <v>2.2000000000000002</v>
      </c>
      <c r="AI804">
        <v>16</v>
      </c>
      <c r="AJ804" t="s">
        <v>74</v>
      </c>
      <c r="AK804" t="s">
        <v>78</v>
      </c>
      <c r="AL804" t="s">
        <v>78</v>
      </c>
      <c r="AM804" t="s">
        <v>78</v>
      </c>
      <c r="AN804" t="s">
        <v>78</v>
      </c>
      <c r="AO804" t="s">
        <v>78</v>
      </c>
      <c r="AP804" t="s">
        <v>74</v>
      </c>
      <c r="AQ804" t="s">
        <v>74</v>
      </c>
      <c r="AR804" t="s">
        <v>77</v>
      </c>
      <c r="AS804" t="s">
        <v>78</v>
      </c>
      <c r="AT804" t="s">
        <v>77</v>
      </c>
      <c r="AU804" t="s">
        <v>78</v>
      </c>
      <c r="AV804" t="s">
        <v>78</v>
      </c>
      <c r="AW804" t="s">
        <v>78</v>
      </c>
      <c r="AX804" t="s">
        <v>78</v>
      </c>
      <c r="AY804">
        <v>4</v>
      </c>
      <c r="AZ804">
        <v>1</v>
      </c>
      <c r="BA804">
        <v>1</v>
      </c>
      <c r="BB804">
        <v>1</v>
      </c>
      <c r="BC804">
        <v>0</v>
      </c>
      <c r="BD804">
        <v>0.571428571</v>
      </c>
      <c r="BE804">
        <v>0.33333333300000001</v>
      </c>
      <c r="BF804">
        <v>0.1875</v>
      </c>
      <c r="BG804">
        <v>0</v>
      </c>
      <c r="BH804">
        <v>0.5</v>
      </c>
      <c r="BI804">
        <v>0.4</v>
      </c>
      <c r="BJ804">
        <v>0.45454545499999999</v>
      </c>
      <c r="BK804">
        <v>0</v>
      </c>
      <c r="BL804">
        <v>0.75</v>
      </c>
      <c r="BM804">
        <v>0.5</v>
      </c>
      <c r="BN804">
        <v>1</v>
      </c>
      <c r="BO804">
        <v>0</v>
      </c>
      <c r="BP804">
        <v>8</v>
      </c>
      <c r="BQ804">
        <v>4.9000000000000004</v>
      </c>
      <c r="BR804">
        <v>4.9000000000000004</v>
      </c>
      <c r="BS804">
        <v>5.4</v>
      </c>
      <c r="BT804">
        <v>6.1</v>
      </c>
      <c r="BU804">
        <v>5.6</v>
      </c>
      <c r="BV804">
        <v>5.5</v>
      </c>
      <c r="BW804">
        <v>5.4</v>
      </c>
      <c r="BX804">
        <v>5.8</v>
      </c>
      <c r="BY804">
        <v>7</v>
      </c>
      <c r="BZ804">
        <v>4.5</v>
      </c>
      <c r="CA804">
        <v>8.4</v>
      </c>
      <c r="CB804">
        <v>5.0999999999999996</v>
      </c>
      <c r="CC804">
        <v>6.9</v>
      </c>
      <c r="CD804">
        <v>7.3</v>
      </c>
      <c r="CE804">
        <v>6.4</v>
      </c>
      <c r="CF804">
        <v>721.06031459999997</v>
      </c>
      <c r="CG804">
        <f>IF(CJ804&lt;$CH$1,CJ804,)</f>
        <v>0</v>
      </c>
      <c r="CH804">
        <v>1</v>
      </c>
      <c r="CI804">
        <v>804</v>
      </c>
      <c r="CJ804">
        <v>14999.055179999999</v>
      </c>
      <c r="CK804">
        <f t="shared" si="37"/>
        <v>1442.1206291999999</v>
      </c>
      <c r="CL804">
        <f t="shared" si="38"/>
        <v>0</v>
      </c>
    </row>
    <row r="805" spans="1:90" x14ac:dyDescent="0.25">
      <c r="A805" s="5" t="s">
        <v>831</v>
      </c>
      <c r="B805" s="2" t="s">
        <v>908</v>
      </c>
      <c r="C805" s="10">
        <v>42675</v>
      </c>
      <c r="E805" s="14" t="e">
        <f t="shared" si="36"/>
        <v>#NUM!</v>
      </c>
      <c r="H805">
        <v>220</v>
      </c>
      <c r="I805">
        <v>72.900000000000006</v>
      </c>
      <c r="J805">
        <v>149.1</v>
      </c>
      <c r="K805">
        <v>7.7</v>
      </c>
      <c r="L805">
        <v>147</v>
      </c>
      <c r="M805">
        <v>68</v>
      </c>
      <c r="N805" t="s">
        <v>76</v>
      </c>
      <c r="O805">
        <v>282</v>
      </c>
      <c r="P805">
        <v>720</v>
      </c>
      <c r="Q805">
        <v>1280</v>
      </c>
      <c r="R805" s="1" t="s">
        <v>77</v>
      </c>
      <c r="S805" s="1" t="s">
        <v>78</v>
      </c>
      <c r="T805" t="s">
        <v>74</v>
      </c>
      <c r="U805">
        <v>8</v>
      </c>
      <c r="V805">
        <v>46.204999999999998</v>
      </c>
      <c r="W805">
        <v>1.4</v>
      </c>
      <c r="X805">
        <v>3</v>
      </c>
      <c r="Y805">
        <v>32</v>
      </c>
      <c r="Z805" t="s">
        <v>107</v>
      </c>
      <c r="AA805">
        <v>2900</v>
      </c>
      <c r="AF805" t="s">
        <v>74</v>
      </c>
      <c r="AG805">
        <v>13</v>
      </c>
      <c r="AH805">
        <v>2.2000000000000002</v>
      </c>
      <c r="AI805">
        <v>16</v>
      </c>
      <c r="AJ805">
        <v>2</v>
      </c>
      <c r="AK805" t="s">
        <v>78</v>
      </c>
      <c r="AL805" t="s">
        <v>78</v>
      </c>
      <c r="AM805" t="s">
        <v>78</v>
      </c>
      <c r="AN805" t="s">
        <v>78</v>
      </c>
      <c r="AO805" t="s">
        <v>78</v>
      </c>
      <c r="AP805" t="s">
        <v>74</v>
      </c>
      <c r="AQ805" t="s">
        <v>74</v>
      </c>
      <c r="AR805" t="s">
        <v>77</v>
      </c>
      <c r="AS805" t="s">
        <v>78</v>
      </c>
      <c r="AT805" t="s">
        <v>78</v>
      </c>
      <c r="AU805" t="s">
        <v>78</v>
      </c>
      <c r="AV805" t="s">
        <v>78</v>
      </c>
      <c r="AW805" t="s">
        <v>74</v>
      </c>
      <c r="AX805" t="s">
        <v>78</v>
      </c>
      <c r="AY805">
        <v>4.0999999999999996</v>
      </c>
      <c r="AZ805">
        <v>1</v>
      </c>
      <c r="BA805">
        <v>1</v>
      </c>
      <c r="BB805">
        <v>0.4</v>
      </c>
      <c r="BC805">
        <v>0</v>
      </c>
      <c r="BD805">
        <v>0.571428571</v>
      </c>
      <c r="BE805">
        <v>0.66666666699999999</v>
      </c>
      <c r="BF805">
        <v>0.125</v>
      </c>
      <c r="BG805">
        <v>0</v>
      </c>
      <c r="BH805">
        <v>0.5</v>
      </c>
      <c r="BI805">
        <v>0.4</v>
      </c>
      <c r="BJ805">
        <v>0.36363636399999999</v>
      </c>
      <c r="BK805">
        <v>0</v>
      </c>
      <c r="BL805">
        <v>0.75</v>
      </c>
      <c r="BM805">
        <v>1</v>
      </c>
      <c r="BN805">
        <v>1</v>
      </c>
      <c r="BO805">
        <v>0</v>
      </c>
      <c r="BP805">
        <v>2</v>
      </c>
      <c r="BQ805" t="s">
        <v>74</v>
      </c>
      <c r="BR805" t="s">
        <v>74</v>
      </c>
      <c r="BS805" t="s">
        <v>74</v>
      </c>
      <c r="BT805" t="s">
        <v>74</v>
      </c>
      <c r="BU805" t="s">
        <v>74</v>
      </c>
      <c r="BV805" t="s">
        <v>74</v>
      </c>
      <c r="BW805" t="s">
        <v>74</v>
      </c>
      <c r="BX805" t="s">
        <v>74</v>
      </c>
      <c r="BY805" t="s">
        <v>74</v>
      </c>
      <c r="BZ805" t="s">
        <v>74</v>
      </c>
      <c r="CA805" t="s">
        <v>74</v>
      </c>
      <c r="CB805" t="s">
        <v>74</v>
      </c>
      <c r="CC805" t="s">
        <v>74</v>
      </c>
      <c r="CD805" t="s">
        <v>74</v>
      </c>
      <c r="CE805" t="s">
        <v>74</v>
      </c>
      <c r="CF805">
        <v>258.72418010000001</v>
      </c>
      <c r="CG805">
        <f>IF(CJ805&lt;$CH$1,CJ805,)</f>
        <v>4153.1345369999999</v>
      </c>
      <c r="CH805">
        <v>1</v>
      </c>
      <c r="CI805">
        <v>805</v>
      </c>
      <c r="CJ805">
        <v>4153.1345369999999</v>
      </c>
      <c r="CK805">
        <f t="shared" si="37"/>
        <v>517.44836020000002</v>
      </c>
      <c r="CL805">
        <f t="shared" si="38"/>
        <v>2274.9583521979525</v>
      </c>
    </row>
    <row r="806" spans="1:90" x14ac:dyDescent="0.25">
      <c r="A806" s="5" t="s">
        <v>831</v>
      </c>
      <c r="B806" s="2" t="s">
        <v>909</v>
      </c>
      <c r="C806" s="10">
        <v>42644</v>
      </c>
      <c r="E806" s="14" t="e">
        <f t="shared" si="36"/>
        <v>#NUM!</v>
      </c>
      <c r="H806">
        <v>378</v>
      </c>
      <c r="I806">
        <v>76</v>
      </c>
      <c r="J806">
        <v>150</v>
      </c>
      <c r="K806">
        <v>6.6</v>
      </c>
      <c r="L806">
        <v>145</v>
      </c>
      <c r="M806">
        <v>73</v>
      </c>
      <c r="N806" t="s">
        <v>114</v>
      </c>
      <c r="O806">
        <v>401</v>
      </c>
      <c r="P806">
        <v>1080</v>
      </c>
      <c r="Q806">
        <v>1920</v>
      </c>
      <c r="R806" s="1" t="s">
        <v>77</v>
      </c>
      <c r="S806" s="1" t="s">
        <v>77</v>
      </c>
      <c r="T806" t="s">
        <v>74</v>
      </c>
      <c r="U806">
        <v>8</v>
      </c>
      <c r="V806">
        <v>62</v>
      </c>
      <c r="W806">
        <v>2</v>
      </c>
      <c r="X806">
        <v>4</v>
      </c>
      <c r="Y806">
        <v>64</v>
      </c>
      <c r="Z806" t="s">
        <v>107</v>
      </c>
      <c r="AA806">
        <v>3010</v>
      </c>
      <c r="AB806">
        <v>74</v>
      </c>
      <c r="AC806">
        <v>25.63</v>
      </c>
      <c r="AD806">
        <v>9.83</v>
      </c>
      <c r="AE806">
        <v>15.55</v>
      </c>
      <c r="AF806" t="s">
        <v>74</v>
      </c>
      <c r="AG806">
        <v>16</v>
      </c>
      <c r="AH806">
        <v>1.7</v>
      </c>
      <c r="AI806">
        <v>16</v>
      </c>
      <c r="AJ806" t="s">
        <v>74</v>
      </c>
      <c r="AK806" t="s">
        <v>78</v>
      </c>
      <c r="AL806" t="s">
        <v>78</v>
      </c>
      <c r="AM806" t="s">
        <v>78</v>
      </c>
      <c r="AN806" t="s">
        <v>78</v>
      </c>
      <c r="AO806" t="s">
        <v>74</v>
      </c>
      <c r="AP806" t="s">
        <v>78</v>
      </c>
      <c r="AQ806" t="s">
        <v>74</v>
      </c>
      <c r="AR806" t="s">
        <v>78</v>
      </c>
      <c r="AS806" t="s">
        <v>78</v>
      </c>
      <c r="AT806" t="s">
        <v>78</v>
      </c>
      <c r="AU806" t="s">
        <v>78</v>
      </c>
      <c r="AV806" t="s">
        <v>78</v>
      </c>
      <c r="AW806" t="s">
        <v>78</v>
      </c>
      <c r="AX806" t="s">
        <v>78</v>
      </c>
      <c r="AY806">
        <v>4</v>
      </c>
      <c r="AZ806">
        <v>1</v>
      </c>
      <c r="BA806">
        <v>1</v>
      </c>
      <c r="BB806">
        <v>0.4</v>
      </c>
      <c r="BC806">
        <v>0</v>
      </c>
      <c r="BD806">
        <v>0.571428571</v>
      </c>
      <c r="BE806">
        <v>1</v>
      </c>
      <c r="BF806">
        <v>0.25</v>
      </c>
      <c r="BG806">
        <v>0</v>
      </c>
      <c r="BH806">
        <v>0.5</v>
      </c>
      <c r="BI806">
        <v>0.4</v>
      </c>
      <c r="BJ806">
        <v>0.36363636399999999</v>
      </c>
      <c r="BK806">
        <v>0</v>
      </c>
      <c r="BL806">
        <v>0.75</v>
      </c>
      <c r="BM806">
        <v>0.75</v>
      </c>
      <c r="BN806">
        <v>1</v>
      </c>
      <c r="BO806">
        <v>0</v>
      </c>
      <c r="BP806">
        <v>0</v>
      </c>
      <c r="BQ806" t="s">
        <v>74</v>
      </c>
      <c r="BR806" t="s">
        <v>74</v>
      </c>
      <c r="BS806" t="s">
        <v>74</v>
      </c>
      <c r="BT806" t="s">
        <v>74</v>
      </c>
      <c r="BU806" t="s">
        <v>74</v>
      </c>
      <c r="BV806" t="s">
        <v>74</v>
      </c>
      <c r="BW806" t="s">
        <v>74</v>
      </c>
      <c r="BX806" t="s">
        <v>74</v>
      </c>
      <c r="BY806" t="s">
        <v>74</v>
      </c>
      <c r="BZ806" t="s">
        <v>74</v>
      </c>
      <c r="CA806" t="s">
        <v>74</v>
      </c>
      <c r="CB806" t="s">
        <v>74</v>
      </c>
      <c r="CC806" t="s">
        <v>74</v>
      </c>
      <c r="CD806" t="s">
        <v>74</v>
      </c>
      <c r="CE806" t="s">
        <v>74</v>
      </c>
      <c r="CF806">
        <v>734.84096439999996</v>
      </c>
      <c r="CG806">
        <f>IF(CJ806&lt;$CH$1,CJ806,)</f>
        <v>1623.1965279999999</v>
      </c>
      <c r="CH806">
        <v>1</v>
      </c>
      <c r="CI806">
        <v>806</v>
      </c>
      <c r="CJ806">
        <v>1623.1965279999999</v>
      </c>
      <c r="CK806">
        <f t="shared" si="37"/>
        <v>1469.6819287999999</v>
      </c>
      <c r="CL806">
        <f t="shared" si="38"/>
        <v>889.13673894603187</v>
      </c>
    </row>
    <row r="807" spans="1:90" x14ac:dyDescent="0.25">
      <c r="A807" s="5" t="s">
        <v>831</v>
      </c>
      <c r="B807" s="2" t="s">
        <v>910</v>
      </c>
      <c r="C807" s="10">
        <v>42644</v>
      </c>
      <c r="E807" s="14" t="e">
        <f t="shared" si="36"/>
        <v>#NUM!</v>
      </c>
      <c r="H807">
        <v>473</v>
      </c>
      <c r="I807">
        <v>80.8</v>
      </c>
      <c r="J807">
        <v>163</v>
      </c>
      <c r="K807">
        <v>7.5</v>
      </c>
      <c r="L807">
        <v>185</v>
      </c>
      <c r="M807">
        <v>75</v>
      </c>
      <c r="N807" t="s">
        <v>114</v>
      </c>
      <c r="O807">
        <v>367</v>
      </c>
      <c r="P807">
        <v>1080</v>
      </c>
      <c r="Q807">
        <v>1920</v>
      </c>
      <c r="R807" s="1" t="s">
        <v>77</v>
      </c>
      <c r="S807" s="1" t="s">
        <v>77</v>
      </c>
      <c r="T807" t="s">
        <v>74</v>
      </c>
      <c r="U807">
        <v>8</v>
      </c>
      <c r="V807">
        <v>99.153000000000006</v>
      </c>
      <c r="W807">
        <v>1.95</v>
      </c>
      <c r="X807">
        <v>6</v>
      </c>
      <c r="Y807">
        <v>64</v>
      </c>
      <c r="Z807" t="s">
        <v>107</v>
      </c>
      <c r="AA807">
        <v>4120</v>
      </c>
      <c r="AF807" t="s">
        <v>74</v>
      </c>
      <c r="AG807">
        <v>16</v>
      </c>
      <c r="AH807">
        <v>1.7</v>
      </c>
      <c r="AI807">
        <v>16</v>
      </c>
      <c r="AJ807" t="s">
        <v>74</v>
      </c>
      <c r="AK807" t="s">
        <v>78</v>
      </c>
      <c r="AL807" t="s">
        <v>78</v>
      </c>
      <c r="AM807" t="s">
        <v>78</v>
      </c>
      <c r="AN807" t="s">
        <v>78</v>
      </c>
      <c r="AO807" t="s">
        <v>74</v>
      </c>
      <c r="AP807" t="s">
        <v>74</v>
      </c>
      <c r="AQ807" t="s">
        <v>74</v>
      </c>
      <c r="AR807" t="s">
        <v>78</v>
      </c>
      <c r="AS807" t="s">
        <v>78</v>
      </c>
      <c r="AT807" t="s">
        <v>78</v>
      </c>
      <c r="AU807" t="s">
        <v>78</v>
      </c>
      <c r="AV807" t="s">
        <v>78</v>
      </c>
      <c r="AW807" t="s">
        <v>78</v>
      </c>
      <c r="AX807" t="s">
        <v>78</v>
      </c>
      <c r="AY807">
        <v>4.0999999999999996</v>
      </c>
      <c r="AZ807">
        <v>1</v>
      </c>
      <c r="BA807">
        <v>1</v>
      </c>
      <c r="BB807">
        <v>0.4</v>
      </c>
      <c r="BC807">
        <v>0</v>
      </c>
      <c r="BD807">
        <v>0.571428571</v>
      </c>
      <c r="BE807">
        <v>1</v>
      </c>
      <c r="BF807">
        <v>0.25</v>
      </c>
      <c r="BG807">
        <v>0</v>
      </c>
      <c r="BH807">
        <v>0.5</v>
      </c>
      <c r="BI807">
        <v>0.4</v>
      </c>
      <c r="BJ807">
        <v>0.36363636399999999</v>
      </c>
      <c r="BK807">
        <v>0</v>
      </c>
      <c r="BL807">
        <v>0.75</v>
      </c>
      <c r="BM807">
        <v>0.75</v>
      </c>
      <c r="BN807">
        <v>1</v>
      </c>
      <c r="BO807">
        <v>0</v>
      </c>
      <c r="BP807">
        <v>1</v>
      </c>
      <c r="BQ807" t="s">
        <v>74</v>
      </c>
      <c r="BR807" t="s">
        <v>74</v>
      </c>
      <c r="BS807" t="s">
        <v>74</v>
      </c>
      <c r="BT807" t="s">
        <v>74</v>
      </c>
      <c r="BU807" t="s">
        <v>74</v>
      </c>
      <c r="BV807" t="s">
        <v>74</v>
      </c>
      <c r="BW807" t="s">
        <v>74</v>
      </c>
      <c r="BX807" t="s">
        <v>74</v>
      </c>
      <c r="BY807" t="s">
        <v>74</v>
      </c>
      <c r="BZ807" t="s">
        <v>74</v>
      </c>
      <c r="CA807" t="s">
        <v>74</v>
      </c>
      <c r="CB807" t="s">
        <v>74</v>
      </c>
      <c r="CC807" t="s">
        <v>74</v>
      </c>
      <c r="CD807" t="s">
        <v>74</v>
      </c>
      <c r="CE807" t="s">
        <v>74</v>
      </c>
      <c r="CF807">
        <v>734.84096439999996</v>
      </c>
      <c r="CG807">
        <f>IF(CJ807&lt;$CH$1,CJ807,)</f>
        <v>0</v>
      </c>
      <c r="CH807">
        <v>1</v>
      </c>
      <c r="CI807">
        <v>807</v>
      </c>
      <c r="CJ807">
        <v>14999.99958</v>
      </c>
      <c r="CK807">
        <f t="shared" si="37"/>
        <v>1469.6819287999999</v>
      </c>
      <c r="CL807">
        <f t="shared" si="38"/>
        <v>0</v>
      </c>
    </row>
    <row r="808" spans="1:90" x14ac:dyDescent="0.25">
      <c r="A808" s="5" t="s">
        <v>831</v>
      </c>
      <c r="B808" s="2" t="s">
        <v>911</v>
      </c>
      <c r="C808" s="10">
        <v>42614</v>
      </c>
      <c r="E808" s="14" t="e">
        <f t="shared" si="36"/>
        <v>#NUM!</v>
      </c>
      <c r="H808">
        <v>330</v>
      </c>
      <c r="I808">
        <v>76</v>
      </c>
      <c r="J808">
        <v>154.5</v>
      </c>
      <c r="K808">
        <v>7.4</v>
      </c>
      <c r="L808">
        <v>160</v>
      </c>
      <c r="M808">
        <v>71</v>
      </c>
      <c r="N808" t="s">
        <v>76</v>
      </c>
      <c r="O808">
        <v>267</v>
      </c>
      <c r="P808">
        <v>720</v>
      </c>
      <c r="Q808">
        <v>1280</v>
      </c>
      <c r="R808" s="1" t="s">
        <v>78</v>
      </c>
      <c r="S808" s="1" t="s">
        <v>77</v>
      </c>
      <c r="T808" t="s">
        <v>74</v>
      </c>
      <c r="U808">
        <v>8</v>
      </c>
      <c r="V808">
        <v>36.5</v>
      </c>
      <c r="W808">
        <v>1.5</v>
      </c>
      <c r="X808">
        <v>4</v>
      </c>
      <c r="Y808">
        <v>32</v>
      </c>
      <c r="Z808" t="s">
        <v>107</v>
      </c>
      <c r="AA808">
        <v>3075</v>
      </c>
      <c r="AF808" t="s">
        <v>74</v>
      </c>
      <c r="AG808">
        <v>13</v>
      </c>
      <c r="AH808">
        <v>2</v>
      </c>
      <c r="AI808">
        <v>16</v>
      </c>
      <c r="AJ808" t="s">
        <v>74</v>
      </c>
      <c r="AK808" t="s">
        <v>78</v>
      </c>
      <c r="AL808" t="s">
        <v>78</v>
      </c>
      <c r="AM808" t="s">
        <v>78</v>
      </c>
      <c r="AN808" t="s">
        <v>78</v>
      </c>
      <c r="AO808" t="s">
        <v>74</v>
      </c>
      <c r="AP808" t="s">
        <v>74</v>
      </c>
      <c r="AQ808" t="s">
        <v>74</v>
      </c>
      <c r="AR808" t="s">
        <v>77</v>
      </c>
      <c r="AS808" t="s">
        <v>78</v>
      </c>
      <c r="AT808" t="s">
        <v>78</v>
      </c>
      <c r="AU808" t="s">
        <v>78</v>
      </c>
      <c r="AV808" t="s">
        <v>78</v>
      </c>
      <c r="AW808" t="s">
        <v>78</v>
      </c>
      <c r="AX808" t="s">
        <v>78</v>
      </c>
      <c r="AY808">
        <v>4.0999999999999996</v>
      </c>
      <c r="AZ808">
        <v>1</v>
      </c>
      <c r="BA808">
        <v>1</v>
      </c>
      <c r="BB808">
        <v>0.4</v>
      </c>
      <c r="BC808">
        <v>0</v>
      </c>
      <c r="BD808">
        <v>0.571428571</v>
      </c>
      <c r="BE808">
        <v>0.66666666699999999</v>
      </c>
      <c r="BF808">
        <v>0.125</v>
      </c>
      <c r="BG808">
        <v>0</v>
      </c>
      <c r="BH808">
        <v>0.5</v>
      </c>
      <c r="BI808">
        <v>0.4</v>
      </c>
      <c r="BJ808">
        <v>0.27272727299999999</v>
      </c>
      <c r="BK808">
        <v>0</v>
      </c>
      <c r="BL808">
        <v>0.75</v>
      </c>
      <c r="BM808">
        <v>1</v>
      </c>
      <c r="BN808">
        <v>1</v>
      </c>
      <c r="BO808">
        <v>0</v>
      </c>
      <c r="BP808">
        <v>0</v>
      </c>
      <c r="BQ808" t="s">
        <v>74</v>
      </c>
      <c r="BR808" t="s">
        <v>74</v>
      </c>
      <c r="BS808" t="s">
        <v>74</v>
      </c>
      <c r="BT808" t="s">
        <v>74</v>
      </c>
      <c r="BU808" t="s">
        <v>74</v>
      </c>
      <c r="BV808" t="s">
        <v>74</v>
      </c>
      <c r="BW808" t="s">
        <v>74</v>
      </c>
      <c r="BX808" t="s">
        <v>74</v>
      </c>
      <c r="BY808" t="s">
        <v>74</v>
      </c>
      <c r="BZ808" t="s">
        <v>74</v>
      </c>
      <c r="CA808" t="s">
        <v>74</v>
      </c>
      <c r="CB808" t="s">
        <v>74</v>
      </c>
      <c r="CC808" t="s">
        <v>74</v>
      </c>
      <c r="CD808" t="s">
        <v>74</v>
      </c>
      <c r="CE808" t="s">
        <v>74</v>
      </c>
      <c r="CF808">
        <v>393.09090250000003</v>
      </c>
      <c r="CG808">
        <f>IF(CJ808&lt;$CH$1,CJ808,)</f>
        <v>0</v>
      </c>
      <c r="CH808">
        <v>1</v>
      </c>
      <c r="CI808">
        <v>808</v>
      </c>
      <c r="CJ808">
        <v>14999.99958</v>
      </c>
      <c r="CK808">
        <f t="shared" si="37"/>
        <v>786.18180500000005</v>
      </c>
      <c r="CL808">
        <f t="shared" si="38"/>
        <v>0</v>
      </c>
    </row>
    <row r="809" spans="1:90" x14ac:dyDescent="0.25">
      <c r="A809" s="5" t="s">
        <v>831</v>
      </c>
      <c r="B809" s="2" t="s">
        <v>912</v>
      </c>
      <c r="C809" s="10">
        <v>42522</v>
      </c>
      <c r="E809" s="14" t="e">
        <f t="shared" si="36"/>
        <v>#NUM!</v>
      </c>
      <c r="H809">
        <v>290</v>
      </c>
      <c r="I809">
        <v>76</v>
      </c>
      <c r="J809">
        <v>154.5</v>
      </c>
      <c r="K809">
        <v>7.4</v>
      </c>
      <c r="L809">
        <v>160</v>
      </c>
      <c r="M809">
        <v>71</v>
      </c>
      <c r="N809" t="s">
        <v>76</v>
      </c>
      <c r="O809">
        <v>267</v>
      </c>
      <c r="P809">
        <v>720</v>
      </c>
      <c r="Q809">
        <v>1280</v>
      </c>
      <c r="R809" s="1" t="s">
        <v>78</v>
      </c>
      <c r="S809" s="1" t="s">
        <v>77</v>
      </c>
      <c r="T809" t="s">
        <v>74</v>
      </c>
      <c r="U809">
        <v>8</v>
      </c>
      <c r="V809">
        <v>36.5</v>
      </c>
      <c r="W809">
        <v>1.5</v>
      </c>
      <c r="X809">
        <v>3</v>
      </c>
      <c r="Y809">
        <v>32</v>
      </c>
      <c r="Z809" t="s">
        <v>107</v>
      </c>
      <c r="AA809">
        <v>3075</v>
      </c>
      <c r="AF809" t="s">
        <v>74</v>
      </c>
      <c r="AG809">
        <v>13</v>
      </c>
      <c r="AH809">
        <v>2</v>
      </c>
      <c r="AI809">
        <v>8</v>
      </c>
      <c r="AJ809">
        <v>2.2000000000000002</v>
      </c>
      <c r="AK809" t="s">
        <v>78</v>
      </c>
      <c r="AL809" t="s">
        <v>78</v>
      </c>
      <c r="AM809" t="s">
        <v>78</v>
      </c>
      <c r="AN809" t="s">
        <v>78</v>
      </c>
      <c r="AO809" t="s">
        <v>74</v>
      </c>
      <c r="AP809" t="s">
        <v>74</v>
      </c>
      <c r="AQ809" t="s">
        <v>74</v>
      </c>
      <c r="AR809" t="s">
        <v>77</v>
      </c>
      <c r="AS809" t="s">
        <v>78</v>
      </c>
      <c r="AT809" t="s">
        <v>78</v>
      </c>
      <c r="AU809" t="s">
        <v>78</v>
      </c>
      <c r="AV809" t="s">
        <v>78</v>
      </c>
      <c r="AW809" t="s">
        <v>78</v>
      </c>
      <c r="AX809" t="s">
        <v>78</v>
      </c>
      <c r="AY809">
        <v>4.0999999999999996</v>
      </c>
      <c r="AZ809">
        <v>1</v>
      </c>
      <c r="BA809">
        <v>1</v>
      </c>
      <c r="BB809">
        <v>0.2</v>
      </c>
      <c r="BC809">
        <v>0</v>
      </c>
      <c r="BD809">
        <v>0.428571429</v>
      </c>
      <c r="BE809">
        <v>0.66666666699999999</v>
      </c>
      <c r="BF809">
        <v>6.25E-2</v>
      </c>
      <c r="BG809">
        <v>0</v>
      </c>
      <c r="BH809">
        <v>0</v>
      </c>
      <c r="BI809">
        <v>0.4</v>
      </c>
      <c r="BJ809">
        <v>0.18181818199999999</v>
      </c>
      <c r="BK809">
        <v>0</v>
      </c>
      <c r="BL809">
        <v>0.5</v>
      </c>
      <c r="BM809">
        <v>1</v>
      </c>
      <c r="BN809">
        <v>0.66666666699999999</v>
      </c>
      <c r="BO809">
        <v>0</v>
      </c>
      <c r="BP809">
        <v>0</v>
      </c>
      <c r="BQ809" t="s">
        <v>74</v>
      </c>
      <c r="BR809" t="s">
        <v>74</v>
      </c>
      <c r="BS809" t="s">
        <v>74</v>
      </c>
      <c r="BT809" t="s">
        <v>74</v>
      </c>
      <c r="BU809" t="s">
        <v>74</v>
      </c>
      <c r="BV809" t="s">
        <v>74</v>
      </c>
      <c r="BW809" t="s">
        <v>74</v>
      </c>
      <c r="BX809" t="s">
        <v>74</v>
      </c>
      <c r="BY809" t="s">
        <v>74</v>
      </c>
      <c r="BZ809" t="s">
        <v>74</v>
      </c>
      <c r="CA809" t="s">
        <v>74</v>
      </c>
      <c r="CB809" t="s">
        <v>74</v>
      </c>
      <c r="CC809" t="s">
        <v>74</v>
      </c>
      <c r="CD809" t="s">
        <v>74</v>
      </c>
      <c r="CE809" t="s">
        <v>74</v>
      </c>
      <c r="CF809">
        <v>408.72592040000001</v>
      </c>
      <c r="CG809">
        <f>IF(CJ809&lt;$CH$1,CJ809,)</f>
        <v>0</v>
      </c>
      <c r="CH809">
        <v>1</v>
      </c>
      <c r="CI809">
        <v>809</v>
      </c>
      <c r="CJ809">
        <v>14999.99994</v>
      </c>
      <c r="CK809">
        <f t="shared" si="37"/>
        <v>817.45184080000001</v>
      </c>
      <c r="CL809">
        <f t="shared" si="38"/>
        <v>0</v>
      </c>
    </row>
    <row r="810" spans="1:90" x14ac:dyDescent="0.25">
      <c r="A810" s="5" t="s">
        <v>831</v>
      </c>
      <c r="B810" s="2" t="s">
        <v>913</v>
      </c>
      <c r="C810" s="10">
        <v>42522</v>
      </c>
      <c r="E810" s="14" t="e">
        <f t="shared" si="36"/>
        <v>#NUM!</v>
      </c>
      <c r="H810">
        <v>210</v>
      </c>
      <c r="I810">
        <v>71</v>
      </c>
      <c r="J810">
        <v>143.1</v>
      </c>
      <c r="K810">
        <v>7.7</v>
      </c>
      <c r="L810">
        <v>140</v>
      </c>
      <c r="M810">
        <v>67</v>
      </c>
      <c r="N810" t="s">
        <v>76</v>
      </c>
      <c r="O810">
        <v>294</v>
      </c>
      <c r="P810">
        <v>720</v>
      </c>
      <c r="Q810">
        <v>1280</v>
      </c>
      <c r="R810" s="1" t="s">
        <v>77</v>
      </c>
      <c r="S810" s="1" t="s">
        <v>77</v>
      </c>
      <c r="T810" t="s">
        <v>74</v>
      </c>
      <c r="U810">
        <v>8</v>
      </c>
      <c r="V810">
        <v>39.854999999999997</v>
      </c>
      <c r="W810">
        <v>1.5</v>
      </c>
      <c r="X810">
        <v>2</v>
      </c>
      <c r="Y810">
        <v>16</v>
      </c>
      <c r="Z810" t="s">
        <v>107</v>
      </c>
      <c r="AA810">
        <v>2630</v>
      </c>
      <c r="AF810" t="s">
        <v>74</v>
      </c>
      <c r="AG810">
        <v>8</v>
      </c>
      <c r="AH810">
        <v>2.2000000000000002</v>
      </c>
      <c r="AI810">
        <v>5</v>
      </c>
      <c r="AJ810" t="s">
        <v>74</v>
      </c>
      <c r="AK810" t="s">
        <v>77</v>
      </c>
      <c r="AL810" t="s">
        <v>78</v>
      </c>
      <c r="AM810" t="s">
        <v>78</v>
      </c>
      <c r="AN810" t="s">
        <v>78</v>
      </c>
      <c r="AO810" t="s">
        <v>74</v>
      </c>
      <c r="AP810" t="s">
        <v>74</v>
      </c>
      <c r="AQ810" t="s">
        <v>74</v>
      </c>
      <c r="AR810" t="s">
        <v>78</v>
      </c>
      <c r="AS810" t="s">
        <v>78</v>
      </c>
      <c r="AT810" t="s">
        <v>78</v>
      </c>
      <c r="AU810" t="s">
        <v>78</v>
      </c>
      <c r="AV810" t="s">
        <v>78</v>
      </c>
      <c r="AW810" t="s">
        <v>78</v>
      </c>
      <c r="AX810" t="s">
        <v>78</v>
      </c>
      <c r="AY810">
        <v>4.0999999999999996</v>
      </c>
      <c r="AZ810">
        <v>1</v>
      </c>
      <c r="BA810">
        <v>1</v>
      </c>
      <c r="BB810">
        <v>0.4</v>
      </c>
      <c r="BC810">
        <v>0</v>
      </c>
      <c r="BD810">
        <v>0.571428571</v>
      </c>
      <c r="BE810">
        <v>0.66666666699999999</v>
      </c>
      <c r="BF810">
        <v>0.125</v>
      </c>
      <c r="BG810">
        <v>0</v>
      </c>
      <c r="BH810">
        <v>0.5</v>
      </c>
      <c r="BI810">
        <v>0.4</v>
      </c>
      <c r="BJ810">
        <v>0.27272727299999999</v>
      </c>
      <c r="BK810">
        <v>0</v>
      </c>
      <c r="BL810">
        <v>0.75</v>
      </c>
      <c r="BM810">
        <v>1</v>
      </c>
      <c r="BN810">
        <v>1</v>
      </c>
      <c r="BO810">
        <v>0</v>
      </c>
      <c r="BP810">
        <v>0</v>
      </c>
      <c r="BQ810" t="s">
        <v>74</v>
      </c>
      <c r="BR810" t="s">
        <v>74</v>
      </c>
      <c r="BS810" t="s">
        <v>74</v>
      </c>
      <c r="BT810" t="s">
        <v>74</v>
      </c>
      <c r="BU810" t="s">
        <v>74</v>
      </c>
      <c r="BV810" t="s">
        <v>74</v>
      </c>
      <c r="BW810" t="s">
        <v>74</v>
      </c>
      <c r="BX810" t="s">
        <v>74</v>
      </c>
      <c r="BY810" t="s">
        <v>74</v>
      </c>
      <c r="BZ810" t="s">
        <v>74</v>
      </c>
      <c r="CA810" t="s">
        <v>74</v>
      </c>
      <c r="CB810" t="s">
        <v>74</v>
      </c>
      <c r="CC810" t="s">
        <v>74</v>
      </c>
      <c r="CD810" t="s">
        <v>74</v>
      </c>
      <c r="CE810" t="s">
        <v>74</v>
      </c>
      <c r="CF810">
        <v>408.72592040000001</v>
      </c>
      <c r="CG810">
        <f>IF(CJ810&lt;$CH$1,CJ810,)</f>
        <v>0</v>
      </c>
      <c r="CH810">
        <v>1</v>
      </c>
      <c r="CI810">
        <v>810</v>
      </c>
      <c r="CJ810">
        <v>7630.7628420000001</v>
      </c>
      <c r="CK810">
        <f t="shared" si="37"/>
        <v>817.45184080000001</v>
      </c>
      <c r="CL810">
        <f t="shared" si="38"/>
        <v>0</v>
      </c>
    </row>
    <row r="811" spans="1:90" x14ac:dyDescent="0.25">
      <c r="A811" s="5" t="s">
        <v>831</v>
      </c>
      <c r="B811" s="2" t="s">
        <v>914</v>
      </c>
      <c r="C811" s="10">
        <v>42491</v>
      </c>
      <c r="E811" s="14" t="e">
        <f t="shared" si="36"/>
        <v>#NUM!</v>
      </c>
      <c r="H811">
        <v>240</v>
      </c>
      <c r="I811">
        <v>71.7</v>
      </c>
      <c r="J811">
        <v>142.69999999999999</v>
      </c>
      <c r="K811">
        <v>7.6</v>
      </c>
      <c r="L811">
        <v>146</v>
      </c>
      <c r="M811">
        <v>67</v>
      </c>
      <c r="N811" t="s">
        <v>76</v>
      </c>
      <c r="O811">
        <v>220</v>
      </c>
      <c r="P811">
        <v>540</v>
      </c>
      <c r="Q811">
        <v>960</v>
      </c>
      <c r="R811" s="1" t="s">
        <v>77</v>
      </c>
      <c r="S811" s="1" t="s">
        <v>77</v>
      </c>
      <c r="T811" t="s">
        <v>74</v>
      </c>
      <c r="U811">
        <v>4</v>
      </c>
      <c r="V811">
        <v>26.738</v>
      </c>
      <c r="W811">
        <v>1.4</v>
      </c>
      <c r="X811">
        <v>2</v>
      </c>
      <c r="Y811">
        <v>16</v>
      </c>
      <c r="Z811" t="s">
        <v>104</v>
      </c>
      <c r="AA811">
        <v>2400</v>
      </c>
      <c r="AF811" t="s">
        <v>74</v>
      </c>
      <c r="AG811">
        <v>8</v>
      </c>
      <c r="AH811">
        <v>2</v>
      </c>
      <c r="AI811">
        <v>5</v>
      </c>
      <c r="AJ811" t="s">
        <v>74</v>
      </c>
      <c r="AK811" t="s">
        <v>77</v>
      </c>
      <c r="AL811" t="s">
        <v>78</v>
      </c>
      <c r="AM811" t="s">
        <v>78</v>
      </c>
      <c r="AN811" t="s">
        <v>78</v>
      </c>
      <c r="AO811" t="s">
        <v>78</v>
      </c>
      <c r="AP811" t="s">
        <v>74</v>
      </c>
      <c r="AQ811" t="s">
        <v>74</v>
      </c>
      <c r="AR811" t="s">
        <v>77</v>
      </c>
      <c r="AS811" t="s">
        <v>78</v>
      </c>
      <c r="AT811" t="s">
        <v>78</v>
      </c>
      <c r="AU811" t="s">
        <v>78</v>
      </c>
      <c r="AV811" t="s">
        <v>78</v>
      </c>
      <c r="AW811" t="s">
        <v>74</v>
      </c>
      <c r="AX811" t="s">
        <v>78</v>
      </c>
      <c r="AY811">
        <v>4</v>
      </c>
      <c r="AZ811">
        <v>1</v>
      </c>
      <c r="BA811">
        <v>1</v>
      </c>
      <c r="BB811">
        <v>0.4</v>
      </c>
      <c r="BC811">
        <v>0</v>
      </c>
      <c r="BD811">
        <v>0.428571429</v>
      </c>
      <c r="BE811">
        <v>0.66666666699999999</v>
      </c>
      <c r="BF811">
        <v>0</v>
      </c>
      <c r="BG811">
        <v>0</v>
      </c>
      <c r="BH811">
        <v>0.5</v>
      </c>
      <c r="BI811">
        <v>0.4</v>
      </c>
      <c r="BJ811">
        <v>0.18181818199999999</v>
      </c>
      <c r="BK811">
        <v>0</v>
      </c>
      <c r="BL811">
        <v>0.75</v>
      </c>
      <c r="BM811">
        <v>0.75</v>
      </c>
      <c r="BN811">
        <v>0.5</v>
      </c>
      <c r="BO811">
        <v>0</v>
      </c>
      <c r="BP811">
        <v>1</v>
      </c>
      <c r="BQ811" t="s">
        <v>74</v>
      </c>
      <c r="BR811" t="s">
        <v>74</v>
      </c>
      <c r="BS811" t="s">
        <v>74</v>
      </c>
      <c r="BT811" t="s">
        <v>74</v>
      </c>
      <c r="BU811" t="s">
        <v>74</v>
      </c>
      <c r="BV811" t="s">
        <v>74</v>
      </c>
      <c r="BW811" t="s">
        <v>74</v>
      </c>
      <c r="BX811" t="s">
        <v>74</v>
      </c>
      <c r="BY811" t="s">
        <v>74</v>
      </c>
      <c r="BZ811" t="s">
        <v>74</v>
      </c>
      <c r="CA811" t="s">
        <v>74</v>
      </c>
      <c r="CB811" t="s">
        <v>74</v>
      </c>
      <c r="CC811" t="s">
        <v>74</v>
      </c>
      <c r="CD811" t="s">
        <v>74</v>
      </c>
      <c r="CE811" t="s">
        <v>74</v>
      </c>
      <c r="CF811">
        <v>781.46882059999996</v>
      </c>
      <c r="CG811">
        <f>IF(CJ811&lt;$CH$1,CJ811,)</f>
        <v>0</v>
      </c>
      <c r="CH811">
        <v>1</v>
      </c>
      <c r="CI811">
        <v>811</v>
      </c>
      <c r="CJ811">
        <v>14999.99994</v>
      </c>
      <c r="CK811">
        <f t="shared" si="37"/>
        <v>1562.9376411999999</v>
      </c>
      <c r="CL811">
        <f t="shared" si="38"/>
        <v>0</v>
      </c>
    </row>
    <row r="812" spans="1:90" x14ac:dyDescent="0.25">
      <c r="A812" s="5" t="s">
        <v>831</v>
      </c>
      <c r="B812" s="2" t="s">
        <v>915</v>
      </c>
      <c r="C812" s="10">
        <v>42491</v>
      </c>
      <c r="E812" s="14" t="e">
        <f t="shared" si="36"/>
        <v>#NUM!</v>
      </c>
      <c r="H812">
        <v>210</v>
      </c>
      <c r="I812">
        <v>77</v>
      </c>
      <c r="J812">
        <v>153</v>
      </c>
      <c r="K812">
        <v>7.4</v>
      </c>
      <c r="L812">
        <v>165</v>
      </c>
      <c r="M812">
        <v>70</v>
      </c>
      <c r="N812" t="s">
        <v>76</v>
      </c>
      <c r="O812">
        <v>267</v>
      </c>
      <c r="P812">
        <v>720</v>
      </c>
      <c r="Q812">
        <v>1280</v>
      </c>
      <c r="R812" s="1" t="s">
        <v>78</v>
      </c>
      <c r="S812" s="1" t="s">
        <v>77</v>
      </c>
      <c r="T812" t="s">
        <v>74</v>
      </c>
      <c r="U812">
        <v>8</v>
      </c>
      <c r="V812">
        <v>34.984999999999999</v>
      </c>
      <c r="W812">
        <v>1.7</v>
      </c>
      <c r="X812">
        <v>2</v>
      </c>
      <c r="Y812">
        <v>16</v>
      </c>
      <c r="Z812" t="s">
        <v>104</v>
      </c>
      <c r="AA812">
        <v>3075</v>
      </c>
      <c r="AF812" t="s">
        <v>74</v>
      </c>
      <c r="AG812">
        <v>13</v>
      </c>
      <c r="AH812">
        <v>2.2000000000000002</v>
      </c>
      <c r="AI812">
        <v>5</v>
      </c>
      <c r="AJ812" t="s">
        <v>74</v>
      </c>
      <c r="AK812" t="s">
        <v>77</v>
      </c>
      <c r="AL812" t="s">
        <v>78</v>
      </c>
      <c r="AM812" t="s">
        <v>78</v>
      </c>
      <c r="AN812" t="s">
        <v>78</v>
      </c>
      <c r="AO812" t="s">
        <v>74</v>
      </c>
      <c r="AP812" t="s">
        <v>74</v>
      </c>
      <c r="AQ812" t="s">
        <v>74</v>
      </c>
      <c r="AR812" t="s">
        <v>77</v>
      </c>
      <c r="AS812" t="s">
        <v>78</v>
      </c>
      <c r="AT812" t="s">
        <v>78</v>
      </c>
      <c r="AU812" t="s">
        <v>78</v>
      </c>
      <c r="AV812" t="s">
        <v>78</v>
      </c>
      <c r="AW812" t="s">
        <v>74</v>
      </c>
      <c r="AX812" t="s">
        <v>78</v>
      </c>
      <c r="AY812">
        <v>4</v>
      </c>
      <c r="AZ812">
        <v>1</v>
      </c>
      <c r="BA812">
        <v>1</v>
      </c>
      <c r="BB812">
        <v>0.4</v>
      </c>
      <c r="BC812">
        <v>0</v>
      </c>
      <c r="BD812">
        <v>0.571428571</v>
      </c>
      <c r="BE812">
        <v>0.66666666699999999</v>
      </c>
      <c r="BF812">
        <v>6.25E-2</v>
      </c>
      <c r="BG812">
        <v>0</v>
      </c>
      <c r="BH812">
        <v>0.5</v>
      </c>
      <c r="BI812">
        <v>0.4</v>
      </c>
      <c r="BJ812">
        <v>0.27272727299999999</v>
      </c>
      <c r="BK812">
        <v>0</v>
      </c>
      <c r="BL812">
        <v>0.75</v>
      </c>
      <c r="BM812">
        <v>1</v>
      </c>
      <c r="BN812">
        <v>0.83333333300000001</v>
      </c>
      <c r="BO812">
        <v>0</v>
      </c>
      <c r="BP812">
        <v>0</v>
      </c>
      <c r="BQ812" t="s">
        <v>74</v>
      </c>
      <c r="BR812" t="s">
        <v>74</v>
      </c>
      <c r="BS812" t="s">
        <v>74</v>
      </c>
      <c r="BT812" t="s">
        <v>74</v>
      </c>
      <c r="BU812" t="s">
        <v>74</v>
      </c>
      <c r="BV812" t="s">
        <v>74</v>
      </c>
      <c r="BW812" t="s">
        <v>74</v>
      </c>
      <c r="BX812" t="s">
        <v>74</v>
      </c>
      <c r="BY812" t="s">
        <v>74</v>
      </c>
      <c r="BZ812" t="s">
        <v>74</v>
      </c>
      <c r="CA812" t="s">
        <v>74</v>
      </c>
      <c r="CB812" t="s">
        <v>74</v>
      </c>
      <c r="CC812" t="s">
        <v>74</v>
      </c>
      <c r="CD812" t="s">
        <v>74</v>
      </c>
      <c r="CE812" t="s">
        <v>74</v>
      </c>
      <c r="CF812">
        <v>781.46882059999996</v>
      </c>
      <c r="CG812">
        <f>IF(CJ812&lt;$CH$1,CJ812,)</f>
        <v>0</v>
      </c>
      <c r="CH812">
        <v>1</v>
      </c>
      <c r="CI812">
        <v>812</v>
      </c>
      <c r="CJ812">
        <v>14999.99994</v>
      </c>
      <c r="CK812">
        <f t="shared" si="37"/>
        <v>1562.9376411999999</v>
      </c>
      <c r="CL812">
        <f t="shared" si="38"/>
        <v>0</v>
      </c>
    </row>
    <row r="813" spans="1:90" x14ac:dyDescent="0.25">
      <c r="A813" s="5" t="s">
        <v>831</v>
      </c>
      <c r="B813" s="2" t="s">
        <v>916</v>
      </c>
      <c r="C813" s="10">
        <v>42430</v>
      </c>
      <c r="E813" s="14" t="e">
        <f t="shared" si="36"/>
        <v>#NUM!</v>
      </c>
      <c r="H813">
        <v>540</v>
      </c>
      <c r="I813">
        <v>80.8</v>
      </c>
      <c r="J813">
        <v>163.1</v>
      </c>
      <c r="K813">
        <v>7.4</v>
      </c>
      <c r="L813">
        <v>185</v>
      </c>
      <c r="M813">
        <v>75</v>
      </c>
      <c r="N813" t="s">
        <v>114</v>
      </c>
      <c r="O813">
        <v>367</v>
      </c>
      <c r="P813">
        <v>1080</v>
      </c>
      <c r="Q813">
        <v>1920</v>
      </c>
      <c r="R813" s="1" t="s">
        <v>77</v>
      </c>
      <c r="S813" s="1" t="s">
        <v>78</v>
      </c>
      <c r="T813" t="s">
        <v>74</v>
      </c>
      <c r="U813">
        <v>8</v>
      </c>
      <c r="V813">
        <v>73</v>
      </c>
      <c r="W813">
        <v>1.8</v>
      </c>
      <c r="X813">
        <v>4</v>
      </c>
      <c r="Y813">
        <v>64</v>
      </c>
      <c r="Z813" t="s">
        <v>107</v>
      </c>
      <c r="AA813">
        <v>4120</v>
      </c>
      <c r="AF813" t="s">
        <v>74</v>
      </c>
      <c r="AG813">
        <v>16</v>
      </c>
      <c r="AH813">
        <v>2</v>
      </c>
      <c r="AI813">
        <v>16</v>
      </c>
      <c r="AJ813" t="s">
        <v>74</v>
      </c>
      <c r="AK813" t="s">
        <v>78</v>
      </c>
      <c r="AL813" t="s">
        <v>78</v>
      </c>
      <c r="AM813" t="s">
        <v>78</v>
      </c>
      <c r="AN813" t="s">
        <v>78</v>
      </c>
      <c r="AO813" t="s">
        <v>78</v>
      </c>
      <c r="AP813" t="s">
        <v>78</v>
      </c>
      <c r="AQ813" t="s">
        <v>74</v>
      </c>
      <c r="AR813" t="s">
        <v>77</v>
      </c>
      <c r="AS813" t="s">
        <v>78</v>
      </c>
      <c r="AT813" t="s">
        <v>77</v>
      </c>
      <c r="AU813" t="s">
        <v>78</v>
      </c>
      <c r="AV813" t="s">
        <v>78</v>
      </c>
      <c r="AW813" t="s">
        <v>78</v>
      </c>
      <c r="AX813" t="s">
        <v>78</v>
      </c>
      <c r="AY813">
        <v>4</v>
      </c>
      <c r="AZ813">
        <v>1</v>
      </c>
      <c r="BA813">
        <v>1</v>
      </c>
      <c r="BB813">
        <v>0.4</v>
      </c>
      <c r="BC813">
        <v>0</v>
      </c>
      <c r="BD813">
        <v>0.571428571</v>
      </c>
      <c r="BE813">
        <v>0.66666666699999999</v>
      </c>
      <c r="BF813">
        <v>0.125</v>
      </c>
      <c r="BG813">
        <v>0</v>
      </c>
      <c r="BH813">
        <v>0.5</v>
      </c>
      <c r="BI813">
        <v>0.4</v>
      </c>
      <c r="BJ813">
        <v>0.27272727299999999</v>
      </c>
      <c r="BK813">
        <v>0</v>
      </c>
      <c r="BL813">
        <v>0.75</v>
      </c>
      <c r="BM813">
        <v>1</v>
      </c>
      <c r="BN813">
        <v>1</v>
      </c>
      <c r="BO813">
        <v>0</v>
      </c>
      <c r="BP813">
        <v>0</v>
      </c>
      <c r="BQ813" t="s">
        <v>74</v>
      </c>
      <c r="BR813" t="s">
        <v>74</v>
      </c>
      <c r="BS813" t="s">
        <v>74</v>
      </c>
      <c r="BT813" t="s">
        <v>74</v>
      </c>
      <c r="BU813" t="s">
        <v>74</v>
      </c>
      <c r="BV813" t="s">
        <v>74</v>
      </c>
      <c r="BW813" t="s">
        <v>74</v>
      </c>
      <c r="BX813" t="s">
        <v>74</v>
      </c>
      <c r="BY813" t="s">
        <v>74</v>
      </c>
      <c r="BZ813" t="s">
        <v>74</v>
      </c>
      <c r="CA813" t="s">
        <v>74</v>
      </c>
      <c r="CB813" t="s">
        <v>74</v>
      </c>
      <c r="CC813" t="s">
        <v>74</v>
      </c>
      <c r="CD813" t="s">
        <v>74</v>
      </c>
      <c r="CE813" t="s">
        <v>74</v>
      </c>
      <c r="CF813">
        <v>307.0692459</v>
      </c>
      <c r="CG813">
        <f>IF(CJ813&lt;$CH$1,CJ813,)</f>
        <v>1000.000061</v>
      </c>
      <c r="CH813">
        <v>1</v>
      </c>
      <c r="CI813">
        <v>813</v>
      </c>
      <c r="CJ813">
        <v>1000.000061</v>
      </c>
      <c r="CK813">
        <f t="shared" si="37"/>
        <v>614.1384918</v>
      </c>
      <c r="CL813">
        <f t="shared" si="38"/>
        <v>547.76903341390891</v>
      </c>
    </row>
    <row r="814" spans="1:90" x14ac:dyDescent="0.25">
      <c r="A814" s="5" t="s">
        <v>831</v>
      </c>
      <c r="B814" s="2" t="s">
        <v>917</v>
      </c>
      <c r="C814" s="10">
        <v>42430</v>
      </c>
      <c r="E814" s="14" t="e">
        <f t="shared" si="36"/>
        <v>#NUM!</v>
      </c>
      <c r="H814">
        <v>458</v>
      </c>
      <c r="I814">
        <v>74.3</v>
      </c>
      <c r="J814">
        <v>151.80000000000001</v>
      </c>
      <c r="K814">
        <v>6.6</v>
      </c>
      <c r="L814">
        <v>145</v>
      </c>
      <c r="M814">
        <v>74</v>
      </c>
      <c r="N814" t="s">
        <v>114</v>
      </c>
      <c r="O814">
        <v>401</v>
      </c>
      <c r="P814">
        <v>1080</v>
      </c>
      <c r="Q814">
        <v>1920</v>
      </c>
      <c r="R814" s="1" t="s">
        <v>77</v>
      </c>
      <c r="S814" s="1" t="s">
        <v>78</v>
      </c>
      <c r="T814" t="s">
        <v>74</v>
      </c>
      <c r="U814">
        <v>8</v>
      </c>
      <c r="V814">
        <v>45</v>
      </c>
      <c r="W814">
        <v>2</v>
      </c>
      <c r="X814">
        <v>4</v>
      </c>
      <c r="Y814">
        <v>64</v>
      </c>
      <c r="Z814" t="s">
        <v>107</v>
      </c>
      <c r="AA814">
        <v>2850</v>
      </c>
      <c r="AF814" t="s">
        <v>74</v>
      </c>
      <c r="AG814">
        <v>16</v>
      </c>
      <c r="AH814">
        <v>2</v>
      </c>
      <c r="AI814">
        <v>16</v>
      </c>
      <c r="AJ814" t="s">
        <v>74</v>
      </c>
      <c r="AK814" t="s">
        <v>78</v>
      </c>
      <c r="AL814" t="s">
        <v>78</v>
      </c>
      <c r="AM814" t="s">
        <v>78</v>
      </c>
      <c r="AN814" t="s">
        <v>78</v>
      </c>
      <c r="AO814" t="s">
        <v>78</v>
      </c>
      <c r="AP814" t="s">
        <v>78</v>
      </c>
      <c r="AQ814" t="s">
        <v>74</v>
      </c>
      <c r="AR814" t="s">
        <v>77</v>
      </c>
      <c r="AS814" t="s">
        <v>78</v>
      </c>
      <c r="AT814" t="s">
        <v>77</v>
      </c>
      <c r="AU814" t="s">
        <v>78</v>
      </c>
      <c r="AV814" t="s">
        <v>78</v>
      </c>
      <c r="AW814" t="s">
        <v>78</v>
      </c>
      <c r="AX814" t="s">
        <v>78</v>
      </c>
      <c r="AY814">
        <v>4.0999999999999996</v>
      </c>
      <c r="AZ814">
        <v>1</v>
      </c>
      <c r="BA814">
        <v>1</v>
      </c>
      <c r="BB814">
        <v>0.4</v>
      </c>
      <c r="BC814">
        <v>0</v>
      </c>
      <c r="BD814">
        <v>0.571428571</v>
      </c>
      <c r="BE814">
        <v>0.66666666699999999</v>
      </c>
      <c r="BF814">
        <v>0.125</v>
      </c>
      <c r="BG814">
        <v>0</v>
      </c>
      <c r="BH814">
        <v>0.5</v>
      </c>
      <c r="BI814">
        <v>0.4</v>
      </c>
      <c r="BJ814">
        <v>0.27272727299999999</v>
      </c>
      <c r="BK814">
        <v>0</v>
      </c>
      <c r="BL814">
        <v>0.75</v>
      </c>
      <c r="BM814">
        <v>1</v>
      </c>
      <c r="BN814">
        <v>1</v>
      </c>
      <c r="BO814">
        <v>0</v>
      </c>
      <c r="BP814">
        <v>0</v>
      </c>
      <c r="BQ814" t="s">
        <v>74</v>
      </c>
      <c r="BR814" t="s">
        <v>74</v>
      </c>
      <c r="BS814" t="s">
        <v>74</v>
      </c>
      <c r="BT814" t="s">
        <v>74</v>
      </c>
      <c r="BU814" t="s">
        <v>74</v>
      </c>
      <c r="BV814" t="s">
        <v>74</v>
      </c>
      <c r="BW814" t="s">
        <v>74</v>
      </c>
      <c r="BX814" t="s">
        <v>74</v>
      </c>
      <c r="BY814" t="s">
        <v>74</v>
      </c>
      <c r="BZ814" t="s">
        <v>74</v>
      </c>
      <c r="CA814" t="s">
        <v>74</v>
      </c>
      <c r="CB814" t="s">
        <v>74</v>
      </c>
      <c r="CC814" t="s">
        <v>74</v>
      </c>
      <c r="CD814" t="s">
        <v>74</v>
      </c>
      <c r="CE814" t="s">
        <v>74</v>
      </c>
      <c r="CF814">
        <v>307.0692459</v>
      </c>
      <c r="CG814">
        <f>IF(CJ814&lt;$CH$1,CJ814,)</f>
        <v>1678.267955</v>
      </c>
      <c r="CH814">
        <v>1</v>
      </c>
      <c r="CI814">
        <v>814</v>
      </c>
      <c r="CJ814">
        <v>1678.267955</v>
      </c>
      <c r="CK814">
        <f t="shared" si="37"/>
        <v>614.1384918</v>
      </c>
      <c r="CL814">
        <f t="shared" si="38"/>
        <v>919.30315944239499</v>
      </c>
    </row>
    <row r="815" spans="1:90" x14ac:dyDescent="0.25">
      <c r="A815" s="5" t="s">
        <v>831</v>
      </c>
      <c r="B815" s="2" t="s">
        <v>918</v>
      </c>
      <c r="C815" s="10">
        <v>42430</v>
      </c>
      <c r="E815" s="14" t="e">
        <f t="shared" si="36"/>
        <v>#NUM!</v>
      </c>
      <c r="H815">
        <v>389</v>
      </c>
      <c r="I815">
        <v>74.3</v>
      </c>
      <c r="J815">
        <v>151.80000000000001</v>
      </c>
      <c r="K815">
        <v>6.6</v>
      </c>
      <c r="L815">
        <v>145</v>
      </c>
      <c r="M815">
        <v>74</v>
      </c>
      <c r="N815" t="s">
        <v>114</v>
      </c>
      <c r="O815">
        <v>401</v>
      </c>
      <c r="P815">
        <v>1080</v>
      </c>
      <c r="Q815">
        <v>1920</v>
      </c>
      <c r="R815" s="1" t="s">
        <v>78</v>
      </c>
      <c r="S815" s="1" t="s">
        <v>78</v>
      </c>
      <c r="T815" t="s">
        <v>74</v>
      </c>
      <c r="U815">
        <v>8</v>
      </c>
      <c r="V815">
        <v>51.148000000000003</v>
      </c>
      <c r="W815">
        <v>1.8</v>
      </c>
      <c r="X815">
        <v>4</v>
      </c>
      <c r="Y815">
        <v>64</v>
      </c>
      <c r="Z815" t="s">
        <v>107</v>
      </c>
      <c r="AA815">
        <v>2850</v>
      </c>
      <c r="AB815">
        <v>74</v>
      </c>
      <c r="AC815">
        <v>21.12</v>
      </c>
      <c r="AD815">
        <v>8.2799999999999994</v>
      </c>
      <c r="AE815">
        <v>12.22</v>
      </c>
      <c r="AF815" t="s">
        <v>74</v>
      </c>
      <c r="AG815">
        <v>13</v>
      </c>
      <c r="AH815">
        <v>2.2000000000000002</v>
      </c>
      <c r="AI815">
        <v>16</v>
      </c>
      <c r="AJ815">
        <v>2</v>
      </c>
      <c r="AK815" t="s">
        <v>78</v>
      </c>
      <c r="AL815" t="s">
        <v>78</v>
      </c>
      <c r="AM815" t="s">
        <v>78</v>
      </c>
      <c r="AN815" t="s">
        <v>78</v>
      </c>
      <c r="AO815" t="s">
        <v>78</v>
      </c>
      <c r="AP815" t="s">
        <v>74</v>
      </c>
      <c r="AQ815" t="s">
        <v>74</v>
      </c>
      <c r="AR815" t="s">
        <v>77</v>
      </c>
      <c r="AS815" t="s">
        <v>78</v>
      </c>
      <c r="AT815" t="s">
        <v>77</v>
      </c>
      <c r="AU815" t="s">
        <v>78</v>
      </c>
      <c r="AV815" t="s">
        <v>78</v>
      </c>
      <c r="AW815" t="s">
        <v>74</v>
      </c>
      <c r="AX815" t="s">
        <v>78</v>
      </c>
      <c r="AY815">
        <v>4</v>
      </c>
      <c r="AZ815">
        <v>1</v>
      </c>
      <c r="BA815">
        <v>1</v>
      </c>
      <c r="BB815">
        <v>0.6</v>
      </c>
      <c r="BC815">
        <v>0</v>
      </c>
      <c r="BD815">
        <v>0.428571429</v>
      </c>
      <c r="BE815">
        <v>0.66666666699999999</v>
      </c>
      <c r="BF815">
        <v>0.125</v>
      </c>
      <c r="BG815">
        <v>0</v>
      </c>
      <c r="BH815">
        <v>0</v>
      </c>
      <c r="BI815">
        <v>0.4</v>
      </c>
      <c r="BJ815">
        <v>0.36363636399999999</v>
      </c>
      <c r="BK815">
        <v>0</v>
      </c>
      <c r="BL815">
        <v>0.5</v>
      </c>
      <c r="BM815">
        <v>0.5</v>
      </c>
      <c r="BN815">
        <v>0.83333333300000001</v>
      </c>
      <c r="BO815">
        <v>0</v>
      </c>
      <c r="BP815">
        <v>2</v>
      </c>
      <c r="BQ815" t="s">
        <v>74</v>
      </c>
      <c r="BR815" t="s">
        <v>74</v>
      </c>
      <c r="BS815" t="s">
        <v>74</v>
      </c>
      <c r="BT815" t="s">
        <v>74</v>
      </c>
      <c r="BU815" t="s">
        <v>74</v>
      </c>
      <c r="BV815" t="s">
        <v>74</v>
      </c>
      <c r="BW815" t="s">
        <v>74</v>
      </c>
      <c r="BX815" t="s">
        <v>74</v>
      </c>
      <c r="BY815" t="s">
        <v>74</v>
      </c>
      <c r="BZ815" t="s">
        <v>74</v>
      </c>
      <c r="CA815" t="s">
        <v>74</v>
      </c>
      <c r="CB815" t="s">
        <v>74</v>
      </c>
      <c r="CC815" t="s">
        <v>74</v>
      </c>
      <c r="CD815" t="s">
        <v>74</v>
      </c>
      <c r="CE815" t="s">
        <v>74</v>
      </c>
      <c r="CF815">
        <v>307.0692459</v>
      </c>
      <c r="CG815">
        <f>IF(CJ815&lt;$CH$1,CJ815,)</f>
        <v>1875.397477</v>
      </c>
      <c r="CH815">
        <v>1</v>
      </c>
      <c r="CI815">
        <v>815</v>
      </c>
      <c r="CJ815">
        <v>1875.397477</v>
      </c>
      <c r="CK815">
        <f t="shared" si="37"/>
        <v>614.1384918</v>
      </c>
      <c r="CL815">
        <f t="shared" si="38"/>
        <v>1027.2846005788128</v>
      </c>
    </row>
    <row r="816" spans="1:90" x14ac:dyDescent="0.25">
      <c r="A816" s="5" t="s">
        <v>831</v>
      </c>
      <c r="B816" s="2" t="s">
        <v>919</v>
      </c>
      <c r="C816" s="10">
        <v>42309</v>
      </c>
      <c r="E816" s="14" t="e">
        <f t="shared" si="36"/>
        <v>#NUM!</v>
      </c>
      <c r="H816">
        <v>90</v>
      </c>
      <c r="I816">
        <v>71.7</v>
      </c>
      <c r="J816">
        <v>142.69999999999999</v>
      </c>
      <c r="K816">
        <v>7.6</v>
      </c>
      <c r="L816">
        <v>141</v>
      </c>
      <c r="M816">
        <v>67</v>
      </c>
      <c r="N816" t="s">
        <v>76</v>
      </c>
      <c r="O816">
        <v>220</v>
      </c>
      <c r="P816">
        <v>540</v>
      </c>
      <c r="Q816">
        <v>960</v>
      </c>
      <c r="R816" s="1" t="s">
        <v>77</v>
      </c>
      <c r="S816" s="1" t="s">
        <v>77</v>
      </c>
      <c r="T816" t="s">
        <v>74</v>
      </c>
      <c r="U816">
        <v>4</v>
      </c>
      <c r="V816">
        <v>25.465</v>
      </c>
      <c r="W816">
        <v>1.4</v>
      </c>
      <c r="X816">
        <v>1</v>
      </c>
      <c r="Y816">
        <v>16</v>
      </c>
      <c r="Z816" t="s">
        <v>104</v>
      </c>
      <c r="AA816">
        <v>2420</v>
      </c>
      <c r="AF816" t="s">
        <v>74</v>
      </c>
      <c r="AG816">
        <v>8</v>
      </c>
      <c r="AH816">
        <v>2</v>
      </c>
      <c r="AI816">
        <v>5</v>
      </c>
      <c r="AJ816" t="s">
        <v>74</v>
      </c>
      <c r="AK816" t="s">
        <v>77</v>
      </c>
      <c r="AL816" t="s">
        <v>78</v>
      </c>
      <c r="AM816" t="s">
        <v>78</v>
      </c>
      <c r="AN816" t="s">
        <v>78</v>
      </c>
      <c r="AO816" t="s">
        <v>78</v>
      </c>
      <c r="AP816" t="s">
        <v>74</v>
      </c>
      <c r="AQ816" t="s">
        <v>74</v>
      </c>
      <c r="AR816" t="s">
        <v>77</v>
      </c>
      <c r="AS816" t="s">
        <v>78</v>
      </c>
      <c r="AT816" t="s">
        <v>78</v>
      </c>
      <c r="AU816" t="s">
        <v>78</v>
      </c>
      <c r="AV816" t="s">
        <v>78</v>
      </c>
      <c r="AW816" t="s">
        <v>74</v>
      </c>
      <c r="AX816" t="s">
        <v>78</v>
      </c>
      <c r="AY816">
        <v>4</v>
      </c>
      <c r="AZ816">
        <v>1</v>
      </c>
      <c r="BA816">
        <v>1</v>
      </c>
      <c r="BB816">
        <v>0.8</v>
      </c>
      <c r="BC816">
        <v>0</v>
      </c>
      <c r="BD816">
        <v>0.428571429</v>
      </c>
      <c r="BE816">
        <v>0.66666666699999999</v>
      </c>
      <c r="BF816">
        <v>0.125</v>
      </c>
      <c r="BG816">
        <v>0</v>
      </c>
      <c r="BH816">
        <v>0</v>
      </c>
      <c r="BI816">
        <v>0.4</v>
      </c>
      <c r="BJ816">
        <v>0.18181818199999999</v>
      </c>
      <c r="BK816">
        <v>0</v>
      </c>
      <c r="BL816">
        <v>0.5</v>
      </c>
      <c r="BM816">
        <v>0.5</v>
      </c>
      <c r="BN816">
        <v>0.66666666699999999</v>
      </c>
      <c r="BO816">
        <v>0</v>
      </c>
      <c r="BP816">
        <v>0</v>
      </c>
      <c r="BQ816" t="s">
        <v>74</v>
      </c>
      <c r="BR816" t="s">
        <v>74</v>
      </c>
      <c r="BS816" t="s">
        <v>74</v>
      </c>
      <c r="BT816" t="s">
        <v>74</v>
      </c>
      <c r="BU816" t="s">
        <v>74</v>
      </c>
      <c r="BV816" t="s">
        <v>74</v>
      </c>
      <c r="BW816" t="s">
        <v>74</v>
      </c>
      <c r="BX816" t="s">
        <v>74</v>
      </c>
      <c r="BY816" t="s">
        <v>74</v>
      </c>
      <c r="BZ816" t="s">
        <v>74</v>
      </c>
      <c r="CA816" t="s">
        <v>74</v>
      </c>
      <c r="CB816" t="s">
        <v>74</v>
      </c>
      <c r="CC816" t="s">
        <v>74</v>
      </c>
      <c r="CD816" t="s">
        <v>74</v>
      </c>
      <c r="CE816" t="s">
        <v>74</v>
      </c>
      <c r="CF816">
        <v>725.68030810000005</v>
      </c>
      <c r="CG816">
        <f>IF(CJ816&lt;$CH$1,CJ816,)</f>
        <v>0</v>
      </c>
      <c r="CH816">
        <v>1</v>
      </c>
      <c r="CI816">
        <v>816</v>
      </c>
      <c r="CJ816">
        <v>11559.999379999999</v>
      </c>
      <c r="CK816">
        <f t="shared" si="37"/>
        <v>1451.3606162000001</v>
      </c>
      <c r="CL816">
        <f t="shared" si="38"/>
        <v>0</v>
      </c>
    </row>
    <row r="817" spans="1:90" x14ac:dyDescent="0.25">
      <c r="A817" s="5" t="s">
        <v>831</v>
      </c>
      <c r="B817" s="2" t="s">
        <v>715</v>
      </c>
      <c r="C817" s="10">
        <v>42309</v>
      </c>
      <c r="D817" s="10">
        <v>43862</v>
      </c>
      <c r="E817" s="14">
        <f t="shared" si="36"/>
        <v>51</v>
      </c>
      <c r="H817">
        <v>230</v>
      </c>
      <c r="I817">
        <v>71</v>
      </c>
      <c r="J817">
        <v>143.5</v>
      </c>
      <c r="K817">
        <v>7.3</v>
      </c>
      <c r="L817">
        <v>134</v>
      </c>
      <c r="M817">
        <v>67</v>
      </c>
      <c r="N817" t="s">
        <v>76</v>
      </c>
      <c r="O817">
        <v>294</v>
      </c>
      <c r="P817">
        <v>720</v>
      </c>
      <c r="Q817">
        <v>1280</v>
      </c>
      <c r="R817" s="1" t="s">
        <v>78</v>
      </c>
      <c r="S817" s="1" t="s">
        <v>78</v>
      </c>
      <c r="T817" t="s">
        <v>74</v>
      </c>
      <c r="U817">
        <v>8</v>
      </c>
      <c r="V817">
        <v>35.5</v>
      </c>
      <c r="W817">
        <v>1.7</v>
      </c>
      <c r="X817">
        <v>3</v>
      </c>
      <c r="Y817">
        <v>16</v>
      </c>
      <c r="Z817" t="s">
        <v>107</v>
      </c>
      <c r="AA817">
        <v>2500</v>
      </c>
      <c r="AB817">
        <v>58</v>
      </c>
      <c r="AC817">
        <v>12.88</v>
      </c>
      <c r="AD817">
        <v>7.92</v>
      </c>
      <c r="AE817">
        <v>9.23</v>
      </c>
      <c r="AF817" t="s">
        <v>74</v>
      </c>
      <c r="AG817">
        <v>13</v>
      </c>
      <c r="AH817">
        <v>2.2000000000000002</v>
      </c>
      <c r="AI817">
        <v>8</v>
      </c>
      <c r="AJ817" t="s">
        <v>74</v>
      </c>
      <c r="AK817" t="s">
        <v>77</v>
      </c>
      <c r="AL817" t="s">
        <v>78</v>
      </c>
      <c r="AM817" t="s">
        <v>78</v>
      </c>
      <c r="AN817" t="s">
        <v>78</v>
      </c>
      <c r="AO817" t="s">
        <v>78</v>
      </c>
      <c r="AP817" t="s">
        <v>74</v>
      </c>
      <c r="AQ817" t="s">
        <v>74</v>
      </c>
      <c r="AR817" t="s">
        <v>77</v>
      </c>
      <c r="AS817" t="s">
        <v>78</v>
      </c>
      <c r="AT817" t="s">
        <v>78</v>
      </c>
      <c r="AU817" t="s">
        <v>78</v>
      </c>
      <c r="AV817" t="s">
        <v>78</v>
      </c>
      <c r="AW817" t="s">
        <v>74</v>
      </c>
      <c r="AX817" t="s">
        <v>78</v>
      </c>
      <c r="AY817">
        <v>4.0999999999999996</v>
      </c>
      <c r="AZ817">
        <v>1</v>
      </c>
      <c r="BA817">
        <v>1</v>
      </c>
      <c r="BB817">
        <v>1</v>
      </c>
      <c r="BC817">
        <v>0</v>
      </c>
      <c r="BD817">
        <v>0.428571429</v>
      </c>
      <c r="BE817">
        <v>0.33333333300000001</v>
      </c>
      <c r="BF817">
        <v>0.1875</v>
      </c>
      <c r="BG817">
        <v>0</v>
      </c>
      <c r="BH817">
        <v>0</v>
      </c>
      <c r="BI817">
        <v>0.4</v>
      </c>
      <c r="BJ817">
        <v>0.45454545499999999</v>
      </c>
      <c r="BK817">
        <v>0</v>
      </c>
      <c r="BL817">
        <v>0.5</v>
      </c>
      <c r="BM817">
        <v>0.5</v>
      </c>
      <c r="BN817">
        <v>1</v>
      </c>
      <c r="BO817">
        <v>0</v>
      </c>
      <c r="BP817">
        <v>1</v>
      </c>
      <c r="BQ817" t="s">
        <v>74</v>
      </c>
      <c r="BR817" t="s">
        <v>74</v>
      </c>
      <c r="BS817" t="s">
        <v>74</v>
      </c>
      <c r="BT817" t="s">
        <v>74</v>
      </c>
      <c r="BU817" t="s">
        <v>74</v>
      </c>
      <c r="BV817" t="s">
        <v>74</v>
      </c>
      <c r="BW817" t="s">
        <v>74</v>
      </c>
      <c r="BX817" t="s">
        <v>74</v>
      </c>
      <c r="BY817" t="s">
        <v>74</v>
      </c>
      <c r="BZ817" t="s">
        <v>74</v>
      </c>
      <c r="CA817" t="s">
        <v>74</v>
      </c>
      <c r="CB817" t="s">
        <v>74</v>
      </c>
      <c r="CC817" t="s">
        <v>74</v>
      </c>
      <c r="CD817" t="s">
        <v>74</v>
      </c>
      <c r="CE817" t="s">
        <v>74</v>
      </c>
      <c r="CF817">
        <v>725.68030810000005</v>
      </c>
      <c r="CG817">
        <f>IF(CJ817&lt;$CH$1,CJ817,)</f>
        <v>0</v>
      </c>
      <c r="CH817">
        <v>1</v>
      </c>
      <c r="CI817">
        <v>817</v>
      </c>
      <c r="CJ817">
        <v>14999.99958</v>
      </c>
      <c r="CK817">
        <f t="shared" si="37"/>
        <v>1451.3606162000001</v>
      </c>
      <c r="CL817">
        <f t="shared" si="38"/>
        <v>0</v>
      </c>
    </row>
    <row r="818" spans="1:90" x14ac:dyDescent="0.25">
      <c r="A818" s="5" t="s">
        <v>831</v>
      </c>
      <c r="B818" s="2" t="s">
        <v>920</v>
      </c>
      <c r="C818" s="10">
        <v>42278</v>
      </c>
      <c r="E818" s="14" t="e">
        <f t="shared" si="36"/>
        <v>#NUM!</v>
      </c>
      <c r="H818">
        <v>260</v>
      </c>
      <c r="I818">
        <v>75.400000000000006</v>
      </c>
      <c r="J818">
        <v>151.80000000000001</v>
      </c>
      <c r="K818">
        <v>7</v>
      </c>
      <c r="L818">
        <v>155</v>
      </c>
      <c r="M818">
        <v>72</v>
      </c>
      <c r="N818" t="s">
        <v>114</v>
      </c>
      <c r="O818">
        <v>401</v>
      </c>
      <c r="P818">
        <v>1080</v>
      </c>
      <c r="Q818">
        <v>1920</v>
      </c>
      <c r="R818" s="1" t="s">
        <v>78</v>
      </c>
      <c r="S818" s="1" t="s">
        <v>78</v>
      </c>
      <c r="T818" t="s">
        <v>74</v>
      </c>
      <c r="U818">
        <v>8</v>
      </c>
      <c r="V818">
        <v>31.2</v>
      </c>
      <c r="W818">
        <v>1.7</v>
      </c>
      <c r="X818">
        <v>4</v>
      </c>
      <c r="Y818">
        <v>32</v>
      </c>
      <c r="Z818" t="s">
        <v>107</v>
      </c>
      <c r="AA818">
        <v>3070</v>
      </c>
      <c r="AB818">
        <v>73</v>
      </c>
      <c r="AC818">
        <v>24.05</v>
      </c>
      <c r="AD818">
        <v>8.1199999999999992</v>
      </c>
      <c r="AE818">
        <v>14.08</v>
      </c>
      <c r="AF818" t="s">
        <v>74</v>
      </c>
      <c r="AG818">
        <v>13</v>
      </c>
      <c r="AH818" t="s">
        <v>74</v>
      </c>
      <c r="AI818">
        <v>8</v>
      </c>
      <c r="AJ818" t="s">
        <v>74</v>
      </c>
      <c r="AK818" t="s">
        <v>77</v>
      </c>
      <c r="AL818" t="s">
        <v>78</v>
      </c>
      <c r="AM818" t="s">
        <v>78</v>
      </c>
      <c r="AN818" t="s">
        <v>78</v>
      </c>
      <c r="AO818" t="s">
        <v>78</v>
      </c>
      <c r="AP818" t="s">
        <v>74</v>
      </c>
      <c r="AQ818" t="s">
        <v>74</v>
      </c>
      <c r="AR818" t="s">
        <v>77</v>
      </c>
      <c r="AS818" t="s">
        <v>78</v>
      </c>
      <c r="AT818" t="s">
        <v>77</v>
      </c>
      <c r="AU818" t="s">
        <v>78</v>
      </c>
      <c r="AV818" t="s">
        <v>78</v>
      </c>
      <c r="AW818" t="s">
        <v>74</v>
      </c>
      <c r="AX818" t="s">
        <v>78</v>
      </c>
      <c r="AY818">
        <v>4</v>
      </c>
      <c r="AZ818">
        <v>1</v>
      </c>
      <c r="BA818">
        <v>1</v>
      </c>
      <c r="BB818">
        <v>1</v>
      </c>
      <c r="BC818">
        <v>0</v>
      </c>
      <c r="BD818">
        <v>0.428571429</v>
      </c>
      <c r="BE818">
        <v>0.66666666699999999</v>
      </c>
      <c r="BF818">
        <v>0.3125</v>
      </c>
      <c r="BG818">
        <v>0</v>
      </c>
      <c r="BH818">
        <v>0</v>
      </c>
      <c r="BI818">
        <v>0.4</v>
      </c>
      <c r="BJ818">
        <v>0.36363636399999999</v>
      </c>
      <c r="BK818">
        <v>0</v>
      </c>
      <c r="BL818">
        <v>0.5</v>
      </c>
      <c r="BM818">
        <v>0.5</v>
      </c>
      <c r="BN818">
        <v>0.66666666699999999</v>
      </c>
      <c r="BO818">
        <v>0</v>
      </c>
      <c r="BP818">
        <v>0</v>
      </c>
      <c r="BQ818" t="s">
        <v>74</v>
      </c>
      <c r="BR818" t="s">
        <v>74</v>
      </c>
      <c r="BS818" t="s">
        <v>74</v>
      </c>
      <c r="BT818" t="s">
        <v>74</v>
      </c>
      <c r="BU818" t="s">
        <v>74</v>
      </c>
      <c r="BV818" t="s">
        <v>74</v>
      </c>
      <c r="BW818" t="s">
        <v>74</v>
      </c>
      <c r="BX818" t="s">
        <v>74</v>
      </c>
      <c r="BY818" t="s">
        <v>74</v>
      </c>
      <c r="BZ818" t="s">
        <v>74</v>
      </c>
      <c r="CA818" t="s">
        <v>74</v>
      </c>
      <c r="CB818" t="s">
        <v>74</v>
      </c>
      <c r="CC818" t="s">
        <v>74</v>
      </c>
      <c r="CD818" t="s">
        <v>74</v>
      </c>
      <c r="CE818" t="s">
        <v>74</v>
      </c>
      <c r="CF818">
        <v>534.07317030000002</v>
      </c>
      <c r="CG818">
        <f>IF(CJ818&lt;$CH$1,CJ818,)</f>
        <v>0</v>
      </c>
      <c r="CH818">
        <v>1</v>
      </c>
      <c r="CI818">
        <v>818</v>
      </c>
      <c r="CJ818">
        <v>14999.99958</v>
      </c>
      <c r="CK818">
        <f t="shared" si="37"/>
        <v>1068.1463406</v>
      </c>
      <c r="CL818">
        <f t="shared" si="38"/>
        <v>0</v>
      </c>
    </row>
    <row r="819" spans="1:90" x14ac:dyDescent="0.25">
      <c r="A819" s="5" t="s">
        <v>831</v>
      </c>
      <c r="B819" s="2" t="s">
        <v>921</v>
      </c>
      <c r="C819" s="10">
        <v>42186</v>
      </c>
      <c r="E819" s="14" t="e">
        <f t="shared" si="36"/>
        <v>#NUM!</v>
      </c>
      <c r="H819">
        <v>187</v>
      </c>
      <c r="I819">
        <v>71.2</v>
      </c>
      <c r="J819">
        <v>143.4</v>
      </c>
      <c r="K819">
        <v>7.7</v>
      </c>
      <c r="L819">
        <v>160</v>
      </c>
      <c r="M819">
        <v>67</v>
      </c>
      <c r="N819" t="s">
        <v>76</v>
      </c>
      <c r="O819">
        <v>294</v>
      </c>
      <c r="P819">
        <v>720</v>
      </c>
      <c r="Q819">
        <v>1280</v>
      </c>
      <c r="R819" s="1" t="s">
        <v>77</v>
      </c>
      <c r="S819" s="1" t="s">
        <v>77</v>
      </c>
      <c r="T819" t="s">
        <v>74</v>
      </c>
      <c r="U819">
        <v>4</v>
      </c>
      <c r="V819">
        <v>19</v>
      </c>
      <c r="W819">
        <v>1.2</v>
      </c>
      <c r="X819">
        <v>2</v>
      </c>
      <c r="Y819">
        <v>16</v>
      </c>
      <c r="Z819" t="s">
        <v>104</v>
      </c>
      <c r="AA819">
        <v>2420</v>
      </c>
      <c r="AF819" t="s">
        <v>74</v>
      </c>
      <c r="AG819">
        <v>8</v>
      </c>
      <c r="AH819">
        <v>2.2000000000000002</v>
      </c>
      <c r="AI819">
        <v>5</v>
      </c>
      <c r="AJ819" t="s">
        <v>74</v>
      </c>
      <c r="AK819" t="s">
        <v>77</v>
      </c>
      <c r="AL819" t="s">
        <v>78</v>
      </c>
      <c r="AM819" t="s">
        <v>78</v>
      </c>
      <c r="AN819" t="s">
        <v>78</v>
      </c>
      <c r="AO819" t="s">
        <v>78</v>
      </c>
      <c r="AP819" t="s">
        <v>74</v>
      </c>
      <c r="AQ819" t="s">
        <v>74</v>
      </c>
      <c r="AR819" t="s">
        <v>77</v>
      </c>
      <c r="AS819" t="s">
        <v>78</v>
      </c>
      <c r="AT819" t="s">
        <v>78</v>
      </c>
      <c r="AU819" t="s">
        <v>78</v>
      </c>
      <c r="AV819" t="s">
        <v>78</v>
      </c>
      <c r="AW819" t="s">
        <v>74</v>
      </c>
      <c r="AX819" t="s">
        <v>78</v>
      </c>
      <c r="AY819">
        <v>4</v>
      </c>
      <c r="AZ819">
        <v>1</v>
      </c>
      <c r="BA819">
        <v>1</v>
      </c>
      <c r="BB819">
        <v>1</v>
      </c>
      <c r="BC819">
        <v>0</v>
      </c>
      <c r="BD819">
        <v>0.428571429</v>
      </c>
      <c r="BE819">
        <v>0.66666666699999999</v>
      </c>
      <c r="BF819">
        <v>0.1875</v>
      </c>
      <c r="BG819">
        <v>0</v>
      </c>
      <c r="BH819">
        <v>0</v>
      </c>
      <c r="BI819">
        <v>0.4</v>
      </c>
      <c r="BJ819">
        <v>0.36363636399999999</v>
      </c>
      <c r="BK819">
        <v>0</v>
      </c>
      <c r="BL819">
        <v>0.5</v>
      </c>
      <c r="BM819">
        <v>0.5</v>
      </c>
      <c r="BN819">
        <v>0.66666666699999999</v>
      </c>
      <c r="BO819">
        <v>0</v>
      </c>
      <c r="BP819">
        <v>0</v>
      </c>
      <c r="BQ819" t="s">
        <v>74</v>
      </c>
      <c r="BR819" t="s">
        <v>74</v>
      </c>
      <c r="BS819" t="s">
        <v>74</v>
      </c>
      <c r="BT819" t="s">
        <v>74</v>
      </c>
      <c r="BU819" t="s">
        <v>74</v>
      </c>
      <c r="BV819" t="s">
        <v>74</v>
      </c>
      <c r="BW819" t="s">
        <v>74</v>
      </c>
      <c r="BX819" t="s">
        <v>74</v>
      </c>
      <c r="BY819" t="s">
        <v>74</v>
      </c>
      <c r="BZ819" t="s">
        <v>74</v>
      </c>
      <c r="CA819" t="s">
        <v>74</v>
      </c>
      <c r="CB819" t="s">
        <v>74</v>
      </c>
      <c r="CC819" t="s">
        <v>74</v>
      </c>
      <c r="CD819" t="s">
        <v>74</v>
      </c>
      <c r="CE819" t="s">
        <v>74</v>
      </c>
      <c r="CF819">
        <v>60.000033559999999</v>
      </c>
      <c r="CG819">
        <f>IF(CJ819&lt;$CH$1,CJ819,)</f>
        <v>0</v>
      </c>
      <c r="CH819">
        <v>1</v>
      </c>
      <c r="CI819">
        <v>819</v>
      </c>
      <c r="CJ819">
        <v>14999.99994</v>
      </c>
      <c r="CK819">
        <f t="shared" si="37"/>
        <v>120.00006712</v>
      </c>
      <c r="CL819">
        <f t="shared" si="38"/>
        <v>0</v>
      </c>
    </row>
    <row r="820" spans="1:90" x14ac:dyDescent="0.25">
      <c r="A820" s="5" t="s">
        <v>831</v>
      </c>
      <c r="B820" s="2" t="s">
        <v>922</v>
      </c>
      <c r="C820" s="10">
        <v>42125</v>
      </c>
      <c r="E820" s="14" t="e">
        <f t="shared" si="36"/>
        <v>#NUM!</v>
      </c>
      <c r="H820">
        <v>430</v>
      </c>
      <c r="I820">
        <v>82.3</v>
      </c>
      <c r="J820">
        <v>158</v>
      </c>
      <c r="K820">
        <v>7.8</v>
      </c>
      <c r="L820">
        <v>203</v>
      </c>
      <c r="M820">
        <v>76</v>
      </c>
      <c r="N820" t="s">
        <v>76</v>
      </c>
      <c r="O820">
        <v>367</v>
      </c>
      <c r="P820">
        <v>1080</v>
      </c>
      <c r="Q820">
        <v>1920</v>
      </c>
      <c r="R820" s="1" t="s">
        <v>78</v>
      </c>
      <c r="S820" s="1" t="s">
        <v>78</v>
      </c>
      <c r="T820" t="s">
        <v>74</v>
      </c>
      <c r="U820">
        <v>8</v>
      </c>
      <c r="V820">
        <v>35.648000000000003</v>
      </c>
      <c r="W820">
        <v>1.7</v>
      </c>
      <c r="X820">
        <v>3</v>
      </c>
      <c r="Y820">
        <v>32</v>
      </c>
      <c r="Z820" t="s">
        <v>107</v>
      </c>
      <c r="AA820">
        <v>4100</v>
      </c>
      <c r="AB820">
        <v>94</v>
      </c>
      <c r="AC820">
        <v>30.77</v>
      </c>
      <c r="AD820">
        <v>10.65</v>
      </c>
      <c r="AE820">
        <v>18.07</v>
      </c>
      <c r="AF820" t="s">
        <v>74</v>
      </c>
      <c r="AG820">
        <v>13</v>
      </c>
      <c r="AH820">
        <v>2.2000000000000002</v>
      </c>
      <c r="AI820">
        <v>8</v>
      </c>
      <c r="AJ820" t="s">
        <v>74</v>
      </c>
      <c r="AK820" t="s">
        <v>78</v>
      </c>
      <c r="AL820" t="s">
        <v>78</v>
      </c>
      <c r="AM820" t="s">
        <v>78</v>
      </c>
      <c r="AN820" t="s">
        <v>78</v>
      </c>
      <c r="AO820" t="s">
        <v>78</v>
      </c>
      <c r="AP820" t="s">
        <v>74</v>
      </c>
      <c r="AQ820" t="s">
        <v>74</v>
      </c>
      <c r="AR820" t="s">
        <v>77</v>
      </c>
      <c r="AS820" t="s">
        <v>78</v>
      </c>
      <c r="AT820" t="s">
        <v>77</v>
      </c>
      <c r="AU820" t="s">
        <v>78</v>
      </c>
      <c r="AV820" t="s">
        <v>78</v>
      </c>
      <c r="AW820" t="s">
        <v>74</v>
      </c>
      <c r="AX820" t="s">
        <v>78</v>
      </c>
      <c r="AY820">
        <v>4</v>
      </c>
      <c r="AZ820">
        <v>1</v>
      </c>
      <c r="BA820">
        <v>1</v>
      </c>
      <c r="BB820">
        <v>1</v>
      </c>
      <c r="BC820">
        <v>0</v>
      </c>
      <c r="BD820">
        <v>0.428571429</v>
      </c>
      <c r="BE820">
        <v>1</v>
      </c>
      <c r="BF820">
        <v>0.25</v>
      </c>
      <c r="BG820">
        <v>0</v>
      </c>
      <c r="BH820">
        <v>0</v>
      </c>
      <c r="BI820">
        <v>0.4</v>
      </c>
      <c r="BJ820">
        <v>0.36363636399999999</v>
      </c>
      <c r="BK820">
        <v>0</v>
      </c>
      <c r="BL820">
        <v>0.5</v>
      </c>
      <c r="BM820">
        <v>0.5</v>
      </c>
      <c r="BN820">
        <v>0.66666666699999999</v>
      </c>
      <c r="BO820">
        <v>0</v>
      </c>
      <c r="BP820">
        <v>4</v>
      </c>
      <c r="BQ820" t="s">
        <v>74</v>
      </c>
      <c r="BR820" t="s">
        <v>74</v>
      </c>
      <c r="BS820" t="s">
        <v>74</v>
      </c>
      <c r="BT820" t="s">
        <v>74</v>
      </c>
      <c r="BU820" t="s">
        <v>74</v>
      </c>
      <c r="BV820" t="s">
        <v>74</v>
      </c>
      <c r="BW820" t="s">
        <v>74</v>
      </c>
      <c r="BX820" t="s">
        <v>74</v>
      </c>
      <c r="BY820" t="s">
        <v>74</v>
      </c>
      <c r="BZ820" t="s">
        <v>74</v>
      </c>
      <c r="CA820" t="s">
        <v>74</v>
      </c>
      <c r="CB820" t="s">
        <v>74</v>
      </c>
      <c r="CC820" t="s">
        <v>74</v>
      </c>
      <c r="CD820" t="s">
        <v>74</v>
      </c>
      <c r="CE820" t="s">
        <v>74</v>
      </c>
      <c r="CF820">
        <v>61.263470679999998</v>
      </c>
      <c r="CG820">
        <f>IF(CJ820&lt;$CH$1,CJ820,)</f>
        <v>1000</v>
      </c>
      <c r="CH820">
        <v>1</v>
      </c>
      <c r="CI820">
        <v>820</v>
      </c>
      <c r="CJ820">
        <v>1000</v>
      </c>
      <c r="CK820">
        <f t="shared" si="37"/>
        <v>122.52694136</v>
      </c>
      <c r="CL820">
        <f t="shared" si="38"/>
        <v>547.76900000000001</v>
      </c>
    </row>
    <row r="821" spans="1:90" x14ac:dyDescent="0.25">
      <c r="A821" s="5" t="s">
        <v>831</v>
      </c>
      <c r="B821" s="2" t="s">
        <v>923</v>
      </c>
      <c r="C821" s="10">
        <v>42125</v>
      </c>
      <c r="E821" s="14" t="e">
        <f t="shared" si="36"/>
        <v>#NUM!</v>
      </c>
      <c r="H821">
        <v>360</v>
      </c>
      <c r="I821">
        <v>71</v>
      </c>
      <c r="J821">
        <v>143</v>
      </c>
      <c r="K821">
        <v>6.3</v>
      </c>
      <c r="L821">
        <v>147</v>
      </c>
      <c r="M821">
        <v>68</v>
      </c>
      <c r="N821" t="s">
        <v>114</v>
      </c>
      <c r="O821">
        <v>441</v>
      </c>
      <c r="P821">
        <v>1080</v>
      </c>
      <c r="Q821">
        <v>1920</v>
      </c>
      <c r="R821" s="1" t="s">
        <v>78</v>
      </c>
      <c r="S821" s="1" t="s">
        <v>78</v>
      </c>
      <c r="T821" t="s">
        <v>74</v>
      </c>
      <c r="U821">
        <v>8</v>
      </c>
      <c r="V821">
        <v>28.963999999999999</v>
      </c>
      <c r="W821">
        <v>1.7</v>
      </c>
      <c r="X821">
        <v>3</v>
      </c>
      <c r="Y821">
        <v>16</v>
      </c>
      <c r="Z821" t="s">
        <v>104</v>
      </c>
      <c r="AA821">
        <v>2320</v>
      </c>
      <c r="AB821">
        <v>63</v>
      </c>
      <c r="AC821">
        <v>22.97</v>
      </c>
      <c r="AD821">
        <v>7.37</v>
      </c>
      <c r="AE821">
        <v>9.5500000000000007</v>
      </c>
      <c r="AF821" t="s">
        <v>74</v>
      </c>
      <c r="AG821">
        <v>13</v>
      </c>
      <c r="AH821">
        <v>2.2000000000000002</v>
      </c>
      <c r="AI821">
        <v>8</v>
      </c>
      <c r="AJ821" t="s">
        <v>74</v>
      </c>
      <c r="AK821" t="s">
        <v>77</v>
      </c>
      <c r="AL821" t="s">
        <v>78</v>
      </c>
      <c r="AM821" t="s">
        <v>78</v>
      </c>
      <c r="AN821" t="s">
        <v>78</v>
      </c>
      <c r="AO821" t="s">
        <v>78</v>
      </c>
      <c r="AP821" t="s">
        <v>74</v>
      </c>
      <c r="AQ821" t="s">
        <v>74</v>
      </c>
      <c r="AR821" t="s">
        <v>77</v>
      </c>
      <c r="AS821" t="s">
        <v>78</v>
      </c>
      <c r="AT821" t="s">
        <v>77</v>
      </c>
      <c r="AU821" t="s">
        <v>78</v>
      </c>
      <c r="AV821" t="s">
        <v>78</v>
      </c>
      <c r="AW821" t="s">
        <v>74</v>
      </c>
      <c r="AX821" t="s">
        <v>78</v>
      </c>
      <c r="AY821">
        <v>4</v>
      </c>
      <c r="AZ821">
        <v>1</v>
      </c>
      <c r="BA821">
        <v>1</v>
      </c>
      <c r="BB821">
        <v>0.8</v>
      </c>
      <c r="BC821">
        <v>0</v>
      </c>
      <c r="BD821">
        <v>0.428571429</v>
      </c>
      <c r="BE821">
        <v>0.66666666699999999</v>
      </c>
      <c r="BF821">
        <v>6.25E-2</v>
      </c>
      <c r="BG821">
        <v>0</v>
      </c>
      <c r="BH821">
        <v>0</v>
      </c>
      <c r="BI821">
        <v>0.4</v>
      </c>
      <c r="BJ821">
        <v>0.36363636399999999</v>
      </c>
      <c r="BK821">
        <v>0</v>
      </c>
      <c r="BL821">
        <v>0.5</v>
      </c>
      <c r="BM821">
        <v>0.5</v>
      </c>
      <c r="BN821">
        <v>0.66666666699999999</v>
      </c>
      <c r="BO821">
        <v>0</v>
      </c>
      <c r="BP821">
        <v>0</v>
      </c>
      <c r="BQ821" t="s">
        <v>74</v>
      </c>
      <c r="BR821" t="s">
        <v>74</v>
      </c>
      <c r="BS821" t="s">
        <v>74</v>
      </c>
      <c r="BT821" t="s">
        <v>74</v>
      </c>
      <c r="BU821" t="s">
        <v>74</v>
      </c>
      <c r="BV821" t="s">
        <v>74</v>
      </c>
      <c r="BW821" t="s">
        <v>74</v>
      </c>
      <c r="BX821" t="s">
        <v>74</v>
      </c>
      <c r="BY821" t="s">
        <v>74</v>
      </c>
      <c r="BZ821" t="s">
        <v>74</v>
      </c>
      <c r="CA821" t="s">
        <v>74</v>
      </c>
      <c r="CB821" t="s">
        <v>74</v>
      </c>
      <c r="CC821" t="s">
        <v>74</v>
      </c>
      <c r="CD821" t="s">
        <v>74</v>
      </c>
      <c r="CE821" t="s">
        <v>74</v>
      </c>
      <c r="CF821">
        <v>61.263470679999998</v>
      </c>
      <c r="CG821">
        <f>IF(CJ821&lt;$CH$1,CJ821,)</f>
        <v>0</v>
      </c>
      <c r="CH821">
        <v>1</v>
      </c>
      <c r="CI821">
        <v>821</v>
      </c>
      <c r="CJ821">
        <v>14999.99958</v>
      </c>
      <c r="CK821">
        <f t="shared" si="37"/>
        <v>122.52694136</v>
      </c>
      <c r="CL821">
        <f t="shared" si="38"/>
        <v>0</v>
      </c>
    </row>
    <row r="822" spans="1:90" x14ac:dyDescent="0.25">
      <c r="A822" s="5" t="s">
        <v>831</v>
      </c>
      <c r="B822" s="2" t="s">
        <v>924</v>
      </c>
      <c r="C822" s="10">
        <v>42095</v>
      </c>
      <c r="E822" s="14" t="e">
        <f t="shared" si="36"/>
        <v>#NUM!</v>
      </c>
      <c r="H822">
        <v>340</v>
      </c>
      <c r="I822">
        <v>70.099999999999994</v>
      </c>
      <c r="J822">
        <v>140.6</v>
      </c>
      <c r="K822">
        <v>6.9</v>
      </c>
      <c r="L822">
        <v>130</v>
      </c>
      <c r="M822">
        <v>70</v>
      </c>
      <c r="N822" t="s">
        <v>76</v>
      </c>
      <c r="O822">
        <v>294</v>
      </c>
      <c r="P822">
        <v>720</v>
      </c>
      <c r="Q822">
        <v>1280</v>
      </c>
      <c r="R822" s="1" t="s">
        <v>77</v>
      </c>
      <c r="S822" s="1" t="s">
        <v>77</v>
      </c>
      <c r="T822" t="s">
        <v>74</v>
      </c>
      <c r="U822">
        <v>8</v>
      </c>
      <c r="V822">
        <v>29</v>
      </c>
      <c r="W822">
        <v>1.7</v>
      </c>
      <c r="X822">
        <v>2</v>
      </c>
      <c r="Y822">
        <v>16</v>
      </c>
      <c r="Z822" t="s">
        <v>104</v>
      </c>
      <c r="AA822">
        <v>2420</v>
      </c>
      <c r="AF822" t="s">
        <v>74</v>
      </c>
      <c r="AG822">
        <v>13</v>
      </c>
      <c r="AH822">
        <v>2</v>
      </c>
      <c r="AI822">
        <v>5</v>
      </c>
      <c r="AJ822" t="s">
        <v>74</v>
      </c>
      <c r="AK822" t="s">
        <v>77</v>
      </c>
      <c r="AL822" t="s">
        <v>78</v>
      </c>
      <c r="AM822" t="s">
        <v>78</v>
      </c>
      <c r="AN822" t="s">
        <v>78</v>
      </c>
      <c r="AO822" t="s">
        <v>74</v>
      </c>
      <c r="AP822" t="s">
        <v>74</v>
      </c>
      <c r="AQ822" t="s">
        <v>74</v>
      </c>
      <c r="AR822" t="s">
        <v>78</v>
      </c>
      <c r="AS822" t="s">
        <v>78</v>
      </c>
      <c r="AT822" t="s">
        <v>78</v>
      </c>
      <c r="AU822" t="s">
        <v>78</v>
      </c>
      <c r="AV822" t="s">
        <v>78</v>
      </c>
      <c r="AW822" t="s">
        <v>74</v>
      </c>
      <c r="AX822" t="s">
        <v>78</v>
      </c>
      <c r="AY822">
        <v>4</v>
      </c>
      <c r="AZ822">
        <v>1</v>
      </c>
      <c r="BA822">
        <v>0</v>
      </c>
      <c r="BB822">
        <v>0</v>
      </c>
      <c r="BC822">
        <v>0</v>
      </c>
      <c r="BD822">
        <v>0.428571429</v>
      </c>
      <c r="BE822">
        <v>0</v>
      </c>
      <c r="BF822">
        <v>6.25E-2</v>
      </c>
      <c r="BG822">
        <v>0</v>
      </c>
      <c r="BH822">
        <v>0</v>
      </c>
      <c r="BI822">
        <v>0</v>
      </c>
      <c r="BJ822">
        <v>9.0909090999999997E-2</v>
      </c>
      <c r="BK822">
        <v>0</v>
      </c>
      <c r="BL822">
        <v>0.5</v>
      </c>
      <c r="BM822">
        <v>0.25</v>
      </c>
      <c r="BN822">
        <v>0.5</v>
      </c>
      <c r="BO822">
        <v>0</v>
      </c>
      <c r="BP822">
        <v>0</v>
      </c>
      <c r="BQ822" t="s">
        <v>74</v>
      </c>
      <c r="BR822" t="s">
        <v>74</v>
      </c>
      <c r="BS822" t="s">
        <v>74</v>
      </c>
      <c r="BT822" t="s">
        <v>74</v>
      </c>
      <c r="BU822" t="s">
        <v>74</v>
      </c>
      <c r="BV822" t="s">
        <v>74</v>
      </c>
      <c r="BW822" t="s">
        <v>74</v>
      </c>
      <c r="BX822" t="s">
        <v>74</v>
      </c>
      <c r="BY822" t="s">
        <v>74</v>
      </c>
      <c r="BZ822" t="s">
        <v>74</v>
      </c>
      <c r="CA822" t="s">
        <v>74</v>
      </c>
      <c r="CB822" t="s">
        <v>74</v>
      </c>
      <c r="CC822" t="s">
        <v>74</v>
      </c>
      <c r="CD822" t="s">
        <v>74</v>
      </c>
      <c r="CE822" t="s">
        <v>74</v>
      </c>
      <c r="CF822">
        <v>181.74203009999999</v>
      </c>
      <c r="CG822">
        <f>IF(CJ822&lt;$CH$1,CJ822,)</f>
        <v>0</v>
      </c>
      <c r="CH822">
        <v>1</v>
      </c>
      <c r="CI822">
        <v>822</v>
      </c>
      <c r="CJ822">
        <v>14999.99958</v>
      </c>
      <c r="CK822">
        <f t="shared" si="37"/>
        <v>363.48406019999999</v>
      </c>
      <c r="CL822">
        <f t="shared" si="38"/>
        <v>0</v>
      </c>
    </row>
    <row r="823" spans="1:90" x14ac:dyDescent="0.25">
      <c r="A823" s="5" t="s">
        <v>831</v>
      </c>
      <c r="B823" s="2" t="s">
        <v>925</v>
      </c>
      <c r="C823" s="10">
        <v>41944</v>
      </c>
      <c r="E823" s="14" t="e">
        <f t="shared" si="36"/>
        <v>#NUM!</v>
      </c>
      <c r="H823">
        <v>320</v>
      </c>
      <c r="I823">
        <v>72.2</v>
      </c>
      <c r="J823">
        <v>148.4</v>
      </c>
      <c r="K823">
        <v>9.1999999999999993</v>
      </c>
      <c r="L823">
        <v>150</v>
      </c>
      <c r="M823">
        <v>64</v>
      </c>
      <c r="N823" t="s">
        <v>76</v>
      </c>
      <c r="O823">
        <v>294</v>
      </c>
      <c r="P823">
        <v>720</v>
      </c>
      <c r="Q823">
        <v>1280</v>
      </c>
      <c r="R823" s="1" t="s">
        <v>77</v>
      </c>
      <c r="S823" s="1" t="s">
        <v>77</v>
      </c>
      <c r="T823" t="s">
        <v>74</v>
      </c>
      <c r="U823">
        <v>4</v>
      </c>
      <c r="V823">
        <v>23.466999999999999</v>
      </c>
      <c r="W823">
        <v>1.6</v>
      </c>
      <c r="X823">
        <v>2</v>
      </c>
      <c r="Y823">
        <v>16</v>
      </c>
      <c r="Z823" t="s">
        <v>77</v>
      </c>
      <c r="AA823">
        <v>2140</v>
      </c>
      <c r="AF823" t="s">
        <v>74</v>
      </c>
      <c r="AG823">
        <v>13</v>
      </c>
      <c r="AH823">
        <v>2</v>
      </c>
      <c r="AI823">
        <v>13</v>
      </c>
      <c r="AJ823" t="s">
        <v>74</v>
      </c>
      <c r="AK823" t="s">
        <v>77</v>
      </c>
      <c r="AL823" t="s">
        <v>78</v>
      </c>
      <c r="AM823" t="s">
        <v>78</v>
      </c>
      <c r="AN823" t="s">
        <v>78</v>
      </c>
      <c r="AO823" t="s">
        <v>78</v>
      </c>
      <c r="AP823" t="s">
        <v>74</v>
      </c>
      <c r="AQ823" t="s">
        <v>74</v>
      </c>
      <c r="AR823" t="s">
        <v>78</v>
      </c>
      <c r="AS823" t="s">
        <v>78</v>
      </c>
      <c r="AT823" t="s">
        <v>77</v>
      </c>
      <c r="AU823" t="s">
        <v>78</v>
      </c>
      <c r="AV823" t="s">
        <v>78</v>
      </c>
      <c r="AW823" t="s">
        <v>74</v>
      </c>
      <c r="AX823" t="s">
        <v>78</v>
      </c>
      <c r="AY823">
        <v>4</v>
      </c>
      <c r="AZ823">
        <v>1</v>
      </c>
      <c r="BA823">
        <v>1</v>
      </c>
      <c r="BB823">
        <v>0.6</v>
      </c>
      <c r="BC823">
        <v>0</v>
      </c>
      <c r="BD823">
        <v>0.428571429</v>
      </c>
      <c r="BE823">
        <v>0.33333333300000001</v>
      </c>
      <c r="BF823">
        <v>6.25E-2</v>
      </c>
      <c r="BG823">
        <v>0</v>
      </c>
      <c r="BH823">
        <v>0</v>
      </c>
      <c r="BI823">
        <v>0.4</v>
      </c>
      <c r="BJ823">
        <v>0.18181818199999999</v>
      </c>
      <c r="BK823">
        <v>0</v>
      </c>
      <c r="BL823">
        <v>0.5</v>
      </c>
      <c r="BM823">
        <v>0.5</v>
      </c>
      <c r="BN823">
        <v>0.33333333300000001</v>
      </c>
      <c r="BO823">
        <v>0</v>
      </c>
      <c r="BP823">
        <v>1</v>
      </c>
      <c r="BQ823" t="s">
        <v>74</v>
      </c>
      <c r="BR823" t="s">
        <v>74</v>
      </c>
      <c r="BS823" t="s">
        <v>74</v>
      </c>
      <c r="BT823" t="s">
        <v>74</v>
      </c>
      <c r="BU823" t="s">
        <v>74</v>
      </c>
      <c r="BV823" t="s">
        <v>74</v>
      </c>
      <c r="BW823" t="s">
        <v>74</v>
      </c>
      <c r="BX823" t="s">
        <v>74</v>
      </c>
      <c r="BY823" t="s">
        <v>74</v>
      </c>
      <c r="BZ823" t="s">
        <v>74</v>
      </c>
      <c r="CA823" t="s">
        <v>74</v>
      </c>
      <c r="CB823" t="s">
        <v>74</v>
      </c>
      <c r="CC823" t="s">
        <v>74</v>
      </c>
      <c r="CD823" t="s">
        <v>74</v>
      </c>
      <c r="CE823" t="s">
        <v>74</v>
      </c>
      <c r="CF823">
        <v>541.01116609999997</v>
      </c>
      <c r="CG823">
        <f>IF(CJ823&lt;$CH$1,CJ823,)</f>
        <v>0</v>
      </c>
      <c r="CH823">
        <v>1</v>
      </c>
      <c r="CI823">
        <v>823</v>
      </c>
      <c r="CJ823">
        <v>14999.99994</v>
      </c>
      <c r="CK823">
        <f t="shared" si="37"/>
        <v>1082.0223321999999</v>
      </c>
      <c r="CL823">
        <f t="shared" si="38"/>
        <v>0</v>
      </c>
    </row>
    <row r="824" spans="1:90" x14ac:dyDescent="0.25">
      <c r="A824" s="5" t="s">
        <v>831</v>
      </c>
      <c r="B824" s="2" t="s">
        <v>926</v>
      </c>
      <c r="C824" s="10">
        <v>41913</v>
      </c>
      <c r="E824" s="14" t="e">
        <f t="shared" si="36"/>
        <v>#NUM!</v>
      </c>
      <c r="H824">
        <v>200</v>
      </c>
      <c r="I824">
        <v>74.5</v>
      </c>
      <c r="J824">
        <v>148.9</v>
      </c>
      <c r="K824">
        <v>4.9000000000000004</v>
      </c>
      <c r="L824">
        <v>155</v>
      </c>
      <c r="M824">
        <v>67</v>
      </c>
      <c r="N824" t="s">
        <v>114</v>
      </c>
      <c r="O824">
        <v>424</v>
      </c>
      <c r="P824">
        <v>1080</v>
      </c>
      <c r="Q824">
        <v>1920</v>
      </c>
      <c r="R824" s="1" t="s">
        <v>78</v>
      </c>
      <c r="S824" s="1" t="s">
        <v>78</v>
      </c>
      <c r="T824" t="s">
        <v>74</v>
      </c>
      <c r="U824">
        <v>8</v>
      </c>
      <c r="V824">
        <v>26.593</v>
      </c>
      <c r="W824">
        <v>1.7</v>
      </c>
      <c r="X824">
        <v>3</v>
      </c>
      <c r="Y824">
        <v>32</v>
      </c>
      <c r="Z824" t="s">
        <v>77</v>
      </c>
      <c r="AA824">
        <v>2000</v>
      </c>
      <c r="AB824">
        <v>38</v>
      </c>
      <c r="AC824">
        <v>9.75</v>
      </c>
      <c r="AD824">
        <v>4.08</v>
      </c>
      <c r="AE824">
        <v>5.45</v>
      </c>
      <c r="AF824" t="s">
        <v>74</v>
      </c>
      <c r="AG824">
        <v>13</v>
      </c>
      <c r="AH824">
        <v>2</v>
      </c>
      <c r="AI824">
        <v>4.9000000000000004</v>
      </c>
      <c r="AJ824" t="s">
        <v>74</v>
      </c>
      <c r="AK824" t="s">
        <v>77</v>
      </c>
      <c r="AL824" t="s">
        <v>78</v>
      </c>
      <c r="AM824" t="s">
        <v>78</v>
      </c>
      <c r="AN824" t="s">
        <v>78</v>
      </c>
      <c r="AO824" t="s">
        <v>78</v>
      </c>
      <c r="AP824" t="s">
        <v>74</v>
      </c>
      <c r="AQ824" t="s">
        <v>74</v>
      </c>
      <c r="AR824" t="s">
        <v>77</v>
      </c>
      <c r="AS824" t="s">
        <v>77</v>
      </c>
      <c r="AT824" t="s">
        <v>77</v>
      </c>
      <c r="AU824" t="s">
        <v>78</v>
      </c>
      <c r="AV824" t="s">
        <v>78</v>
      </c>
      <c r="AW824" t="s">
        <v>74</v>
      </c>
      <c r="AX824" t="s">
        <v>78</v>
      </c>
      <c r="AY824">
        <v>4</v>
      </c>
      <c r="AZ824">
        <v>1</v>
      </c>
      <c r="BA824">
        <v>1</v>
      </c>
      <c r="BB824">
        <v>0.6</v>
      </c>
      <c r="BC824">
        <v>0</v>
      </c>
      <c r="BD824">
        <v>0.428571429</v>
      </c>
      <c r="BE824">
        <v>0.66666666699999999</v>
      </c>
      <c r="BF824">
        <v>0</v>
      </c>
      <c r="BG824">
        <v>0</v>
      </c>
      <c r="BH824">
        <v>0</v>
      </c>
      <c r="BI824">
        <v>0.4</v>
      </c>
      <c r="BJ824">
        <v>0.18181818199999999</v>
      </c>
      <c r="BK824">
        <v>0</v>
      </c>
      <c r="BL824">
        <v>0.5</v>
      </c>
      <c r="BM824">
        <v>0.5</v>
      </c>
      <c r="BN824">
        <v>0.5</v>
      </c>
      <c r="BO824">
        <v>0</v>
      </c>
      <c r="BP824">
        <v>3</v>
      </c>
      <c r="BQ824" t="s">
        <v>74</v>
      </c>
      <c r="BR824" t="s">
        <v>74</v>
      </c>
      <c r="BS824" t="s">
        <v>74</v>
      </c>
      <c r="BT824" t="s">
        <v>74</v>
      </c>
      <c r="BU824" t="s">
        <v>74</v>
      </c>
      <c r="BV824" t="s">
        <v>74</v>
      </c>
      <c r="BW824" t="s">
        <v>74</v>
      </c>
      <c r="BX824" t="s">
        <v>74</v>
      </c>
      <c r="BY824" t="s">
        <v>74</v>
      </c>
      <c r="BZ824" t="s">
        <v>74</v>
      </c>
      <c r="CA824" t="s">
        <v>74</v>
      </c>
      <c r="CB824" t="s">
        <v>74</v>
      </c>
      <c r="CC824" t="s">
        <v>74</v>
      </c>
      <c r="CD824" t="s">
        <v>74</v>
      </c>
      <c r="CE824" t="s">
        <v>74</v>
      </c>
      <c r="CF824">
        <v>60.000033559999999</v>
      </c>
      <c r="CG824">
        <f>IF(CJ824&lt;$CH$1,CJ824,)</f>
        <v>0</v>
      </c>
      <c r="CH824">
        <v>1</v>
      </c>
      <c r="CI824">
        <v>824</v>
      </c>
      <c r="CJ824">
        <v>14999.99994</v>
      </c>
      <c r="CK824">
        <f t="shared" si="37"/>
        <v>120.00006712</v>
      </c>
      <c r="CL824">
        <f t="shared" si="38"/>
        <v>0</v>
      </c>
    </row>
    <row r="825" spans="1:90" x14ac:dyDescent="0.25">
      <c r="A825" s="5" t="s">
        <v>831</v>
      </c>
      <c r="B825" s="2" t="s">
        <v>927</v>
      </c>
      <c r="C825" s="10">
        <v>41913</v>
      </c>
      <c r="E825" s="14" t="e">
        <f t="shared" si="36"/>
        <v>#NUM!</v>
      </c>
      <c r="H825">
        <v>579</v>
      </c>
      <c r="I825">
        <v>77</v>
      </c>
      <c r="J825">
        <v>161.19999999999999</v>
      </c>
      <c r="K825">
        <v>8.6999999999999993</v>
      </c>
      <c r="L825">
        <v>192</v>
      </c>
      <c r="M825">
        <v>67</v>
      </c>
      <c r="N825" t="s">
        <v>76</v>
      </c>
      <c r="O825">
        <v>401</v>
      </c>
      <c r="P825">
        <v>1080</v>
      </c>
      <c r="Q825">
        <v>1920</v>
      </c>
      <c r="R825" s="1" t="s">
        <v>78</v>
      </c>
      <c r="S825" s="1" t="s">
        <v>78</v>
      </c>
      <c r="T825" t="s">
        <v>74</v>
      </c>
      <c r="U825">
        <v>4</v>
      </c>
      <c r="V825">
        <v>36.576000000000001</v>
      </c>
      <c r="W825">
        <v>2.2999999999999998</v>
      </c>
      <c r="X825">
        <v>2</v>
      </c>
      <c r="Y825">
        <v>32</v>
      </c>
      <c r="Z825" t="s">
        <v>104</v>
      </c>
      <c r="AA825">
        <v>3000</v>
      </c>
      <c r="AB825">
        <v>64</v>
      </c>
      <c r="AC825">
        <v>14.23</v>
      </c>
      <c r="AD825">
        <v>8.27</v>
      </c>
      <c r="AE825">
        <v>9.82</v>
      </c>
      <c r="AF825" t="s">
        <v>74</v>
      </c>
      <c r="AG825">
        <v>16</v>
      </c>
      <c r="AH825">
        <v>2.2000000000000002</v>
      </c>
      <c r="AI825">
        <v>15.9</v>
      </c>
      <c r="AJ825" t="s">
        <v>74</v>
      </c>
      <c r="AK825" t="s">
        <v>78</v>
      </c>
      <c r="AL825" t="s">
        <v>78</v>
      </c>
      <c r="AM825" t="s">
        <v>78</v>
      </c>
      <c r="AN825" t="s">
        <v>78</v>
      </c>
      <c r="AO825" t="s">
        <v>78</v>
      </c>
      <c r="AP825" t="s">
        <v>78</v>
      </c>
      <c r="AQ825" t="s">
        <v>74</v>
      </c>
      <c r="AR825" t="s">
        <v>78</v>
      </c>
      <c r="AS825" t="s">
        <v>78</v>
      </c>
      <c r="AT825" t="s">
        <v>77</v>
      </c>
      <c r="AU825" t="s">
        <v>78</v>
      </c>
      <c r="AV825" t="s">
        <v>78</v>
      </c>
      <c r="AW825" t="s">
        <v>74</v>
      </c>
      <c r="AX825" t="s">
        <v>78</v>
      </c>
      <c r="AY825">
        <v>4</v>
      </c>
      <c r="AZ825">
        <v>1</v>
      </c>
      <c r="BA825">
        <v>1</v>
      </c>
      <c r="BB825">
        <v>0.8</v>
      </c>
      <c r="BC825">
        <v>0</v>
      </c>
      <c r="BD825">
        <v>0.428571429</v>
      </c>
      <c r="BE825">
        <v>0.66666666699999999</v>
      </c>
      <c r="BF825">
        <v>0.25</v>
      </c>
      <c r="BG825">
        <v>0</v>
      </c>
      <c r="BH825">
        <v>0</v>
      </c>
      <c r="BI825">
        <v>0.4</v>
      </c>
      <c r="BJ825">
        <v>0.36363636399999999</v>
      </c>
      <c r="BK825">
        <v>0</v>
      </c>
      <c r="BL825">
        <v>0.5</v>
      </c>
      <c r="BM825">
        <v>1</v>
      </c>
      <c r="BN825">
        <v>0.83333333300000001</v>
      </c>
      <c r="BO825">
        <v>0</v>
      </c>
      <c r="BP825">
        <v>0</v>
      </c>
      <c r="BQ825" t="s">
        <v>74</v>
      </c>
      <c r="BR825" t="s">
        <v>74</v>
      </c>
      <c r="BS825" t="s">
        <v>74</v>
      </c>
      <c r="BT825" t="s">
        <v>74</v>
      </c>
      <c r="BU825" t="s">
        <v>74</v>
      </c>
      <c r="BV825" t="s">
        <v>74</v>
      </c>
      <c r="BW825" t="s">
        <v>74</v>
      </c>
      <c r="BX825" t="s">
        <v>74</v>
      </c>
      <c r="BY825" t="s">
        <v>74</v>
      </c>
      <c r="BZ825" t="s">
        <v>74</v>
      </c>
      <c r="CA825" t="s">
        <v>74</v>
      </c>
      <c r="CB825" t="s">
        <v>74</v>
      </c>
      <c r="CC825" t="s">
        <v>74</v>
      </c>
      <c r="CD825" t="s">
        <v>74</v>
      </c>
      <c r="CE825" t="s">
        <v>74</v>
      </c>
      <c r="CF825">
        <v>60.000033559999999</v>
      </c>
      <c r="CG825">
        <f>IF(CJ825&lt;$CH$1,CJ825,)</f>
        <v>1063.9999330000001</v>
      </c>
      <c r="CH825">
        <v>1</v>
      </c>
      <c r="CI825">
        <v>825</v>
      </c>
      <c r="CJ825">
        <v>1063.9999330000001</v>
      </c>
      <c r="CK825">
        <f t="shared" si="37"/>
        <v>120.00006712</v>
      </c>
      <c r="CL825">
        <f t="shared" si="38"/>
        <v>582.82617929947696</v>
      </c>
    </row>
    <row r="826" spans="1:90" x14ac:dyDescent="0.25">
      <c r="A826" s="5" t="s">
        <v>831</v>
      </c>
      <c r="B826" s="2" t="s">
        <v>928</v>
      </c>
      <c r="C826" s="10">
        <v>41760</v>
      </c>
      <c r="E826" s="14" t="e">
        <f t="shared" si="36"/>
        <v>#NUM!</v>
      </c>
      <c r="H826">
        <v>200</v>
      </c>
      <c r="I826">
        <v>69.5</v>
      </c>
      <c r="J826">
        <v>138.5</v>
      </c>
      <c r="K826">
        <v>9.1999999999999993</v>
      </c>
      <c r="L826">
        <v>145</v>
      </c>
      <c r="M826">
        <v>63</v>
      </c>
      <c r="N826" t="s">
        <v>76</v>
      </c>
      <c r="O826">
        <v>234</v>
      </c>
      <c r="P826">
        <v>540</v>
      </c>
      <c r="Q826">
        <v>960</v>
      </c>
      <c r="R826" s="1" t="s">
        <v>77</v>
      </c>
      <c r="S826" s="1" t="s">
        <v>77</v>
      </c>
      <c r="T826" t="s">
        <v>74</v>
      </c>
      <c r="U826">
        <v>4</v>
      </c>
      <c r="V826">
        <v>16.396000000000001</v>
      </c>
      <c r="W826">
        <v>1.3</v>
      </c>
      <c r="X826">
        <v>1</v>
      </c>
      <c r="Y826">
        <v>4</v>
      </c>
      <c r="Z826" t="s">
        <v>104</v>
      </c>
      <c r="AA826">
        <v>1900</v>
      </c>
      <c r="AF826" t="s">
        <v>74</v>
      </c>
      <c r="AG826">
        <v>5</v>
      </c>
      <c r="AH826" t="s">
        <v>74</v>
      </c>
      <c r="AI826">
        <v>2</v>
      </c>
      <c r="AJ826" t="s">
        <v>74</v>
      </c>
      <c r="AK826" t="s">
        <v>77</v>
      </c>
      <c r="AL826" t="s">
        <v>78</v>
      </c>
      <c r="AM826" t="s">
        <v>78</v>
      </c>
      <c r="AN826" t="s">
        <v>78</v>
      </c>
      <c r="AO826" t="s">
        <v>78</v>
      </c>
      <c r="AP826" t="s">
        <v>74</v>
      </c>
      <c r="AQ826" t="s">
        <v>74</v>
      </c>
      <c r="AR826" t="s">
        <v>77</v>
      </c>
      <c r="AS826" t="s">
        <v>78</v>
      </c>
      <c r="AT826" t="s">
        <v>78</v>
      </c>
      <c r="AU826" t="s">
        <v>78</v>
      </c>
      <c r="AV826" t="s">
        <v>78</v>
      </c>
      <c r="AW826" t="s">
        <v>74</v>
      </c>
      <c r="AX826" t="s">
        <v>78</v>
      </c>
      <c r="AY826" t="s">
        <v>74</v>
      </c>
      <c r="AZ826">
        <v>1</v>
      </c>
      <c r="BA826">
        <v>0.5</v>
      </c>
      <c r="BB826">
        <v>0</v>
      </c>
      <c r="BC826">
        <v>0</v>
      </c>
      <c r="BD826">
        <v>0.428571429</v>
      </c>
      <c r="BE826">
        <v>0</v>
      </c>
      <c r="BF826">
        <v>0</v>
      </c>
      <c r="BG826">
        <v>0</v>
      </c>
      <c r="BH826">
        <v>0</v>
      </c>
      <c r="BI826">
        <v>0.2</v>
      </c>
      <c r="BJ826">
        <v>0</v>
      </c>
      <c r="BK826">
        <v>0</v>
      </c>
      <c r="BL826">
        <v>0.5</v>
      </c>
      <c r="BM826">
        <v>0.25</v>
      </c>
      <c r="BN826">
        <v>0</v>
      </c>
      <c r="BO826">
        <v>0</v>
      </c>
      <c r="BP826">
        <v>0</v>
      </c>
      <c r="BQ826" t="s">
        <v>74</v>
      </c>
      <c r="BR826" t="s">
        <v>74</v>
      </c>
      <c r="BS826" t="s">
        <v>74</v>
      </c>
      <c r="BT826" t="s">
        <v>74</v>
      </c>
      <c r="BU826" t="s">
        <v>74</v>
      </c>
      <c r="BV826" t="s">
        <v>74</v>
      </c>
      <c r="BW826" t="s">
        <v>74</v>
      </c>
      <c r="BX826" t="s">
        <v>74</v>
      </c>
      <c r="BY826" t="s">
        <v>74</v>
      </c>
      <c r="BZ826" t="s">
        <v>74</v>
      </c>
      <c r="CA826" t="s">
        <v>74</v>
      </c>
      <c r="CB826" t="s">
        <v>74</v>
      </c>
      <c r="CC826" t="s">
        <v>74</v>
      </c>
      <c r="CD826" t="s">
        <v>74</v>
      </c>
      <c r="CE826" t="s">
        <v>74</v>
      </c>
      <c r="CF826">
        <v>60.000033559999999</v>
      </c>
      <c r="CG826">
        <f>IF(CJ826&lt;$CH$1,CJ826,)</f>
        <v>0</v>
      </c>
      <c r="CH826">
        <v>1</v>
      </c>
      <c r="CI826">
        <v>826</v>
      </c>
      <c r="CJ826">
        <v>14999.99958</v>
      </c>
      <c r="CK826">
        <f t="shared" si="37"/>
        <v>120.00006712</v>
      </c>
      <c r="CL826">
        <f t="shared" si="38"/>
        <v>0</v>
      </c>
    </row>
    <row r="827" spans="1:90" x14ac:dyDescent="0.25">
      <c r="A827" s="5" t="s">
        <v>831</v>
      </c>
      <c r="B827" s="2" t="s">
        <v>929</v>
      </c>
      <c r="C827" s="10">
        <v>41730</v>
      </c>
      <c r="E827" s="14" t="e">
        <f t="shared" si="36"/>
        <v>#NUM!</v>
      </c>
      <c r="H827">
        <v>290</v>
      </c>
      <c r="I827">
        <v>70.400000000000006</v>
      </c>
      <c r="J827">
        <v>142.69999999999999</v>
      </c>
      <c r="K827">
        <v>7.1</v>
      </c>
      <c r="L827">
        <v>140</v>
      </c>
      <c r="M827">
        <v>68</v>
      </c>
      <c r="N827" t="s">
        <v>76</v>
      </c>
      <c r="O827">
        <v>294</v>
      </c>
      <c r="P827">
        <v>720</v>
      </c>
      <c r="Q827">
        <v>1280</v>
      </c>
      <c r="R827" s="1" t="s">
        <v>78</v>
      </c>
      <c r="S827" s="1" t="s">
        <v>78</v>
      </c>
      <c r="T827" t="s">
        <v>74</v>
      </c>
      <c r="U827">
        <v>4</v>
      </c>
      <c r="V827">
        <v>17.52</v>
      </c>
      <c r="W827">
        <v>1.6</v>
      </c>
      <c r="X827">
        <v>1</v>
      </c>
      <c r="Y827">
        <v>16</v>
      </c>
      <c r="Z827" t="s">
        <v>77</v>
      </c>
      <c r="AA827">
        <v>2410</v>
      </c>
      <c r="AF827" t="s">
        <v>74</v>
      </c>
      <c r="AG827">
        <v>13</v>
      </c>
      <c r="AH827">
        <v>2</v>
      </c>
      <c r="AI827">
        <v>5</v>
      </c>
      <c r="AJ827" t="s">
        <v>74</v>
      </c>
      <c r="AK827" t="s">
        <v>77</v>
      </c>
      <c r="AL827" t="s">
        <v>78</v>
      </c>
      <c r="AM827" t="s">
        <v>78</v>
      </c>
      <c r="AN827" t="s">
        <v>78</v>
      </c>
      <c r="AO827" t="s">
        <v>78</v>
      </c>
      <c r="AP827" t="s">
        <v>78</v>
      </c>
      <c r="AQ827" t="s">
        <v>74</v>
      </c>
      <c r="AR827" t="s">
        <v>78</v>
      </c>
      <c r="AS827" t="s">
        <v>78</v>
      </c>
      <c r="AT827" t="s">
        <v>78</v>
      </c>
      <c r="AU827" t="s">
        <v>78</v>
      </c>
      <c r="AV827" t="s">
        <v>78</v>
      </c>
      <c r="AW827" t="s">
        <v>74</v>
      </c>
      <c r="AX827" t="s">
        <v>78</v>
      </c>
      <c r="AY827">
        <v>4</v>
      </c>
      <c r="AZ827">
        <v>1</v>
      </c>
      <c r="BA827">
        <v>1</v>
      </c>
      <c r="BB827">
        <v>0</v>
      </c>
      <c r="BC827">
        <v>0</v>
      </c>
      <c r="BD827">
        <v>0.428571429</v>
      </c>
      <c r="BE827">
        <v>0.66666666699999999</v>
      </c>
      <c r="BF827">
        <v>0</v>
      </c>
      <c r="BG827">
        <v>0</v>
      </c>
      <c r="BH827">
        <v>0</v>
      </c>
      <c r="BI827">
        <v>0.4</v>
      </c>
      <c r="BJ827">
        <v>0</v>
      </c>
      <c r="BK827">
        <v>0</v>
      </c>
      <c r="BL827">
        <v>0.5</v>
      </c>
      <c r="BM827">
        <v>0.5</v>
      </c>
      <c r="BN827">
        <v>0</v>
      </c>
      <c r="BO827">
        <v>0</v>
      </c>
      <c r="BP827">
        <v>0</v>
      </c>
      <c r="BQ827" t="s">
        <v>74</v>
      </c>
      <c r="BR827" t="s">
        <v>74</v>
      </c>
      <c r="BS827" t="s">
        <v>74</v>
      </c>
      <c r="BT827" t="s">
        <v>74</v>
      </c>
      <c r="BU827" t="s">
        <v>74</v>
      </c>
      <c r="BV827" t="s">
        <v>74</v>
      </c>
      <c r="BW827" t="s">
        <v>74</v>
      </c>
      <c r="BX827" t="s">
        <v>74</v>
      </c>
      <c r="BY827" t="s">
        <v>74</v>
      </c>
      <c r="BZ827" t="s">
        <v>74</v>
      </c>
      <c r="CA827" t="s">
        <v>74</v>
      </c>
      <c r="CB827" t="s">
        <v>74</v>
      </c>
      <c r="CC827" t="s">
        <v>74</v>
      </c>
      <c r="CD827" t="s">
        <v>74</v>
      </c>
      <c r="CE827" t="s">
        <v>74</v>
      </c>
      <c r="CF827">
        <v>60.000033559999999</v>
      </c>
      <c r="CG827">
        <f>IF(CJ827&lt;$CH$1,CJ827,)</f>
        <v>0</v>
      </c>
      <c r="CH827">
        <v>1</v>
      </c>
      <c r="CI827">
        <v>827</v>
      </c>
      <c r="CJ827">
        <v>14999.99994</v>
      </c>
      <c r="CK827">
        <f t="shared" si="37"/>
        <v>120.00006712</v>
      </c>
      <c r="CL827">
        <f t="shared" si="38"/>
        <v>0</v>
      </c>
    </row>
    <row r="828" spans="1:90" x14ac:dyDescent="0.25">
      <c r="A828" s="5" t="s">
        <v>831</v>
      </c>
      <c r="B828" s="2" t="s">
        <v>930</v>
      </c>
      <c r="C828" s="10">
        <v>41699</v>
      </c>
      <c r="E828" s="14" t="e">
        <f t="shared" si="36"/>
        <v>#NUM!</v>
      </c>
      <c r="H828">
        <v>400</v>
      </c>
      <c r="I828">
        <v>75</v>
      </c>
      <c r="J828">
        <v>152.6</v>
      </c>
      <c r="K828">
        <v>9.1999999999999993</v>
      </c>
      <c r="L828">
        <v>170</v>
      </c>
      <c r="M828">
        <v>72</v>
      </c>
      <c r="N828" t="s">
        <v>76</v>
      </c>
      <c r="O828">
        <v>401</v>
      </c>
      <c r="P828">
        <v>1080</v>
      </c>
      <c r="Q828">
        <v>1920</v>
      </c>
      <c r="R828" s="1" t="s">
        <v>78</v>
      </c>
      <c r="S828" s="1" t="s">
        <v>78</v>
      </c>
      <c r="T828" t="s">
        <v>74</v>
      </c>
      <c r="U828">
        <v>4</v>
      </c>
      <c r="V828">
        <v>36.215000000000003</v>
      </c>
      <c r="W828">
        <v>2.2999999999999998</v>
      </c>
      <c r="X828">
        <v>2</v>
      </c>
      <c r="Y828">
        <v>16</v>
      </c>
      <c r="Z828" t="s">
        <v>104</v>
      </c>
      <c r="AA828">
        <v>2800</v>
      </c>
      <c r="AB828">
        <v>60</v>
      </c>
      <c r="AC828">
        <v>18.18</v>
      </c>
      <c r="AD828">
        <v>7.15</v>
      </c>
      <c r="AE828">
        <v>9.32</v>
      </c>
      <c r="AF828" t="s">
        <v>74</v>
      </c>
      <c r="AG828">
        <v>13</v>
      </c>
      <c r="AH828">
        <v>2</v>
      </c>
      <c r="AI828">
        <v>5</v>
      </c>
      <c r="AJ828" t="s">
        <v>74</v>
      </c>
      <c r="AK828" t="s">
        <v>77</v>
      </c>
      <c r="AL828" t="s">
        <v>78</v>
      </c>
      <c r="AM828" t="s">
        <v>78</v>
      </c>
      <c r="AN828" t="s">
        <v>78</v>
      </c>
      <c r="AO828" t="s">
        <v>78</v>
      </c>
      <c r="AP828" t="s">
        <v>78</v>
      </c>
      <c r="AQ828" t="s">
        <v>74</v>
      </c>
      <c r="AR828" t="s">
        <v>78</v>
      </c>
      <c r="AS828" t="s">
        <v>78</v>
      </c>
      <c r="AT828" t="s">
        <v>77</v>
      </c>
      <c r="AU828" t="s">
        <v>78</v>
      </c>
      <c r="AV828" t="s">
        <v>78</v>
      </c>
      <c r="AW828" t="s">
        <v>74</v>
      </c>
      <c r="AX828" t="s">
        <v>78</v>
      </c>
      <c r="AY828">
        <v>4</v>
      </c>
      <c r="AZ828">
        <v>1</v>
      </c>
      <c r="BA828">
        <v>1</v>
      </c>
      <c r="BB828">
        <v>0</v>
      </c>
      <c r="BC828">
        <v>0</v>
      </c>
      <c r="BD828">
        <v>0.428571429</v>
      </c>
      <c r="BE828">
        <v>0</v>
      </c>
      <c r="BF828">
        <v>0</v>
      </c>
      <c r="BG828">
        <v>0</v>
      </c>
      <c r="BH828">
        <v>0</v>
      </c>
      <c r="BI828">
        <v>0.4</v>
      </c>
      <c r="BJ828">
        <v>0</v>
      </c>
      <c r="BK828">
        <v>0</v>
      </c>
      <c r="BL828">
        <v>0.5</v>
      </c>
      <c r="BM828">
        <v>0.5</v>
      </c>
      <c r="BN828">
        <v>0</v>
      </c>
      <c r="BO828">
        <v>0</v>
      </c>
      <c r="BP828">
        <v>1</v>
      </c>
      <c r="BQ828" t="s">
        <v>74</v>
      </c>
      <c r="BR828" t="s">
        <v>74</v>
      </c>
      <c r="BS828" t="s">
        <v>74</v>
      </c>
      <c r="BT828" t="s">
        <v>74</v>
      </c>
      <c r="BU828" t="s">
        <v>74</v>
      </c>
      <c r="BV828" t="s">
        <v>74</v>
      </c>
      <c r="BW828" t="s">
        <v>74</v>
      </c>
      <c r="BX828" t="s">
        <v>74</v>
      </c>
      <c r="BY828" t="s">
        <v>74</v>
      </c>
      <c r="BZ828" t="s">
        <v>74</v>
      </c>
      <c r="CA828" t="s">
        <v>74</v>
      </c>
      <c r="CB828" t="s">
        <v>74</v>
      </c>
      <c r="CC828" t="s">
        <v>74</v>
      </c>
      <c r="CD828" t="s">
        <v>74</v>
      </c>
      <c r="CE828" t="s">
        <v>74</v>
      </c>
      <c r="CF828">
        <v>60.000036430000002</v>
      </c>
      <c r="CG828">
        <f>IF(CJ828&lt;$CH$1,CJ828,)</f>
        <v>0</v>
      </c>
      <c r="CH828">
        <v>1</v>
      </c>
      <c r="CI828">
        <v>828</v>
      </c>
      <c r="CJ828">
        <v>14999.99958</v>
      </c>
      <c r="CK828">
        <f t="shared" si="37"/>
        <v>120.00007286</v>
      </c>
      <c r="CL828">
        <f t="shared" si="38"/>
        <v>0</v>
      </c>
    </row>
    <row r="829" spans="1:90" x14ac:dyDescent="0.25">
      <c r="A829" s="5" t="s">
        <v>831</v>
      </c>
      <c r="B829" s="2" t="s">
        <v>892</v>
      </c>
      <c r="C829" s="10">
        <v>41699</v>
      </c>
      <c r="D829" s="10">
        <v>43252</v>
      </c>
      <c r="E829" s="14">
        <f t="shared" si="36"/>
        <v>51</v>
      </c>
      <c r="G829" s="3" t="s">
        <v>839</v>
      </c>
      <c r="H829">
        <v>350</v>
      </c>
      <c r="I829">
        <v>75</v>
      </c>
      <c r="J829">
        <v>152.6</v>
      </c>
      <c r="K829">
        <v>9</v>
      </c>
      <c r="L829">
        <v>171</v>
      </c>
      <c r="M829">
        <v>72</v>
      </c>
      <c r="N829" t="s">
        <v>76</v>
      </c>
      <c r="O829">
        <v>534</v>
      </c>
      <c r="P829">
        <v>1440</v>
      </c>
      <c r="Q829">
        <v>2560</v>
      </c>
      <c r="R829" s="1" t="s">
        <v>78</v>
      </c>
      <c r="S829" s="1" t="s">
        <v>78</v>
      </c>
      <c r="T829" t="s">
        <v>74</v>
      </c>
      <c r="U829">
        <v>4</v>
      </c>
      <c r="V829">
        <v>35.423999999999999</v>
      </c>
      <c r="W829">
        <v>2.5</v>
      </c>
      <c r="X829">
        <v>3</v>
      </c>
      <c r="Y829">
        <v>32</v>
      </c>
      <c r="Z829" t="s">
        <v>104</v>
      </c>
      <c r="AA829">
        <v>3000</v>
      </c>
      <c r="AB829">
        <v>44</v>
      </c>
      <c r="AC829">
        <v>20.05</v>
      </c>
      <c r="AD829">
        <v>5.03</v>
      </c>
      <c r="AE829">
        <v>5.97</v>
      </c>
      <c r="AF829" t="s">
        <v>74</v>
      </c>
      <c r="AG829">
        <v>13</v>
      </c>
      <c r="AH829">
        <v>2</v>
      </c>
      <c r="AI829">
        <v>5</v>
      </c>
      <c r="AJ829" t="s">
        <v>74</v>
      </c>
      <c r="AK829" t="s">
        <v>77</v>
      </c>
      <c r="AL829" t="s">
        <v>78</v>
      </c>
      <c r="AM829" t="s">
        <v>78</v>
      </c>
      <c r="AN829" t="s">
        <v>78</v>
      </c>
      <c r="AO829" t="s">
        <v>78</v>
      </c>
      <c r="AP829" t="s">
        <v>78</v>
      </c>
      <c r="AQ829" t="s">
        <v>74</v>
      </c>
      <c r="AR829" t="s">
        <v>78</v>
      </c>
      <c r="AS829" t="s">
        <v>78</v>
      </c>
      <c r="AT829" t="s">
        <v>77</v>
      </c>
      <c r="AU829" t="s">
        <v>78</v>
      </c>
      <c r="AV829" t="s">
        <v>78</v>
      </c>
      <c r="AW829" t="s">
        <v>74</v>
      </c>
      <c r="AX829" t="s">
        <v>78</v>
      </c>
      <c r="AY829">
        <v>4</v>
      </c>
      <c r="AZ829">
        <v>1</v>
      </c>
      <c r="BA829">
        <v>1</v>
      </c>
      <c r="BB829">
        <v>0.8</v>
      </c>
      <c r="BC829">
        <v>0</v>
      </c>
      <c r="BD829">
        <v>0.428571429</v>
      </c>
      <c r="BE829">
        <v>0.66666666699999999</v>
      </c>
      <c r="BF829">
        <v>0.1875</v>
      </c>
      <c r="BG829">
        <v>0</v>
      </c>
      <c r="BH829">
        <v>0</v>
      </c>
      <c r="BI829">
        <v>0.4</v>
      </c>
      <c r="BJ829">
        <v>0.18181818199999999</v>
      </c>
      <c r="BK829">
        <v>0</v>
      </c>
      <c r="BL829">
        <v>0.5</v>
      </c>
      <c r="BM829">
        <v>0.5</v>
      </c>
      <c r="BN829">
        <v>0.5</v>
      </c>
      <c r="BO829">
        <v>0</v>
      </c>
      <c r="BP829">
        <v>6</v>
      </c>
      <c r="BQ829">
        <v>7.6</v>
      </c>
      <c r="BR829">
        <v>8.1999999999999993</v>
      </c>
      <c r="BS829">
        <v>8.8000000000000007</v>
      </c>
      <c r="BT829">
        <v>8.5</v>
      </c>
      <c r="BU829">
        <v>6.8</v>
      </c>
      <c r="BV829">
        <v>8.8000000000000007</v>
      </c>
      <c r="BW829">
        <v>8.1999999999999993</v>
      </c>
      <c r="BX829">
        <v>8</v>
      </c>
      <c r="BY829">
        <v>8</v>
      </c>
      <c r="BZ829">
        <v>6.7</v>
      </c>
      <c r="CA829">
        <v>7.2</v>
      </c>
      <c r="CB829">
        <v>8.1999999999999993</v>
      </c>
      <c r="CC829">
        <v>8.5</v>
      </c>
      <c r="CD829">
        <v>8</v>
      </c>
      <c r="CE829">
        <v>8.5</v>
      </c>
      <c r="CF829">
        <v>60.000036430000002</v>
      </c>
      <c r="CG829">
        <f>IF(CJ829&lt;$CH$1,CJ829,)</f>
        <v>1000.000061</v>
      </c>
      <c r="CH829">
        <v>1</v>
      </c>
      <c r="CI829">
        <v>829</v>
      </c>
      <c r="CJ829">
        <v>1000.000061</v>
      </c>
      <c r="CK829">
        <f t="shared" si="37"/>
        <v>120.00007286</v>
      </c>
      <c r="CL829">
        <f t="shared" si="38"/>
        <v>547.76903341390891</v>
      </c>
    </row>
    <row r="830" spans="1:90" x14ac:dyDescent="0.25">
      <c r="A830" s="5" t="s">
        <v>831</v>
      </c>
      <c r="B830" s="2" t="s">
        <v>931</v>
      </c>
      <c r="C830" s="10">
        <v>41518</v>
      </c>
      <c r="E830" s="14" t="e">
        <f t="shared" si="36"/>
        <v>#NUM!</v>
      </c>
      <c r="H830">
        <v>450</v>
      </c>
      <c r="I830">
        <v>82.6</v>
      </c>
      <c r="J830">
        <v>170.7</v>
      </c>
      <c r="K830">
        <v>9</v>
      </c>
      <c r="L830">
        <v>213</v>
      </c>
      <c r="M830">
        <v>68</v>
      </c>
      <c r="N830" t="s">
        <v>76</v>
      </c>
      <c r="O830">
        <v>373</v>
      </c>
      <c r="P830">
        <v>1080</v>
      </c>
      <c r="Q830">
        <v>1920</v>
      </c>
      <c r="R830" s="1" t="s">
        <v>77</v>
      </c>
      <c r="S830" s="1" t="s">
        <v>77</v>
      </c>
      <c r="T830" t="s">
        <v>74</v>
      </c>
      <c r="U830">
        <v>4</v>
      </c>
      <c r="V830">
        <v>26.545000000000002</v>
      </c>
      <c r="W830">
        <v>1.9</v>
      </c>
      <c r="X830">
        <v>2</v>
      </c>
      <c r="Y830">
        <v>16</v>
      </c>
      <c r="Z830" t="s">
        <v>104</v>
      </c>
      <c r="AA830">
        <v>3610</v>
      </c>
      <c r="AB830">
        <v>79</v>
      </c>
      <c r="AC830">
        <v>25.02</v>
      </c>
      <c r="AD830">
        <v>9.08</v>
      </c>
      <c r="AE830">
        <v>11.25</v>
      </c>
      <c r="AF830" t="s">
        <v>74</v>
      </c>
      <c r="AG830">
        <v>12.8</v>
      </c>
      <c r="AH830">
        <v>2</v>
      </c>
      <c r="AI830">
        <v>0</v>
      </c>
      <c r="AJ830" t="s">
        <v>74</v>
      </c>
      <c r="AK830" t="s">
        <v>77</v>
      </c>
      <c r="AL830" t="s">
        <v>78</v>
      </c>
      <c r="AM830" t="s">
        <v>78</v>
      </c>
      <c r="AN830" t="s">
        <v>78</v>
      </c>
      <c r="AO830" t="s">
        <v>78</v>
      </c>
      <c r="AP830" t="s">
        <v>78</v>
      </c>
      <c r="AQ830" t="s">
        <v>74</v>
      </c>
      <c r="AR830" t="s">
        <v>78</v>
      </c>
      <c r="AS830" t="s">
        <v>78</v>
      </c>
      <c r="AT830" t="s">
        <v>77</v>
      </c>
      <c r="AU830" t="s">
        <v>78</v>
      </c>
      <c r="AV830" t="s">
        <v>78</v>
      </c>
      <c r="AW830" t="s">
        <v>74</v>
      </c>
      <c r="AX830" t="s">
        <v>78</v>
      </c>
      <c r="AY830">
        <v>4</v>
      </c>
      <c r="AZ830">
        <v>1</v>
      </c>
      <c r="BA830">
        <v>1</v>
      </c>
      <c r="BB830">
        <v>0</v>
      </c>
      <c r="BC830">
        <v>0</v>
      </c>
      <c r="BD830">
        <v>0.428571429</v>
      </c>
      <c r="BE830">
        <v>1</v>
      </c>
      <c r="BF830">
        <v>0</v>
      </c>
      <c r="BG830">
        <v>0</v>
      </c>
      <c r="BH830">
        <v>0</v>
      </c>
      <c r="BI830">
        <v>0.4</v>
      </c>
      <c r="BJ830">
        <v>0</v>
      </c>
      <c r="BK830">
        <v>0</v>
      </c>
      <c r="BL830">
        <v>0.5</v>
      </c>
      <c r="BM830">
        <v>0.5</v>
      </c>
      <c r="BN830">
        <v>0</v>
      </c>
      <c r="BO830">
        <v>0</v>
      </c>
      <c r="BP830">
        <v>1</v>
      </c>
      <c r="BQ830" t="s">
        <v>74</v>
      </c>
      <c r="BR830" t="s">
        <v>74</v>
      </c>
      <c r="BS830" t="s">
        <v>74</v>
      </c>
      <c r="BT830" t="s">
        <v>74</v>
      </c>
      <c r="BU830" t="s">
        <v>74</v>
      </c>
      <c r="BV830" t="s">
        <v>74</v>
      </c>
      <c r="BW830" t="s">
        <v>74</v>
      </c>
      <c r="BX830" t="s">
        <v>74</v>
      </c>
      <c r="BY830" t="s">
        <v>74</v>
      </c>
      <c r="BZ830" t="s">
        <v>74</v>
      </c>
      <c r="CA830" t="s">
        <v>74</v>
      </c>
      <c r="CB830" t="s">
        <v>74</v>
      </c>
      <c r="CC830" t="s">
        <v>74</v>
      </c>
      <c r="CD830" t="s">
        <v>74</v>
      </c>
      <c r="CE830" t="s">
        <v>74</v>
      </c>
      <c r="CF830">
        <v>60.000034790000001</v>
      </c>
      <c r="CG830">
        <f>IF(CJ830&lt;$CH$1,CJ830,)</f>
        <v>1011.026901</v>
      </c>
      <c r="CH830">
        <v>1</v>
      </c>
      <c r="CI830">
        <v>830</v>
      </c>
      <c r="CJ830">
        <v>1011.026901</v>
      </c>
      <c r="CK830">
        <f t="shared" si="37"/>
        <v>120.00006958</v>
      </c>
      <c r="CL830">
        <f t="shared" si="38"/>
        <v>553.80919453386889</v>
      </c>
    </row>
    <row r="831" spans="1:90" x14ac:dyDescent="0.25">
      <c r="A831" s="5" t="s">
        <v>831</v>
      </c>
      <c r="B831" s="2" t="s">
        <v>932</v>
      </c>
      <c r="C831" s="10">
        <v>41456</v>
      </c>
      <c r="E831" s="14" t="e">
        <f t="shared" si="36"/>
        <v>#NUM!</v>
      </c>
      <c r="H831">
        <v>312</v>
      </c>
      <c r="I831">
        <v>68</v>
      </c>
      <c r="J831">
        <v>136.5</v>
      </c>
      <c r="K831">
        <v>7</v>
      </c>
      <c r="L831">
        <v>110</v>
      </c>
      <c r="M831">
        <v>65</v>
      </c>
      <c r="N831" t="s">
        <v>76</v>
      </c>
      <c r="O831">
        <v>312</v>
      </c>
      <c r="P831">
        <v>720</v>
      </c>
      <c r="Q831">
        <v>1280</v>
      </c>
      <c r="R831" s="1" t="s">
        <v>78</v>
      </c>
      <c r="S831" s="1" t="s">
        <v>77</v>
      </c>
      <c r="T831" t="s">
        <v>74</v>
      </c>
      <c r="U831">
        <v>4</v>
      </c>
      <c r="V831">
        <v>13.015000000000001</v>
      </c>
      <c r="W831">
        <v>1.2</v>
      </c>
      <c r="X831">
        <v>1</v>
      </c>
      <c r="Y831">
        <v>16</v>
      </c>
      <c r="Z831" t="s">
        <v>104</v>
      </c>
      <c r="AA831">
        <v>2000</v>
      </c>
      <c r="AB831">
        <v>56</v>
      </c>
      <c r="AC831">
        <v>19.05</v>
      </c>
      <c r="AD831">
        <v>6.02</v>
      </c>
      <c r="AE831">
        <v>5.9</v>
      </c>
      <c r="AF831" t="s">
        <v>74</v>
      </c>
      <c r="AG831">
        <v>8</v>
      </c>
      <c r="AH831">
        <v>2</v>
      </c>
      <c r="AI831">
        <v>2</v>
      </c>
      <c r="AJ831" t="s">
        <v>74</v>
      </c>
      <c r="AK831" t="s">
        <v>77</v>
      </c>
      <c r="AL831" t="s">
        <v>78</v>
      </c>
      <c r="AM831" t="s">
        <v>78</v>
      </c>
      <c r="AN831" t="s">
        <v>78</v>
      </c>
      <c r="AO831" t="s">
        <v>78</v>
      </c>
      <c r="AP831" t="s">
        <v>78</v>
      </c>
      <c r="AQ831" t="s">
        <v>74</v>
      </c>
      <c r="AR831" t="s">
        <v>77</v>
      </c>
      <c r="AS831" t="s">
        <v>78</v>
      </c>
      <c r="AT831" t="s">
        <v>78</v>
      </c>
      <c r="AU831" t="s">
        <v>78</v>
      </c>
      <c r="AV831" t="s">
        <v>78</v>
      </c>
      <c r="AW831" t="s">
        <v>74</v>
      </c>
      <c r="AX831" t="s">
        <v>78</v>
      </c>
      <c r="AY831" t="s">
        <v>74</v>
      </c>
      <c r="AZ831">
        <v>1</v>
      </c>
      <c r="BA831">
        <v>1</v>
      </c>
      <c r="BB831">
        <v>0</v>
      </c>
      <c r="BC831">
        <v>0</v>
      </c>
      <c r="BD831">
        <v>0.428571429</v>
      </c>
      <c r="BE831">
        <v>0.33333333300000001</v>
      </c>
      <c r="BF831">
        <v>0</v>
      </c>
      <c r="BG831">
        <v>0</v>
      </c>
      <c r="BH831">
        <v>0</v>
      </c>
      <c r="BI831">
        <v>0.4</v>
      </c>
      <c r="BJ831">
        <v>0</v>
      </c>
      <c r="BK831">
        <v>0</v>
      </c>
      <c r="BL831">
        <v>0.5</v>
      </c>
      <c r="BM831">
        <v>0.5</v>
      </c>
      <c r="BN831">
        <v>0</v>
      </c>
      <c r="BO831">
        <v>0</v>
      </c>
      <c r="BP831">
        <v>0</v>
      </c>
      <c r="BQ831" t="s">
        <v>74</v>
      </c>
      <c r="BR831" t="s">
        <v>74</v>
      </c>
      <c r="BS831" t="s">
        <v>74</v>
      </c>
      <c r="BT831" t="s">
        <v>74</v>
      </c>
      <c r="BU831" t="s">
        <v>74</v>
      </c>
      <c r="BV831" t="s">
        <v>74</v>
      </c>
      <c r="BW831" t="s">
        <v>74</v>
      </c>
      <c r="BX831" t="s">
        <v>74</v>
      </c>
      <c r="BY831" t="s">
        <v>74</v>
      </c>
      <c r="BZ831" t="s">
        <v>74</v>
      </c>
      <c r="CA831" t="s">
        <v>74</v>
      </c>
      <c r="CB831" t="s">
        <v>74</v>
      </c>
      <c r="CC831" t="s">
        <v>74</v>
      </c>
      <c r="CD831" t="s">
        <v>74</v>
      </c>
      <c r="CE831" t="s">
        <v>74</v>
      </c>
      <c r="CG831">
        <f>IF(CJ831&lt;$CH$1,CJ831,)</f>
        <v>1000.000061</v>
      </c>
      <c r="CH831">
        <v>1</v>
      </c>
      <c r="CI831">
        <v>831</v>
      </c>
      <c r="CJ831">
        <v>1000.000061</v>
      </c>
      <c r="CK831">
        <f t="shared" si="37"/>
        <v>0</v>
      </c>
      <c r="CL831">
        <f t="shared" si="38"/>
        <v>547.76903341390891</v>
      </c>
    </row>
    <row r="832" spans="1:90" x14ac:dyDescent="0.25">
      <c r="A832" s="5" t="s">
        <v>831</v>
      </c>
      <c r="B832" s="2" t="s">
        <v>933</v>
      </c>
      <c r="C832" s="10">
        <v>41244</v>
      </c>
      <c r="E832" s="14" t="e">
        <f t="shared" si="36"/>
        <v>#NUM!</v>
      </c>
      <c r="H832">
        <v>400</v>
      </c>
      <c r="I832">
        <v>68.8</v>
      </c>
      <c r="J832">
        <v>141.80000000000001</v>
      </c>
      <c r="K832">
        <v>9</v>
      </c>
      <c r="L832">
        <v>165</v>
      </c>
      <c r="M832">
        <v>70</v>
      </c>
      <c r="N832" t="s">
        <v>76</v>
      </c>
      <c r="O832">
        <v>441</v>
      </c>
      <c r="P832">
        <v>1080</v>
      </c>
      <c r="Q832">
        <v>1920</v>
      </c>
      <c r="R832" s="1" t="s">
        <v>78</v>
      </c>
      <c r="S832" s="1" t="s">
        <v>77</v>
      </c>
      <c r="T832" t="s">
        <v>74</v>
      </c>
      <c r="U832">
        <v>4</v>
      </c>
      <c r="V832">
        <v>19.402000000000001</v>
      </c>
      <c r="W832">
        <v>1.5</v>
      </c>
      <c r="X832">
        <v>2</v>
      </c>
      <c r="Y832">
        <v>32</v>
      </c>
      <c r="Z832" t="s">
        <v>104</v>
      </c>
      <c r="AA832">
        <v>2500</v>
      </c>
      <c r="AB832">
        <v>43</v>
      </c>
      <c r="AC832">
        <v>14.28</v>
      </c>
      <c r="AD832">
        <v>5.55</v>
      </c>
      <c r="AE832">
        <v>5.3</v>
      </c>
      <c r="AF832" t="s">
        <v>74</v>
      </c>
      <c r="AG832">
        <v>13</v>
      </c>
      <c r="AH832">
        <v>2.2000000000000002</v>
      </c>
      <c r="AI832">
        <v>1.2</v>
      </c>
      <c r="AJ832" t="s">
        <v>74</v>
      </c>
      <c r="AK832" t="s">
        <v>77</v>
      </c>
      <c r="AL832" t="s">
        <v>78</v>
      </c>
      <c r="AM832" t="s">
        <v>78</v>
      </c>
      <c r="AN832" t="s">
        <v>78</v>
      </c>
      <c r="AO832" t="s">
        <v>78</v>
      </c>
      <c r="AP832" t="s">
        <v>78</v>
      </c>
      <c r="AQ832" t="s">
        <v>74</v>
      </c>
      <c r="AR832" t="s">
        <v>78</v>
      </c>
      <c r="AS832" t="s">
        <v>78</v>
      </c>
      <c r="AT832" t="s">
        <v>77</v>
      </c>
      <c r="AU832" t="s">
        <v>78</v>
      </c>
      <c r="AV832" t="s">
        <v>78</v>
      </c>
      <c r="AW832" t="s">
        <v>74</v>
      </c>
      <c r="AX832" t="s">
        <v>78</v>
      </c>
      <c r="AY832">
        <v>4</v>
      </c>
      <c r="AZ832">
        <v>1</v>
      </c>
      <c r="BA832">
        <v>0.5</v>
      </c>
      <c r="BB832">
        <v>0</v>
      </c>
      <c r="BC832">
        <v>0</v>
      </c>
      <c r="BD832">
        <v>0.428571429</v>
      </c>
      <c r="BE832">
        <v>1</v>
      </c>
      <c r="BF832">
        <v>0</v>
      </c>
      <c r="BG832">
        <v>0</v>
      </c>
      <c r="BH832">
        <v>0</v>
      </c>
      <c r="BI832">
        <v>0.2</v>
      </c>
      <c r="BJ832">
        <v>0</v>
      </c>
      <c r="BK832">
        <v>0</v>
      </c>
      <c r="BL832">
        <v>0.5</v>
      </c>
      <c r="BM832">
        <v>0.25</v>
      </c>
      <c r="BN832">
        <v>0</v>
      </c>
      <c r="BO832">
        <v>0</v>
      </c>
      <c r="BP832">
        <v>0</v>
      </c>
      <c r="BQ832" t="s">
        <v>74</v>
      </c>
      <c r="BR832" t="s">
        <v>74</v>
      </c>
      <c r="BS832" t="s">
        <v>74</v>
      </c>
      <c r="BT832" t="s">
        <v>74</v>
      </c>
      <c r="BU832" t="s">
        <v>74</v>
      </c>
      <c r="BV832" t="s">
        <v>74</v>
      </c>
      <c r="BW832" t="s">
        <v>74</v>
      </c>
      <c r="BX832" t="s">
        <v>74</v>
      </c>
      <c r="BY832" t="s">
        <v>74</v>
      </c>
      <c r="BZ832" t="s">
        <v>74</v>
      </c>
      <c r="CA832" t="s">
        <v>74</v>
      </c>
      <c r="CB832" t="s">
        <v>74</v>
      </c>
      <c r="CC832" t="s">
        <v>74</v>
      </c>
      <c r="CD832" t="s">
        <v>74</v>
      </c>
      <c r="CE832" t="s">
        <v>74</v>
      </c>
      <c r="CF832">
        <v>60.000041189999997</v>
      </c>
      <c r="CG832">
        <f>IF(CJ832&lt;$CH$1,CJ832,)</f>
        <v>1000.000061</v>
      </c>
      <c r="CH832">
        <v>1</v>
      </c>
      <c r="CI832">
        <v>832</v>
      </c>
      <c r="CJ832">
        <v>1000.000061</v>
      </c>
      <c r="CK832">
        <f t="shared" si="37"/>
        <v>120.00008237999999</v>
      </c>
      <c r="CL832">
        <f t="shared" si="38"/>
        <v>547.76903341390891</v>
      </c>
    </row>
    <row r="833" spans="1:90" x14ac:dyDescent="0.25">
      <c r="A833" s="5" t="s">
        <v>934</v>
      </c>
      <c r="B833" s="2" t="s">
        <v>935</v>
      </c>
      <c r="C833" s="10">
        <v>43862</v>
      </c>
      <c r="E833" s="14" t="e">
        <f t="shared" si="36"/>
        <v>#NUM!</v>
      </c>
      <c r="F833" s="3" t="s">
        <v>936</v>
      </c>
      <c r="H833">
        <v>939</v>
      </c>
      <c r="I833">
        <v>72</v>
      </c>
      <c r="J833">
        <v>166</v>
      </c>
      <c r="K833">
        <v>7.9</v>
      </c>
      <c r="L833">
        <v>181</v>
      </c>
      <c r="M833">
        <v>82</v>
      </c>
      <c r="N833" t="s">
        <v>84</v>
      </c>
      <c r="O833">
        <v>643</v>
      </c>
      <c r="P833">
        <v>1644</v>
      </c>
      <c r="Q833">
        <v>3840</v>
      </c>
      <c r="R833" s="1" t="s">
        <v>78</v>
      </c>
      <c r="S833" s="1" t="s">
        <v>78</v>
      </c>
      <c r="T833" t="s">
        <v>937</v>
      </c>
      <c r="U833">
        <v>8</v>
      </c>
      <c r="V833">
        <v>565</v>
      </c>
      <c r="W833">
        <v>2.84</v>
      </c>
      <c r="X833">
        <v>8</v>
      </c>
      <c r="Y833">
        <v>512</v>
      </c>
      <c r="Z833" t="s">
        <v>104</v>
      </c>
      <c r="AA833">
        <v>4000</v>
      </c>
      <c r="AF833" t="s">
        <v>74</v>
      </c>
      <c r="AG833">
        <v>12</v>
      </c>
      <c r="AH833">
        <v>1.7</v>
      </c>
      <c r="AI833">
        <v>8</v>
      </c>
      <c r="AJ833">
        <v>2</v>
      </c>
      <c r="AK833" t="s">
        <v>78</v>
      </c>
      <c r="AL833" t="s">
        <v>78</v>
      </c>
      <c r="AM833" t="s">
        <v>78</v>
      </c>
      <c r="AN833" t="s">
        <v>78</v>
      </c>
      <c r="AO833" t="s">
        <v>78</v>
      </c>
      <c r="AP833" t="s">
        <v>78</v>
      </c>
      <c r="AQ833" t="s">
        <v>78</v>
      </c>
      <c r="AR833" t="s">
        <v>78</v>
      </c>
      <c r="AS833" t="s">
        <v>78</v>
      </c>
      <c r="AT833" t="s">
        <v>77</v>
      </c>
      <c r="AU833" t="s">
        <v>78</v>
      </c>
      <c r="AV833" t="s">
        <v>78</v>
      </c>
      <c r="AW833" t="s">
        <v>74</v>
      </c>
      <c r="AX833" t="s">
        <v>78</v>
      </c>
      <c r="AY833">
        <v>5</v>
      </c>
      <c r="AZ833">
        <v>1</v>
      </c>
      <c r="BA833">
        <v>1</v>
      </c>
      <c r="BB833">
        <v>1</v>
      </c>
      <c r="BC833">
        <v>1</v>
      </c>
      <c r="BD833">
        <v>0.428571429</v>
      </c>
      <c r="BE833">
        <v>1</v>
      </c>
      <c r="BF833">
        <v>0.5625</v>
      </c>
      <c r="BG833">
        <v>0.25</v>
      </c>
      <c r="BH833">
        <v>0</v>
      </c>
      <c r="BI833">
        <v>0.4</v>
      </c>
      <c r="BJ833">
        <v>0.63636363600000001</v>
      </c>
      <c r="BK833">
        <v>0.5</v>
      </c>
      <c r="BL833">
        <v>0.5</v>
      </c>
      <c r="BM833">
        <v>0.5</v>
      </c>
      <c r="BN833">
        <v>1</v>
      </c>
      <c r="BO833">
        <v>0.66666666699999999</v>
      </c>
      <c r="BP833">
        <v>0</v>
      </c>
      <c r="BQ833" t="s">
        <v>74</v>
      </c>
      <c r="BR833" t="s">
        <v>74</v>
      </c>
      <c r="BS833" t="s">
        <v>74</v>
      </c>
      <c r="BT833" t="s">
        <v>74</v>
      </c>
      <c r="BU833" t="s">
        <v>74</v>
      </c>
      <c r="BV833" t="s">
        <v>74</v>
      </c>
      <c r="BW833" t="s">
        <v>74</v>
      </c>
      <c r="BX833" t="s">
        <v>74</v>
      </c>
      <c r="BY833" t="s">
        <v>74</v>
      </c>
      <c r="BZ833" t="s">
        <v>74</v>
      </c>
      <c r="CA833" t="s">
        <v>74</v>
      </c>
      <c r="CB833" t="s">
        <v>74</v>
      </c>
      <c r="CC833" t="s">
        <v>74</v>
      </c>
      <c r="CD833" t="s">
        <v>74</v>
      </c>
      <c r="CE833" t="s">
        <v>74</v>
      </c>
      <c r="CF833">
        <v>547.99993810000001</v>
      </c>
      <c r="CG833">
        <f>IF(CJ833&lt;$CH$1,CJ833,)</f>
        <v>0</v>
      </c>
      <c r="CH833">
        <v>1</v>
      </c>
      <c r="CI833">
        <v>833</v>
      </c>
      <c r="CJ833">
        <v>14999.153060000001</v>
      </c>
      <c r="CK833">
        <f t="shared" si="37"/>
        <v>1095.9998762</v>
      </c>
      <c r="CL833">
        <f t="shared" si="38"/>
        <v>0</v>
      </c>
    </row>
    <row r="834" spans="1:90" x14ac:dyDescent="0.25">
      <c r="A834" s="5" t="s">
        <v>934</v>
      </c>
      <c r="B834" s="2" t="s">
        <v>938</v>
      </c>
      <c r="C834" s="10">
        <v>43862</v>
      </c>
      <c r="E834" s="14" t="e">
        <f t="shared" ref="E834:E897" si="39">DATEDIF(C834,D834,"M")</f>
        <v>#NUM!</v>
      </c>
      <c r="F834" s="3" t="s">
        <v>939</v>
      </c>
      <c r="H834">
        <v>370</v>
      </c>
      <c r="I834">
        <v>69</v>
      </c>
      <c r="J834">
        <v>157</v>
      </c>
      <c r="K834">
        <v>8.1999999999999993</v>
      </c>
      <c r="L834">
        <v>151</v>
      </c>
      <c r="M834">
        <v>77</v>
      </c>
      <c r="N834" t="s">
        <v>84</v>
      </c>
      <c r="O834">
        <v>457</v>
      </c>
      <c r="P834">
        <v>1080</v>
      </c>
      <c r="Q834">
        <v>2520</v>
      </c>
      <c r="R834" s="1" t="s">
        <v>78</v>
      </c>
      <c r="S834" s="1" t="s">
        <v>78</v>
      </c>
      <c r="T834" t="s">
        <v>937</v>
      </c>
      <c r="U834">
        <v>8</v>
      </c>
      <c r="V834">
        <v>170</v>
      </c>
      <c r="W834">
        <v>2</v>
      </c>
      <c r="X834">
        <v>4</v>
      </c>
      <c r="Y834">
        <v>128</v>
      </c>
      <c r="Z834" t="s">
        <v>104</v>
      </c>
      <c r="AA834">
        <v>3600</v>
      </c>
      <c r="AB834">
        <v>92</v>
      </c>
      <c r="AC834">
        <v>17.670000000000002</v>
      </c>
      <c r="AD834">
        <v>12.13</v>
      </c>
      <c r="AE834">
        <v>18.38</v>
      </c>
      <c r="AF834" t="s">
        <v>74</v>
      </c>
      <c r="AG834">
        <v>12</v>
      </c>
      <c r="AH834">
        <v>2</v>
      </c>
      <c r="AI834">
        <v>8</v>
      </c>
      <c r="AJ834">
        <v>2.4</v>
      </c>
      <c r="AK834" t="s">
        <v>78</v>
      </c>
      <c r="AL834" t="s">
        <v>78</v>
      </c>
      <c r="AM834" t="s">
        <v>78</v>
      </c>
      <c r="AN834" t="s">
        <v>78</v>
      </c>
      <c r="AO834" t="s">
        <v>78</v>
      </c>
      <c r="AP834" t="s">
        <v>74</v>
      </c>
      <c r="AQ834" t="s">
        <v>74</v>
      </c>
      <c r="AR834" t="s">
        <v>78</v>
      </c>
      <c r="AS834" t="s">
        <v>78</v>
      </c>
      <c r="AT834" t="s">
        <v>78</v>
      </c>
      <c r="AU834" t="s">
        <v>78</v>
      </c>
      <c r="AV834" t="s">
        <v>78</v>
      </c>
      <c r="AW834" t="s">
        <v>74</v>
      </c>
      <c r="AX834" t="s">
        <v>78</v>
      </c>
      <c r="AY834">
        <v>5</v>
      </c>
      <c r="AZ834">
        <v>1</v>
      </c>
      <c r="BA834">
        <v>1</v>
      </c>
      <c r="BB834">
        <v>1</v>
      </c>
      <c r="BC834">
        <v>0</v>
      </c>
      <c r="BD834">
        <v>0.428571429</v>
      </c>
      <c r="BE834">
        <v>1</v>
      </c>
      <c r="BF834">
        <v>0.6875</v>
      </c>
      <c r="BG834">
        <v>0</v>
      </c>
      <c r="BH834">
        <v>0</v>
      </c>
      <c r="BI834">
        <v>0.4</v>
      </c>
      <c r="BJ834">
        <v>0.45454545499999999</v>
      </c>
      <c r="BK834">
        <v>0</v>
      </c>
      <c r="BL834">
        <v>0.5</v>
      </c>
      <c r="BM834">
        <v>0.5</v>
      </c>
      <c r="BN834">
        <v>1</v>
      </c>
      <c r="BO834">
        <v>0</v>
      </c>
      <c r="BP834">
        <v>0</v>
      </c>
      <c r="BQ834" t="s">
        <v>74</v>
      </c>
      <c r="BR834" t="s">
        <v>74</v>
      </c>
      <c r="BS834" t="s">
        <v>74</v>
      </c>
      <c r="BT834" t="s">
        <v>74</v>
      </c>
      <c r="BU834" t="s">
        <v>74</v>
      </c>
      <c r="BV834" t="s">
        <v>74</v>
      </c>
      <c r="BW834" t="s">
        <v>74</v>
      </c>
      <c r="BX834" t="s">
        <v>74</v>
      </c>
      <c r="BY834" t="s">
        <v>74</v>
      </c>
      <c r="BZ834" t="s">
        <v>74</v>
      </c>
      <c r="CA834" t="s">
        <v>74</v>
      </c>
      <c r="CB834" t="s">
        <v>74</v>
      </c>
      <c r="CC834" t="s">
        <v>74</v>
      </c>
      <c r="CD834" t="s">
        <v>74</v>
      </c>
      <c r="CE834" t="s">
        <v>74</v>
      </c>
      <c r="CF834">
        <v>547.99993810000001</v>
      </c>
      <c r="CG834">
        <f>IF(CJ834&lt;$CH$1,CJ834,)</f>
        <v>1098.3511759999999</v>
      </c>
      <c r="CH834">
        <v>1</v>
      </c>
      <c r="CI834">
        <v>834</v>
      </c>
      <c r="CJ834">
        <v>1098.3511759999999</v>
      </c>
      <c r="CK834">
        <f t="shared" si="37"/>
        <v>1095.9998762</v>
      </c>
      <c r="CL834">
        <f t="shared" si="38"/>
        <v>601.64272532634391</v>
      </c>
    </row>
    <row r="835" spans="1:90" x14ac:dyDescent="0.25">
      <c r="A835" s="5" t="s">
        <v>934</v>
      </c>
      <c r="B835" s="2" t="s">
        <v>940</v>
      </c>
      <c r="C835" s="10">
        <v>43862</v>
      </c>
      <c r="E835" s="14" t="e">
        <f t="shared" si="39"/>
        <v>#NUM!</v>
      </c>
      <c r="F835" s="3" t="s">
        <v>941</v>
      </c>
      <c r="H835">
        <v>1200</v>
      </c>
      <c r="I835">
        <v>72</v>
      </c>
      <c r="J835">
        <v>166</v>
      </c>
      <c r="K835">
        <v>7.9</v>
      </c>
      <c r="L835">
        <v>181</v>
      </c>
      <c r="M835">
        <v>82</v>
      </c>
      <c r="N835" t="s">
        <v>634</v>
      </c>
      <c r="O835">
        <v>643</v>
      </c>
      <c r="P835">
        <v>1644</v>
      </c>
      <c r="Q835">
        <v>3840</v>
      </c>
      <c r="R835" s="1" t="s">
        <v>78</v>
      </c>
      <c r="S835" s="1" t="s">
        <v>78</v>
      </c>
      <c r="T835" t="s">
        <v>937</v>
      </c>
      <c r="U835">
        <v>8</v>
      </c>
      <c r="V835">
        <v>565</v>
      </c>
      <c r="W835">
        <v>2.84</v>
      </c>
      <c r="X835">
        <v>8</v>
      </c>
      <c r="Y835">
        <v>256</v>
      </c>
      <c r="Z835" t="s">
        <v>107</v>
      </c>
      <c r="AA835">
        <v>4000</v>
      </c>
      <c r="AF835" t="s">
        <v>74</v>
      </c>
      <c r="AG835">
        <v>12</v>
      </c>
      <c r="AH835">
        <v>1.7</v>
      </c>
      <c r="AI835">
        <v>8</v>
      </c>
      <c r="AJ835">
        <v>2</v>
      </c>
      <c r="AK835" t="s">
        <v>78</v>
      </c>
      <c r="AL835" t="s">
        <v>78</v>
      </c>
      <c r="AM835" t="s">
        <v>78</v>
      </c>
      <c r="AN835" t="s">
        <v>78</v>
      </c>
      <c r="AO835" t="s">
        <v>78</v>
      </c>
      <c r="AP835" t="s">
        <v>78</v>
      </c>
      <c r="AQ835" t="s">
        <v>78</v>
      </c>
      <c r="AR835" t="s">
        <v>78</v>
      </c>
      <c r="AS835" t="s">
        <v>78</v>
      </c>
      <c r="AT835" t="s">
        <v>77</v>
      </c>
      <c r="AU835" t="s">
        <v>78</v>
      </c>
      <c r="AV835" t="s">
        <v>78</v>
      </c>
      <c r="AW835" t="s">
        <v>74</v>
      </c>
      <c r="AX835" t="s">
        <v>78</v>
      </c>
      <c r="AY835">
        <v>5.0999999999999996</v>
      </c>
      <c r="AZ835">
        <v>1</v>
      </c>
      <c r="BA835">
        <v>1</v>
      </c>
      <c r="BB835">
        <v>1</v>
      </c>
      <c r="BC835">
        <v>1</v>
      </c>
      <c r="BD835">
        <v>0.428571429</v>
      </c>
      <c r="BE835">
        <v>1</v>
      </c>
      <c r="BF835">
        <v>0.75</v>
      </c>
      <c r="BG835">
        <v>0</v>
      </c>
      <c r="BH835">
        <v>0</v>
      </c>
      <c r="BI835">
        <v>0.6</v>
      </c>
      <c r="BJ835">
        <v>0.54545454500000001</v>
      </c>
      <c r="BK835">
        <v>0.5</v>
      </c>
      <c r="BL835">
        <v>0.5</v>
      </c>
      <c r="BM835">
        <v>0.5</v>
      </c>
      <c r="BN835">
        <v>1</v>
      </c>
      <c r="BO835">
        <v>0.33333333300000001</v>
      </c>
      <c r="BP835">
        <v>1</v>
      </c>
      <c r="BQ835" t="s">
        <v>74</v>
      </c>
      <c r="BR835" t="s">
        <v>74</v>
      </c>
      <c r="BS835" t="s">
        <v>74</v>
      </c>
      <c r="BT835" t="s">
        <v>74</v>
      </c>
      <c r="BU835" t="s">
        <v>74</v>
      </c>
      <c r="BV835" t="s">
        <v>74</v>
      </c>
      <c r="BW835" t="s">
        <v>74</v>
      </c>
      <c r="BX835" t="s">
        <v>74</v>
      </c>
      <c r="BY835" t="s">
        <v>74</v>
      </c>
      <c r="BZ835" t="s">
        <v>74</v>
      </c>
      <c r="CA835" t="s">
        <v>74</v>
      </c>
      <c r="CB835" t="s">
        <v>74</v>
      </c>
      <c r="CC835" t="s">
        <v>74</v>
      </c>
      <c r="CD835" t="s">
        <v>74</v>
      </c>
      <c r="CE835" t="s">
        <v>74</v>
      </c>
      <c r="CF835">
        <v>547.99993810000001</v>
      </c>
      <c r="CG835">
        <f>IF(CJ835&lt;$CH$1,CJ835,)</f>
        <v>1261.459194</v>
      </c>
      <c r="CH835">
        <v>1</v>
      </c>
      <c r="CI835">
        <v>835</v>
      </c>
      <c r="CJ835">
        <v>1261.459194</v>
      </c>
      <c r="CK835">
        <f t="shared" ref="CK835:CK898" si="40">CF835*2</f>
        <v>1095.9998762</v>
      </c>
      <c r="CL835">
        <f t="shared" ref="CL835:CL898" si="41">CG835*0.547769</f>
        <v>690.98824123818599</v>
      </c>
    </row>
    <row r="836" spans="1:90" x14ac:dyDescent="0.25">
      <c r="A836" s="5" t="s">
        <v>934</v>
      </c>
      <c r="B836" s="2" t="s">
        <v>942</v>
      </c>
      <c r="C836" s="10">
        <v>43862</v>
      </c>
      <c r="E836" s="14" t="e">
        <f t="shared" si="39"/>
        <v>#NUM!</v>
      </c>
      <c r="F836" s="3" t="s">
        <v>943</v>
      </c>
      <c r="H836">
        <v>200</v>
      </c>
      <c r="I836">
        <v>71</v>
      </c>
      <c r="J836">
        <v>159</v>
      </c>
      <c r="K836">
        <v>8.6999999999999993</v>
      </c>
      <c r="L836">
        <v>178</v>
      </c>
      <c r="M836">
        <v>79</v>
      </c>
      <c r="N836" t="s">
        <v>76</v>
      </c>
      <c r="O836">
        <v>295</v>
      </c>
      <c r="P836">
        <v>720</v>
      </c>
      <c r="Q836">
        <v>1680</v>
      </c>
      <c r="R836" s="1" t="s">
        <v>78</v>
      </c>
      <c r="S836" s="1" t="s">
        <v>77</v>
      </c>
      <c r="T836" t="s">
        <v>74</v>
      </c>
      <c r="U836">
        <v>8</v>
      </c>
      <c r="V836">
        <v>93.254000000000005</v>
      </c>
      <c r="W836">
        <v>2</v>
      </c>
      <c r="X836">
        <v>3</v>
      </c>
      <c r="Y836">
        <v>64</v>
      </c>
      <c r="Z836" t="s">
        <v>104</v>
      </c>
      <c r="AA836">
        <v>3580</v>
      </c>
      <c r="AF836" t="s">
        <v>74</v>
      </c>
      <c r="AG836">
        <v>13</v>
      </c>
      <c r="AH836">
        <v>2</v>
      </c>
      <c r="AI836">
        <v>8</v>
      </c>
      <c r="AJ836">
        <v>2</v>
      </c>
      <c r="AK836" t="s">
        <v>78</v>
      </c>
      <c r="AL836" t="s">
        <v>78</v>
      </c>
      <c r="AM836" t="s">
        <v>78</v>
      </c>
      <c r="AN836" t="s">
        <v>78</v>
      </c>
      <c r="AO836" t="s">
        <v>78</v>
      </c>
      <c r="AP836" t="s">
        <v>74</v>
      </c>
      <c r="AQ836" t="s">
        <v>74</v>
      </c>
      <c r="AR836" t="s">
        <v>78</v>
      </c>
      <c r="AS836" t="s">
        <v>78</v>
      </c>
      <c r="AT836" t="s">
        <v>78</v>
      </c>
      <c r="AU836" t="s">
        <v>78</v>
      </c>
      <c r="AV836" t="s">
        <v>78</v>
      </c>
      <c r="AW836" t="s">
        <v>74</v>
      </c>
      <c r="AX836" t="s">
        <v>78</v>
      </c>
      <c r="AY836">
        <v>5</v>
      </c>
      <c r="AZ836">
        <v>1</v>
      </c>
      <c r="BA836">
        <v>1</v>
      </c>
      <c r="BB836">
        <v>0.8</v>
      </c>
      <c r="BC836">
        <v>0</v>
      </c>
      <c r="BD836">
        <v>0.428571429</v>
      </c>
      <c r="BE836">
        <v>0.66666666699999999</v>
      </c>
      <c r="BF836">
        <v>0.1875</v>
      </c>
      <c r="BG836">
        <v>0</v>
      </c>
      <c r="BH836">
        <v>0</v>
      </c>
      <c r="BI836">
        <v>0.4</v>
      </c>
      <c r="BJ836">
        <v>0.27272727299999999</v>
      </c>
      <c r="BK836">
        <v>0</v>
      </c>
      <c r="BL836">
        <v>0.5</v>
      </c>
      <c r="BM836">
        <v>0.5</v>
      </c>
      <c r="BN836">
        <v>0.66666666699999999</v>
      </c>
      <c r="BO836">
        <v>0</v>
      </c>
      <c r="BP836">
        <v>0</v>
      </c>
      <c r="BQ836" t="s">
        <v>74</v>
      </c>
      <c r="BR836" t="s">
        <v>74</v>
      </c>
      <c r="BS836" t="s">
        <v>74</v>
      </c>
      <c r="BT836" t="s">
        <v>74</v>
      </c>
      <c r="BU836" t="s">
        <v>74</v>
      </c>
      <c r="BV836" t="s">
        <v>74</v>
      </c>
      <c r="BW836" t="s">
        <v>74</v>
      </c>
      <c r="BX836" t="s">
        <v>74</v>
      </c>
      <c r="BY836" t="s">
        <v>74</v>
      </c>
      <c r="BZ836" t="s">
        <v>74</v>
      </c>
      <c r="CA836" t="s">
        <v>74</v>
      </c>
      <c r="CB836" t="s">
        <v>74</v>
      </c>
      <c r="CC836" t="s">
        <v>74</v>
      </c>
      <c r="CD836" t="s">
        <v>74</v>
      </c>
      <c r="CE836" t="s">
        <v>74</v>
      </c>
      <c r="CF836">
        <v>547.99993810000001</v>
      </c>
      <c r="CG836">
        <f>IF(CJ836&lt;$CH$1,CJ836,)</f>
        <v>2738.0306740000001</v>
      </c>
      <c r="CH836">
        <v>1</v>
      </c>
      <c r="CI836">
        <v>836</v>
      </c>
      <c r="CJ836">
        <v>2738.0306740000001</v>
      </c>
      <c r="CK836">
        <f t="shared" si="40"/>
        <v>1095.9998762</v>
      </c>
      <c r="CL836">
        <f t="shared" si="41"/>
        <v>1499.8083242663058</v>
      </c>
    </row>
    <row r="837" spans="1:90" x14ac:dyDescent="0.25">
      <c r="A837" s="5" t="s">
        <v>934</v>
      </c>
      <c r="B837" s="2" t="s">
        <v>944</v>
      </c>
      <c r="C837" s="10">
        <v>43739</v>
      </c>
      <c r="E837" s="14" t="e">
        <f t="shared" si="39"/>
        <v>#NUM!</v>
      </c>
      <c r="F837" s="3" t="s">
        <v>945</v>
      </c>
      <c r="H837">
        <v>450</v>
      </c>
      <c r="I837">
        <v>69</v>
      </c>
      <c r="J837">
        <v>158</v>
      </c>
      <c r="K837">
        <v>8.1</v>
      </c>
      <c r="L837">
        <v>170</v>
      </c>
      <c r="M837">
        <v>77</v>
      </c>
      <c r="N837" t="s">
        <v>226</v>
      </c>
      <c r="O837">
        <v>457</v>
      </c>
      <c r="P837">
        <v>1080</v>
      </c>
      <c r="Q837">
        <v>2520</v>
      </c>
      <c r="R837" s="1" t="s">
        <v>78</v>
      </c>
      <c r="S837" s="1" t="s">
        <v>78</v>
      </c>
      <c r="T837" t="s">
        <v>937</v>
      </c>
      <c r="U837">
        <v>8</v>
      </c>
      <c r="V837">
        <v>72</v>
      </c>
      <c r="W837">
        <v>2.2000000000000002</v>
      </c>
      <c r="X837">
        <v>4</v>
      </c>
      <c r="Y837">
        <v>64</v>
      </c>
      <c r="Z837" t="s">
        <v>104</v>
      </c>
      <c r="AA837">
        <v>2760</v>
      </c>
      <c r="AF837" t="s">
        <v>74</v>
      </c>
      <c r="AG837">
        <v>12</v>
      </c>
      <c r="AH837">
        <v>1.8</v>
      </c>
      <c r="AI837">
        <v>8</v>
      </c>
      <c r="AJ837">
        <v>2</v>
      </c>
      <c r="AK837" t="s">
        <v>78</v>
      </c>
      <c r="AL837" t="s">
        <v>78</v>
      </c>
      <c r="AM837" t="s">
        <v>78</v>
      </c>
      <c r="AN837" t="s">
        <v>78</v>
      </c>
      <c r="AO837" t="s">
        <v>78</v>
      </c>
      <c r="AP837" t="s">
        <v>74</v>
      </c>
      <c r="AQ837" t="s">
        <v>74</v>
      </c>
      <c r="AR837" t="s">
        <v>78</v>
      </c>
      <c r="AS837" t="s">
        <v>78</v>
      </c>
      <c r="AT837" t="s">
        <v>78</v>
      </c>
      <c r="AU837" t="s">
        <v>78</v>
      </c>
      <c r="AV837" t="s">
        <v>78</v>
      </c>
      <c r="AW837" t="s">
        <v>74</v>
      </c>
      <c r="AX837" t="s">
        <v>78</v>
      </c>
      <c r="AY837">
        <v>5</v>
      </c>
      <c r="AZ837">
        <v>1</v>
      </c>
      <c r="BA837">
        <v>1</v>
      </c>
      <c r="BB837">
        <v>0.6</v>
      </c>
      <c r="BC837">
        <v>0</v>
      </c>
      <c r="BD837">
        <v>0.428571429</v>
      </c>
      <c r="BE837">
        <v>1</v>
      </c>
      <c r="BF837">
        <v>0.4375</v>
      </c>
      <c r="BG837">
        <v>0</v>
      </c>
      <c r="BH837">
        <v>0</v>
      </c>
      <c r="BI837">
        <v>0.4</v>
      </c>
      <c r="BJ837">
        <v>0.36363636399999999</v>
      </c>
      <c r="BK837">
        <v>0</v>
      </c>
      <c r="BL837">
        <v>0.5</v>
      </c>
      <c r="BM837">
        <v>0.5</v>
      </c>
      <c r="BN837">
        <v>1</v>
      </c>
      <c r="BO837">
        <v>0</v>
      </c>
      <c r="BP837">
        <v>0</v>
      </c>
      <c r="BQ837" t="s">
        <v>74</v>
      </c>
      <c r="BR837" t="s">
        <v>74</v>
      </c>
      <c r="BS837" t="s">
        <v>74</v>
      </c>
      <c r="BT837" t="s">
        <v>74</v>
      </c>
      <c r="BU837" t="s">
        <v>74</v>
      </c>
      <c r="BV837" t="s">
        <v>74</v>
      </c>
      <c r="BW837" t="s">
        <v>74</v>
      </c>
      <c r="BX837" t="s">
        <v>74</v>
      </c>
      <c r="BY837" t="s">
        <v>74</v>
      </c>
      <c r="BZ837" t="s">
        <v>74</v>
      </c>
      <c r="CA837" t="s">
        <v>74</v>
      </c>
      <c r="CB837" t="s">
        <v>74</v>
      </c>
      <c r="CC837" t="s">
        <v>74</v>
      </c>
      <c r="CD837" t="s">
        <v>74</v>
      </c>
      <c r="CE837" t="s">
        <v>74</v>
      </c>
      <c r="CF837">
        <v>60.00006192</v>
      </c>
      <c r="CG837">
        <f>IF(CJ837&lt;$CH$1,CJ837,)</f>
        <v>0</v>
      </c>
      <c r="CH837">
        <v>1</v>
      </c>
      <c r="CI837">
        <v>837</v>
      </c>
      <c r="CJ837">
        <v>14999.24387</v>
      </c>
      <c r="CK837">
        <f t="shared" si="40"/>
        <v>120.00012384</v>
      </c>
      <c r="CL837">
        <f t="shared" si="41"/>
        <v>0</v>
      </c>
    </row>
    <row r="838" spans="1:90" x14ac:dyDescent="0.25">
      <c r="A838" s="5" t="s">
        <v>934</v>
      </c>
      <c r="B838" s="2" t="s">
        <v>936</v>
      </c>
      <c r="C838" s="10">
        <v>43739</v>
      </c>
      <c r="D838" s="10">
        <v>43862</v>
      </c>
      <c r="E838" s="14">
        <f t="shared" si="39"/>
        <v>4</v>
      </c>
      <c r="F838" s="3" t="s">
        <v>941</v>
      </c>
      <c r="G838" s="3" t="s">
        <v>935</v>
      </c>
      <c r="H838">
        <v>1186</v>
      </c>
      <c r="I838">
        <v>72</v>
      </c>
      <c r="J838">
        <v>167</v>
      </c>
      <c r="K838">
        <v>8.1999999999999993</v>
      </c>
      <c r="L838">
        <v>178</v>
      </c>
      <c r="M838">
        <v>82</v>
      </c>
      <c r="N838" t="s">
        <v>634</v>
      </c>
      <c r="O838">
        <v>643</v>
      </c>
      <c r="P838">
        <v>1644</v>
      </c>
      <c r="Q838">
        <v>3840</v>
      </c>
      <c r="R838" s="1" t="s">
        <v>78</v>
      </c>
      <c r="S838" s="1" t="s">
        <v>78</v>
      </c>
      <c r="T838" t="s">
        <v>937</v>
      </c>
      <c r="U838">
        <v>8</v>
      </c>
      <c r="V838">
        <v>450</v>
      </c>
      <c r="W838">
        <v>2.84</v>
      </c>
      <c r="X838">
        <v>6</v>
      </c>
      <c r="Y838">
        <v>128</v>
      </c>
      <c r="Z838" t="s">
        <v>104</v>
      </c>
      <c r="AA838">
        <v>3330</v>
      </c>
      <c r="AF838" t="s">
        <v>74</v>
      </c>
      <c r="AG838">
        <v>12</v>
      </c>
      <c r="AH838">
        <v>1.6</v>
      </c>
      <c r="AI838">
        <v>8</v>
      </c>
      <c r="AJ838">
        <v>1.6</v>
      </c>
      <c r="AK838" t="s">
        <v>78</v>
      </c>
      <c r="AL838" t="s">
        <v>78</v>
      </c>
      <c r="AM838" t="s">
        <v>78</v>
      </c>
      <c r="AN838" t="s">
        <v>78</v>
      </c>
      <c r="AO838" t="s">
        <v>78</v>
      </c>
      <c r="AP838" t="s">
        <v>78</v>
      </c>
      <c r="AQ838" t="s">
        <v>78</v>
      </c>
      <c r="AR838" t="s">
        <v>78</v>
      </c>
      <c r="AS838" t="s">
        <v>77</v>
      </c>
      <c r="AT838" t="s">
        <v>77</v>
      </c>
      <c r="AU838" t="s">
        <v>78</v>
      </c>
      <c r="AV838" t="s">
        <v>78</v>
      </c>
      <c r="AW838" t="s">
        <v>74</v>
      </c>
      <c r="AX838" t="s">
        <v>78</v>
      </c>
      <c r="AY838">
        <v>5</v>
      </c>
      <c r="AZ838">
        <v>1</v>
      </c>
      <c r="BA838">
        <v>1</v>
      </c>
      <c r="BB838">
        <v>1</v>
      </c>
      <c r="BC838">
        <v>0</v>
      </c>
      <c r="BD838">
        <v>0.428571429</v>
      </c>
      <c r="BE838">
        <v>1</v>
      </c>
      <c r="BF838">
        <v>0.8125</v>
      </c>
      <c r="BG838">
        <v>0</v>
      </c>
      <c r="BH838">
        <v>0</v>
      </c>
      <c r="BI838">
        <v>0.6</v>
      </c>
      <c r="BJ838">
        <v>0.45454545499999999</v>
      </c>
      <c r="BK838">
        <v>0</v>
      </c>
      <c r="BL838">
        <v>0.5</v>
      </c>
      <c r="BM838">
        <v>0.5</v>
      </c>
      <c r="BN838">
        <v>1</v>
      </c>
      <c r="BO838">
        <v>0</v>
      </c>
      <c r="BP838">
        <v>1</v>
      </c>
      <c r="BQ838" t="s">
        <v>74</v>
      </c>
      <c r="BR838" t="s">
        <v>74</v>
      </c>
      <c r="BS838" t="s">
        <v>74</v>
      </c>
      <c r="BT838" t="s">
        <v>74</v>
      </c>
      <c r="BU838" t="s">
        <v>74</v>
      </c>
      <c r="BV838" t="s">
        <v>74</v>
      </c>
      <c r="BW838" t="s">
        <v>74</v>
      </c>
      <c r="BX838" t="s">
        <v>74</v>
      </c>
      <c r="BY838" t="s">
        <v>74</v>
      </c>
      <c r="BZ838" t="s">
        <v>74</v>
      </c>
      <c r="CA838" t="s">
        <v>74</v>
      </c>
      <c r="CB838" t="s">
        <v>74</v>
      </c>
      <c r="CC838" t="s">
        <v>74</v>
      </c>
      <c r="CD838" t="s">
        <v>74</v>
      </c>
      <c r="CE838" t="s">
        <v>74</v>
      </c>
      <c r="CF838">
        <v>60.00006192</v>
      </c>
      <c r="CG838">
        <f>IF(CJ838&lt;$CH$1,CJ838,)</f>
        <v>0</v>
      </c>
      <c r="CH838">
        <v>1</v>
      </c>
      <c r="CI838">
        <v>838</v>
      </c>
      <c r="CJ838">
        <v>14999.1525</v>
      </c>
      <c r="CK838">
        <f t="shared" si="40"/>
        <v>120.00012384</v>
      </c>
      <c r="CL838">
        <f t="shared" si="41"/>
        <v>0</v>
      </c>
    </row>
    <row r="839" spans="1:90" x14ac:dyDescent="0.25">
      <c r="A839" s="5" t="s">
        <v>934</v>
      </c>
      <c r="B839" s="2" t="s">
        <v>946</v>
      </c>
      <c r="C839" s="10">
        <v>43709</v>
      </c>
      <c r="E839" s="14" t="e">
        <f t="shared" si="39"/>
        <v>#NUM!</v>
      </c>
      <c r="F839" s="3" t="s">
        <v>941</v>
      </c>
      <c r="H839">
        <v>800</v>
      </c>
      <c r="I839">
        <v>68</v>
      </c>
      <c r="J839">
        <v>158</v>
      </c>
      <c r="K839">
        <v>8.1999999999999993</v>
      </c>
      <c r="L839">
        <v>164</v>
      </c>
      <c r="M839">
        <v>80</v>
      </c>
      <c r="N839" t="s">
        <v>84</v>
      </c>
      <c r="O839">
        <v>449</v>
      </c>
      <c r="P839">
        <v>1080</v>
      </c>
      <c r="Q839">
        <v>2520</v>
      </c>
      <c r="R839" s="1" t="s">
        <v>78</v>
      </c>
      <c r="S839" s="1" t="s">
        <v>78</v>
      </c>
      <c r="T839" t="s">
        <v>937</v>
      </c>
      <c r="U839">
        <v>8</v>
      </c>
      <c r="V839">
        <v>435</v>
      </c>
      <c r="W839">
        <v>2.84</v>
      </c>
      <c r="X839">
        <v>6</v>
      </c>
      <c r="Y839">
        <v>128</v>
      </c>
      <c r="Z839" t="s">
        <v>104</v>
      </c>
      <c r="AA839">
        <v>3140</v>
      </c>
      <c r="AB839">
        <v>96</v>
      </c>
      <c r="AC839">
        <v>28.57</v>
      </c>
      <c r="AD839">
        <v>11.67</v>
      </c>
      <c r="AE839">
        <v>16.47</v>
      </c>
      <c r="AF839">
        <v>95</v>
      </c>
      <c r="AG839">
        <v>12</v>
      </c>
      <c r="AH839">
        <v>1.6</v>
      </c>
      <c r="AI839">
        <v>8</v>
      </c>
      <c r="AJ839">
        <v>2</v>
      </c>
      <c r="AK839" t="s">
        <v>78</v>
      </c>
      <c r="AL839" t="s">
        <v>78</v>
      </c>
      <c r="AM839" t="s">
        <v>78</v>
      </c>
      <c r="AN839" t="s">
        <v>78</v>
      </c>
      <c r="AO839" t="s">
        <v>78</v>
      </c>
      <c r="AP839" t="s">
        <v>78</v>
      </c>
      <c r="AQ839" t="s">
        <v>78</v>
      </c>
      <c r="AR839" t="s">
        <v>78</v>
      </c>
      <c r="AS839" t="s">
        <v>77</v>
      </c>
      <c r="AT839" t="s">
        <v>77</v>
      </c>
      <c r="AU839" t="s">
        <v>78</v>
      </c>
      <c r="AV839" t="s">
        <v>78</v>
      </c>
      <c r="AW839" t="s">
        <v>74</v>
      </c>
      <c r="AX839" t="s">
        <v>78</v>
      </c>
      <c r="AY839">
        <v>5</v>
      </c>
      <c r="AZ839">
        <v>1</v>
      </c>
      <c r="BA839">
        <v>1</v>
      </c>
      <c r="BB839">
        <v>1</v>
      </c>
      <c r="BC839">
        <v>0</v>
      </c>
      <c r="BD839">
        <v>0.428571429</v>
      </c>
      <c r="BE839">
        <v>1</v>
      </c>
      <c r="BF839">
        <v>0.8125</v>
      </c>
      <c r="BG839">
        <v>0</v>
      </c>
      <c r="BH839">
        <v>0</v>
      </c>
      <c r="BI839">
        <v>0.6</v>
      </c>
      <c r="BJ839">
        <v>0.54545454500000001</v>
      </c>
      <c r="BK839">
        <v>0</v>
      </c>
      <c r="BL839">
        <v>0.5</v>
      </c>
      <c r="BM839">
        <v>0.5</v>
      </c>
      <c r="BN839">
        <v>1</v>
      </c>
      <c r="BO839">
        <v>0</v>
      </c>
      <c r="BP839">
        <v>5</v>
      </c>
      <c r="BQ839">
        <v>8.1999999999999993</v>
      </c>
      <c r="BR839">
        <v>8</v>
      </c>
      <c r="BS839">
        <v>10</v>
      </c>
      <c r="BT839">
        <v>10</v>
      </c>
      <c r="BU839">
        <v>9.8000000000000007</v>
      </c>
      <c r="BV839">
        <v>8.8000000000000007</v>
      </c>
      <c r="BW839">
        <v>10</v>
      </c>
      <c r="BX839">
        <v>10</v>
      </c>
      <c r="BY839">
        <v>10</v>
      </c>
      <c r="BZ839">
        <v>7.5</v>
      </c>
      <c r="CA839">
        <v>9.8000000000000007</v>
      </c>
      <c r="CB839">
        <v>7</v>
      </c>
      <c r="CC839">
        <v>8</v>
      </c>
      <c r="CD839">
        <v>8.8000000000000007</v>
      </c>
      <c r="CE839">
        <v>8.8000000000000007</v>
      </c>
      <c r="CF839">
        <v>231.19751260000001</v>
      </c>
      <c r="CG839">
        <f>IF(CJ839&lt;$CH$1,CJ839,)</f>
        <v>0</v>
      </c>
      <c r="CH839">
        <v>1</v>
      </c>
      <c r="CI839">
        <v>839</v>
      </c>
      <c r="CJ839">
        <v>9260.5741679999992</v>
      </c>
      <c r="CK839">
        <f t="shared" si="40"/>
        <v>462.39502520000002</v>
      </c>
      <c r="CL839">
        <f t="shared" si="41"/>
        <v>0</v>
      </c>
    </row>
    <row r="840" spans="1:90" x14ac:dyDescent="0.25">
      <c r="A840" s="5" t="s">
        <v>934</v>
      </c>
      <c r="B840" s="2" t="s">
        <v>947</v>
      </c>
      <c r="C840" s="10">
        <v>43497</v>
      </c>
      <c r="E840" s="14" t="e">
        <f t="shared" si="39"/>
        <v>#NUM!</v>
      </c>
      <c r="H840">
        <v>430</v>
      </c>
      <c r="I840">
        <v>73</v>
      </c>
      <c r="J840">
        <v>167</v>
      </c>
      <c r="K840">
        <v>8.3000000000000007</v>
      </c>
      <c r="L840">
        <v>180</v>
      </c>
      <c r="M840">
        <v>81</v>
      </c>
      <c r="N840" t="s">
        <v>76</v>
      </c>
      <c r="O840">
        <v>422</v>
      </c>
      <c r="P840">
        <v>1080</v>
      </c>
      <c r="Q840">
        <v>2520</v>
      </c>
      <c r="R840" s="1" t="s">
        <v>78</v>
      </c>
      <c r="S840" s="1" t="s">
        <v>78</v>
      </c>
      <c r="T840" t="s">
        <v>74</v>
      </c>
      <c r="U840">
        <v>8</v>
      </c>
      <c r="V840">
        <v>140</v>
      </c>
      <c r="W840">
        <v>1.8</v>
      </c>
      <c r="X840">
        <v>4</v>
      </c>
      <c r="Y840">
        <v>64</v>
      </c>
      <c r="Z840" t="s">
        <v>104</v>
      </c>
      <c r="AA840">
        <v>3000</v>
      </c>
      <c r="AB840">
        <v>78</v>
      </c>
      <c r="AC840">
        <v>21.05</v>
      </c>
      <c r="AD840">
        <v>10.52</v>
      </c>
      <c r="AE840">
        <v>11.43</v>
      </c>
      <c r="AF840" t="s">
        <v>74</v>
      </c>
      <c r="AG840">
        <v>12</v>
      </c>
      <c r="AH840">
        <v>1.75</v>
      </c>
      <c r="AI840">
        <v>8</v>
      </c>
      <c r="AJ840">
        <v>2</v>
      </c>
      <c r="AK840" t="s">
        <v>78</v>
      </c>
      <c r="AL840" t="s">
        <v>78</v>
      </c>
      <c r="AM840" t="s">
        <v>78</v>
      </c>
      <c r="AN840" t="s">
        <v>78</v>
      </c>
      <c r="AO840" t="s">
        <v>78</v>
      </c>
      <c r="AP840" t="s">
        <v>74</v>
      </c>
      <c r="AQ840" t="s">
        <v>74</v>
      </c>
      <c r="AR840" t="s">
        <v>78</v>
      </c>
      <c r="AS840" t="s">
        <v>78</v>
      </c>
      <c r="AT840" t="s">
        <v>78</v>
      </c>
      <c r="AU840" t="s">
        <v>78</v>
      </c>
      <c r="AV840" t="s">
        <v>78</v>
      </c>
      <c r="AW840" t="s">
        <v>74</v>
      </c>
      <c r="AX840" t="s">
        <v>78</v>
      </c>
      <c r="AY840">
        <v>5</v>
      </c>
      <c r="AZ840">
        <v>1</v>
      </c>
      <c r="BA840">
        <v>1</v>
      </c>
      <c r="BB840">
        <v>1</v>
      </c>
      <c r="BC840">
        <v>0</v>
      </c>
      <c r="BD840">
        <v>0.428571429</v>
      </c>
      <c r="BE840">
        <v>0.66666666699999999</v>
      </c>
      <c r="BF840">
        <v>0.1875</v>
      </c>
      <c r="BG840">
        <v>0</v>
      </c>
      <c r="BH840">
        <v>0</v>
      </c>
      <c r="BI840">
        <v>0.4</v>
      </c>
      <c r="BJ840">
        <v>0.36363636399999999</v>
      </c>
      <c r="BK840">
        <v>0</v>
      </c>
      <c r="BL840">
        <v>0.5</v>
      </c>
      <c r="BM840">
        <v>0.5</v>
      </c>
      <c r="BN840">
        <v>0.5</v>
      </c>
      <c r="BO840">
        <v>0</v>
      </c>
      <c r="BP840">
        <v>4</v>
      </c>
      <c r="BQ840" t="s">
        <v>74</v>
      </c>
      <c r="BR840" t="s">
        <v>74</v>
      </c>
      <c r="BS840" t="s">
        <v>74</v>
      </c>
      <c r="BT840" t="s">
        <v>74</v>
      </c>
      <c r="BU840" t="s">
        <v>74</v>
      </c>
      <c r="BV840" t="s">
        <v>74</v>
      </c>
      <c r="BW840" t="s">
        <v>74</v>
      </c>
      <c r="BX840" t="s">
        <v>74</v>
      </c>
      <c r="BY840" t="s">
        <v>74</v>
      </c>
      <c r="BZ840" t="s">
        <v>74</v>
      </c>
      <c r="CA840" t="s">
        <v>74</v>
      </c>
      <c r="CB840" t="s">
        <v>74</v>
      </c>
      <c r="CC840" t="s">
        <v>74</v>
      </c>
      <c r="CD840" t="s">
        <v>74</v>
      </c>
      <c r="CE840" t="s">
        <v>74</v>
      </c>
      <c r="CF840">
        <v>60.00006192</v>
      </c>
      <c r="CG840">
        <f>IF(CJ840&lt;$CH$1,CJ840,)</f>
        <v>0</v>
      </c>
      <c r="CH840">
        <v>1</v>
      </c>
      <c r="CI840">
        <v>840</v>
      </c>
      <c r="CJ840">
        <v>8076.9020209999999</v>
      </c>
      <c r="CK840">
        <f t="shared" si="40"/>
        <v>120.00012384</v>
      </c>
      <c r="CL840">
        <f t="shared" si="41"/>
        <v>0</v>
      </c>
    </row>
    <row r="841" spans="1:90" x14ac:dyDescent="0.25">
      <c r="A841" s="5" t="s">
        <v>934</v>
      </c>
      <c r="B841" s="2" t="s">
        <v>941</v>
      </c>
      <c r="C841" s="10">
        <v>43497</v>
      </c>
      <c r="D841" s="10">
        <v>43709</v>
      </c>
      <c r="E841" s="14">
        <f t="shared" si="39"/>
        <v>7</v>
      </c>
      <c r="G841" s="3" t="s">
        <v>946</v>
      </c>
      <c r="H841">
        <v>1000</v>
      </c>
      <c r="I841">
        <v>72</v>
      </c>
      <c r="J841">
        <v>167</v>
      </c>
      <c r="K841">
        <v>8.1999999999999993</v>
      </c>
      <c r="L841">
        <v>191</v>
      </c>
      <c r="M841">
        <v>82</v>
      </c>
      <c r="N841" t="s">
        <v>634</v>
      </c>
      <c r="O841">
        <v>643</v>
      </c>
      <c r="P841">
        <v>1644</v>
      </c>
      <c r="Q841">
        <v>3840</v>
      </c>
      <c r="R841" s="1" t="s">
        <v>78</v>
      </c>
      <c r="S841" s="1" t="s">
        <v>78</v>
      </c>
      <c r="T841" t="s">
        <v>937</v>
      </c>
      <c r="U841">
        <v>8</v>
      </c>
      <c r="V841">
        <v>434</v>
      </c>
      <c r="W841">
        <v>2.84</v>
      </c>
      <c r="X841">
        <v>6</v>
      </c>
      <c r="Y841">
        <v>128</v>
      </c>
      <c r="Z841" t="s">
        <v>104</v>
      </c>
      <c r="AA841">
        <v>3300</v>
      </c>
      <c r="AB841">
        <v>79</v>
      </c>
      <c r="AC841">
        <v>25</v>
      </c>
      <c r="AD841">
        <v>8.9499999999999993</v>
      </c>
      <c r="AE841">
        <v>11.17</v>
      </c>
      <c r="AF841">
        <v>91</v>
      </c>
      <c r="AG841">
        <v>12</v>
      </c>
      <c r="AH841">
        <v>1.6</v>
      </c>
      <c r="AI841">
        <v>8</v>
      </c>
      <c r="AJ841" t="s">
        <v>74</v>
      </c>
      <c r="AK841" t="s">
        <v>78</v>
      </c>
      <c r="AL841" t="s">
        <v>78</v>
      </c>
      <c r="AM841" t="s">
        <v>78</v>
      </c>
      <c r="AN841" t="s">
        <v>78</v>
      </c>
      <c r="AO841" t="s">
        <v>78</v>
      </c>
      <c r="AP841" t="s">
        <v>78</v>
      </c>
      <c r="AQ841" t="s">
        <v>78</v>
      </c>
      <c r="AR841" t="s">
        <v>78</v>
      </c>
      <c r="AS841" t="s">
        <v>77</v>
      </c>
      <c r="AT841" t="s">
        <v>77</v>
      </c>
      <c r="AU841" t="s">
        <v>78</v>
      </c>
      <c r="AV841" t="s">
        <v>78</v>
      </c>
      <c r="AW841" t="s">
        <v>74</v>
      </c>
      <c r="AX841" t="s">
        <v>78</v>
      </c>
      <c r="AY841">
        <v>5</v>
      </c>
      <c r="AZ841">
        <v>1</v>
      </c>
      <c r="BA841">
        <v>1</v>
      </c>
      <c r="BB841">
        <v>1</v>
      </c>
      <c r="BC841">
        <v>0</v>
      </c>
      <c r="BD841">
        <v>0.428571429</v>
      </c>
      <c r="BE841">
        <v>1</v>
      </c>
      <c r="BF841">
        <v>0.75</v>
      </c>
      <c r="BG841">
        <v>0</v>
      </c>
      <c r="BH841">
        <v>0</v>
      </c>
      <c r="BI841">
        <v>0.6</v>
      </c>
      <c r="BJ841">
        <v>0.54545454500000001</v>
      </c>
      <c r="BK841">
        <v>0</v>
      </c>
      <c r="BL841">
        <v>0.5</v>
      </c>
      <c r="BM841">
        <v>0.5</v>
      </c>
      <c r="BN841">
        <v>1</v>
      </c>
      <c r="BO841">
        <v>0</v>
      </c>
      <c r="BP841">
        <v>11</v>
      </c>
      <c r="BQ841">
        <v>9.4</v>
      </c>
      <c r="BR841">
        <v>8.4</v>
      </c>
      <c r="BS841">
        <v>9.6999999999999993</v>
      </c>
      <c r="BT841">
        <v>9.1999999999999993</v>
      </c>
      <c r="BU841">
        <v>9</v>
      </c>
      <c r="BV841">
        <v>9.5</v>
      </c>
      <c r="BW841">
        <v>9.6999999999999993</v>
      </c>
      <c r="BX841">
        <v>9.6</v>
      </c>
      <c r="BY841">
        <v>9.6999999999999993</v>
      </c>
      <c r="BZ841">
        <v>8.9</v>
      </c>
      <c r="CA841">
        <v>9.5</v>
      </c>
      <c r="CB841">
        <v>7.2</v>
      </c>
      <c r="CC841">
        <v>9.5</v>
      </c>
      <c r="CD841">
        <v>9.6999999999999993</v>
      </c>
      <c r="CE841">
        <v>9.5</v>
      </c>
      <c r="CF841">
        <v>60.00006192</v>
      </c>
      <c r="CG841">
        <f>IF(CJ841&lt;$CH$1,CJ841,)</f>
        <v>0</v>
      </c>
      <c r="CH841">
        <v>1</v>
      </c>
      <c r="CI841">
        <v>841</v>
      </c>
      <c r="CJ841">
        <v>6548.6667500000003</v>
      </c>
      <c r="CK841">
        <f t="shared" si="40"/>
        <v>120.00012384</v>
      </c>
      <c r="CL841">
        <f t="shared" si="41"/>
        <v>0</v>
      </c>
    </row>
    <row r="842" spans="1:90" x14ac:dyDescent="0.25">
      <c r="A842" s="5" t="s">
        <v>934</v>
      </c>
      <c r="B842" s="2" t="s">
        <v>943</v>
      </c>
      <c r="C842" s="10">
        <v>43497</v>
      </c>
      <c r="D842" s="10">
        <v>43862</v>
      </c>
      <c r="E842" s="14">
        <f t="shared" si="39"/>
        <v>12</v>
      </c>
      <c r="F842" s="3" t="s">
        <v>948</v>
      </c>
      <c r="G842" s="3" t="s">
        <v>942</v>
      </c>
      <c r="H842">
        <v>200</v>
      </c>
      <c r="I842">
        <v>72</v>
      </c>
      <c r="J842">
        <v>154</v>
      </c>
      <c r="K842">
        <v>8.9</v>
      </c>
      <c r="L842">
        <v>156</v>
      </c>
      <c r="M842">
        <v>71</v>
      </c>
      <c r="N842" t="s">
        <v>76</v>
      </c>
      <c r="O842">
        <v>303</v>
      </c>
      <c r="P842">
        <v>720</v>
      </c>
      <c r="Q842">
        <v>1570</v>
      </c>
      <c r="R842" s="1" t="s">
        <v>78</v>
      </c>
      <c r="S842" s="1" t="s">
        <v>78</v>
      </c>
      <c r="T842" t="s">
        <v>74</v>
      </c>
      <c r="U842">
        <v>8</v>
      </c>
      <c r="V842">
        <v>76.5</v>
      </c>
      <c r="W842">
        <v>2</v>
      </c>
      <c r="X842">
        <v>3</v>
      </c>
      <c r="Y842">
        <v>32</v>
      </c>
      <c r="Z842" t="s">
        <v>107</v>
      </c>
      <c r="AA842">
        <v>3300</v>
      </c>
      <c r="AB842">
        <v>80</v>
      </c>
      <c r="AC842">
        <v>26.22</v>
      </c>
      <c r="AD842">
        <v>14.78</v>
      </c>
      <c r="AE842">
        <v>13.2</v>
      </c>
      <c r="AF842" t="s">
        <v>74</v>
      </c>
      <c r="AG842">
        <v>13</v>
      </c>
      <c r="AH842">
        <v>2.2000000000000002</v>
      </c>
      <c r="AI842">
        <v>8</v>
      </c>
      <c r="AJ842">
        <v>2</v>
      </c>
      <c r="AK842" t="s">
        <v>78</v>
      </c>
      <c r="AL842" t="s">
        <v>78</v>
      </c>
      <c r="AM842" t="s">
        <v>78</v>
      </c>
      <c r="AN842" t="s">
        <v>78</v>
      </c>
      <c r="AO842" t="s">
        <v>78</v>
      </c>
      <c r="AP842" t="s">
        <v>74</v>
      </c>
      <c r="AQ842" t="s">
        <v>74</v>
      </c>
      <c r="AR842" t="s">
        <v>78</v>
      </c>
      <c r="AS842" t="s">
        <v>78</v>
      </c>
      <c r="AT842" t="s">
        <v>78</v>
      </c>
      <c r="AU842" t="s">
        <v>78</v>
      </c>
      <c r="AV842" t="s">
        <v>78</v>
      </c>
      <c r="AW842" t="s">
        <v>74</v>
      </c>
      <c r="AX842" t="s">
        <v>78</v>
      </c>
      <c r="AY842">
        <v>5</v>
      </c>
      <c r="AZ842">
        <v>1</v>
      </c>
      <c r="BA842">
        <v>1</v>
      </c>
      <c r="BB842">
        <v>0.8</v>
      </c>
      <c r="BC842">
        <v>0</v>
      </c>
      <c r="BD842">
        <v>0.428571429</v>
      </c>
      <c r="BE842">
        <v>0.66666666699999999</v>
      </c>
      <c r="BF842">
        <v>0.1875</v>
      </c>
      <c r="BG842">
        <v>0</v>
      </c>
      <c r="BH842">
        <v>0</v>
      </c>
      <c r="BI842">
        <v>0.4</v>
      </c>
      <c r="BJ842">
        <v>0.27272727299999999</v>
      </c>
      <c r="BK842">
        <v>0</v>
      </c>
      <c r="BL842">
        <v>0.5</v>
      </c>
      <c r="BM842">
        <v>0.5</v>
      </c>
      <c r="BN842">
        <v>0.5</v>
      </c>
      <c r="BO842">
        <v>0</v>
      </c>
      <c r="BP842">
        <v>0</v>
      </c>
      <c r="BQ842" t="s">
        <v>74</v>
      </c>
      <c r="BR842" t="s">
        <v>74</v>
      </c>
      <c r="BS842" t="s">
        <v>74</v>
      </c>
      <c r="BT842" t="s">
        <v>74</v>
      </c>
      <c r="BU842" t="s">
        <v>74</v>
      </c>
      <c r="BV842" t="s">
        <v>74</v>
      </c>
      <c r="BW842" t="s">
        <v>74</v>
      </c>
      <c r="BX842" t="s">
        <v>74</v>
      </c>
      <c r="BY842" t="s">
        <v>74</v>
      </c>
      <c r="BZ842" t="s">
        <v>74</v>
      </c>
      <c r="CA842" t="s">
        <v>74</v>
      </c>
      <c r="CB842" t="s">
        <v>74</v>
      </c>
      <c r="CC842" t="s">
        <v>74</v>
      </c>
      <c r="CD842" t="s">
        <v>74</v>
      </c>
      <c r="CE842" t="s">
        <v>74</v>
      </c>
      <c r="CF842">
        <v>60.00006192</v>
      </c>
      <c r="CG842">
        <f>IF(CJ842&lt;$CH$1,CJ842,)</f>
        <v>0</v>
      </c>
      <c r="CH842">
        <v>1</v>
      </c>
      <c r="CI842">
        <v>842</v>
      </c>
      <c r="CJ842">
        <v>14999.235619999999</v>
      </c>
      <c r="CK842">
        <f t="shared" si="40"/>
        <v>120.00012384</v>
      </c>
      <c r="CL842">
        <f t="shared" si="41"/>
        <v>0</v>
      </c>
    </row>
    <row r="843" spans="1:90" x14ac:dyDescent="0.25">
      <c r="A843" s="5" t="s">
        <v>934</v>
      </c>
      <c r="B843" s="2" t="s">
        <v>939</v>
      </c>
      <c r="C843" s="10">
        <v>43497</v>
      </c>
      <c r="D843" s="10">
        <v>43862</v>
      </c>
      <c r="E843" s="14">
        <f t="shared" si="39"/>
        <v>12</v>
      </c>
      <c r="G843" s="3" t="s">
        <v>938</v>
      </c>
      <c r="H843">
        <v>350</v>
      </c>
      <c r="I843">
        <v>68</v>
      </c>
      <c r="J843">
        <v>156</v>
      </c>
      <c r="K843">
        <v>8.4</v>
      </c>
      <c r="L843">
        <v>162</v>
      </c>
      <c r="M843">
        <v>73</v>
      </c>
      <c r="N843" t="s">
        <v>76</v>
      </c>
      <c r="O843">
        <v>457</v>
      </c>
      <c r="P843">
        <v>1080</v>
      </c>
      <c r="Q843">
        <v>2520</v>
      </c>
      <c r="R843" s="1" t="s">
        <v>78</v>
      </c>
      <c r="S843" s="1" t="s">
        <v>78</v>
      </c>
      <c r="T843" t="s">
        <v>74</v>
      </c>
      <c r="U843">
        <v>8</v>
      </c>
      <c r="V843">
        <v>78.546000000000006</v>
      </c>
      <c r="W843">
        <v>2.2000000000000002</v>
      </c>
      <c r="X843">
        <v>3</v>
      </c>
      <c r="Y843">
        <v>64</v>
      </c>
      <c r="Z843" t="s">
        <v>104</v>
      </c>
      <c r="AA843">
        <v>2870</v>
      </c>
      <c r="AB843">
        <v>65</v>
      </c>
      <c r="AC843">
        <v>18.18</v>
      </c>
      <c r="AD843">
        <v>8.6999999999999993</v>
      </c>
      <c r="AE843">
        <v>7.97</v>
      </c>
      <c r="AF843" t="s">
        <v>74</v>
      </c>
      <c r="AG843">
        <v>13</v>
      </c>
      <c r="AH843">
        <v>2</v>
      </c>
      <c r="AI843">
        <v>8</v>
      </c>
      <c r="AJ843">
        <v>2.4</v>
      </c>
      <c r="AK843" t="s">
        <v>78</v>
      </c>
      <c r="AL843" t="s">
        <v>78</v>
      </c>
      <c r="AM843" t="s">
        <v>78</v>
      </c>
      <c r="AN843" t="s">
        <v>78</v>
      </c>
      <c r="AO843" t="s">
        <v>78</v>
      </c>
      <c r="AP843" t="s">
        <v>74</v>
      </c>
      <c r="AQ843" t="s">
        <v>74</v>
      </c>
      <c r="AR843" t="s">
        <v>78</v>
      </c>
      <c r="AS843" t="s">
        <v>78</v>
      </c>
      <c r="AT843" t="s">
        <v>78</v>
      </c>
      <c r="AU843" t="s">
        <v>78</v>
      </c>
      <c r="AV843" t="s">
        <v>78</v>
      </c>
      <c r="AW843" t="s">
        <v>74</v>
      </c>
      <c r="AX843" t="s">
        <v>78</v>
      </c>
      <c r="AY843">
        <v>5</v>
      </c>
      <c r="AZ843">
        <v>1</v>
      </c>
      <c r="BA843">
        <v>1</v>
      </c>
      <c r="BB843">
        <v>1</v>
      </c>
      <c r="BC843">
        <v>0</v>
      </c>
      <c r="BD843">
        <v>0.428571429</v>
      </c>
      <c r="BE843">
        <v>1</v>
      </c>
      <c r="BF843">
        <v>0.6875</v>
      </c>
      <c r="BG843">
        <v>0</v>
      </c>
      <c r="BH843">
        <v>0</v>
      </c>
      <c r="BI843">
        <v>0.4</v>
      </c>
      <c r="BJ843">
        <v>0.45454545499999999</v>
      </c>
      <c r="BK843">
        <v>0</v>
      </c>
      <c r="BL843">
        <v>0.5</v>
      </c>
      <c r="BM843">
        <v>0.5</v>
      </c>
      <c r="BN843">
        <v>1</v>
      </c>
      <c r="BO843">
        <v>0</v>
      </c>
      <c r="BP843">
        <v>2</v>
      </c>
      <c r="BQ843" t="s">
        <v>74</v>
      </c>
      <c r="BR843" t="s">
        <v>74</v>
      </c>
      <c r="BS843" t="s">
        <v>74</v>
      </c>
      <c r="BT843" t="s">
        <v>74</v>
      </c>
      <c r="BU843" t="s">
        <v>74</v>
      </c>
      <c r="BV843" t="s">
        <v>74</v>
      </c>
      <c r="BW843" t="s">
        <v>74</v>
      </c>
      <c r="BX843" t="s">
        <v>74</v>
      </c>
      <c r="BY843" t="s">
        <v>74</v>
      </c>
      <c r="BZ843" t="s">
        <v>74</v>
      </c>
      <c r="CA843" t="s">
        <v>74</v>
      </c>
      <c r="CB843" t="s">
        <v>74</v>
      </c>
      <c r="CC843" t="s">
        <v>74</v>
      </c>
      <c r="CD843" t="s">
        <v>74</v>
      </c>
      <c r="CE843" t="s">
        <v>74</v>
      </c>
      <c r="CF843">
        <v>60.00006192</v>
      </c>
      <c r="CG843">
        <f>IF(CJ843&lt;$CH$1,CJ843,)</f>
        <v>1045.3122739999999</v>
      </c>
      <c r="CH843">
        <v>1</v>
      </c>
      <c r="CI843">
        <v>843</v>
      </c>
      <c r="CJ843">
        <v>1045.3122739999999</v>
      </c>
      <c r="CK843">
        <f t="shared" si="40"/>
        <v>120.00012384</v>
      </c>
      <c r="CL843">
        <f t="shared" si="41"/>
        <v>572.58965901670592</v>
      </c>
    </row>
    <row r="844" spans="1:90" x14ac:dyDescent="0.25">
      <c r="A844" s="5" t="s">
        <v>934</v>
      </c>
      <c r="B844" s="2" t="s">
        <v>949</v>
      </c>
      <c r="C844" s="10">
        <v>43313</v>
      </c>
      <c r="E844" s="14" t="e">
        <f t="shared" si="39"/>
        <v>#NUM!</v>
      </c>
      <c r="H844">
        <v>800</v>
      </c>
      <c r="I844">
        <v>73</v>
      </c>
      <c r="J844">
        <v>158</v>
      </c>
      <c r="K844">
        <v>9.9</v>
      </c>
      <c r="L844">
        <v>193</v>
      </c>
      <c r="M844">
        <v>80</v>
      </c>
      <c r="N844" t="s">
        <v>84</v>
      </c>
      <c r="O844">
        <v>537</v>
      </c>
      <c r="P844">
        <v>1440</v>
      </c>
      <c r="Q844">
        <v>2880</v>
      </c>
      <c r="R844" s="1" t="s">
        <v>78</v>
      </c>
      <c r="S844" s="1" t="s">
        <v>78</v>
      </c>
      <c r="T844" t="s">
        <v>937</v>
      </c>
      <c r="U844">
        <v>8</v>
      </c>
      <c r="V844">
        <v>260</v>
      </c>
      <c r="W844">
        <v>2.8</v>
      </c>
      <c r="X844">
        <v>4</v>
      </c>
      <c r="Y844">
        <v>64</v>
      </c>
      <c r="Z844" t="s">
        <v>104</v>
      </c>
      <c r="AA844">
        <v>3330</v>
      </c>
      <c r="AB844">
        <v>90</v>
      </c>
      <c r="AC844">
        <v>26.67</v>
      </c>
      <c r="AD844">
        <v>10.83</v>
      </c>
      <c r="AE844">
        <v>10.5</v>
      </c>
      <c r="AF844">
        <v>73</v>
      </c>
      <c r="AG844">
        <v>19.2</v>
      </c>
      <c r="AH844">
        <v>2</v>
      </c>
      <c r="AI844">
        <v>13</v>
      </c>
      <c r="AJ844">
        <v>1.9</v>
      </c>
      <c r="AK844" t="s">
        <v>78</v>
      </c>
      <c r="AL844" t="s">
        <v>78</v>
      </c>
      <c r="AM844" t="s">
        <v>78</v>
      </c>
      <c r="AN844" t="s">
        <v>78</v>
      </c>
      <c r="AO844" t="s">
        <v>78</v>
      </c>
      <c r="AP844" t="s">
        <v>78</v>
      </c>
      <c r="AQ844" t="s">
        <v>78</v>
      </c>
      <c r="AR844" t="s">
        <v>78</v>
      </c>
      <c r="AS844" t="s">
        <v>77</v>
      </c>
      <c r="AT844" t="s">
        <v>77</v>
      </c>
      <c r="AU844" t="s">
        <v>78</v>
      </c>
      <c r="AV844" t="s">
        <v>78</v>
      </c>
      <c r="AW844" t="s">
        <v>74</v>
      </c>
      <c r="AX844" t="s">
        <v>78</v>
      </c>
      <c r="AY844">
        <v>5</v>
      </c>
      <c r="AZ844">
        <v>1</v>
      </c>
      <c r="BA844">
        <v>1</v>
      </c>
      <c r="BB844">
        <v>1</v>
      </c>
      <c r="BC844">
        <v>0</v>
      </c>
      <c r="BD844">
        <v>0.428571429</v>
      </c>
      <c r="BE844">
        <v>1</v>
      </c>
      <c r="BF844">
        <v>0.75</v>
      </c>
      <c r="BG844">
        <v>0</v>
      </c>
      <c r="BH844">
        <v>0</v>
      </c>
      <c r="BI844">
        <v>0.4</v>
      </c>
      <c r="BJ844">
        <v>0.54545454500000001</v>
      </c>
      <c r="BK844">
        <v>0</v>
      </c>
      <c r="BL844">
        <v>0.5</v>
      </c>
      <c r="BM844">
        <v>0.5</v>
      </c>
      <c r="BN844">
        <v>1</v>
      </c>
      <c r="BO844">
        <v>0</v>
      </c>
      <c r="BP844">
        <v>10</v>
      </c>
      <c r="BQ844">
        <v>9.6</v>
      </c>
      <c r="BR844">
        <v>8.9</v>
      </c>
      <c r="BS844">
        <v>9.6999999999999993</v>
      </c>
      <c r="BT844">
        <v>9.3000000000000007</v>
      </c>
      <c r="BU844">
        <v>9.6999999999999993</v>
      </c>
      <c r="BV844">
        <v>9.6</v>
      </c>
      <c r="BW844">
        <v>9.9</v>
      </c>
      <c r="BX844">
        <v>9.5</v>
      </c>
      <c r="BY844">
        <v>9.8000000000000007</v>
      </c>
      <c r="BZ844">
        <v>9.3000000000000007</v>
      </c>
      <c r="CA844">
        <v>9.8000000000000007</v>
      </c>
      <c r="CB844">
        <v>9.3000000000000007</v>
      </c>
      <c r="CC844">
        <v>9.6</v>
      </c>
      <c r="CD844">
        <v>9.9</v>
      </c>
      <c r="CE844">
        <v>8.5</v>
      </c>
      <c r="CF844">
        <v>463.1433687</v>
      </c>
      <c r="CG844">
        <f>IF(CJ844&lt;$CH$1,CJ844,)</f>
        <v>0</v>
      </c>
      <c r="CH844">
        <v>1</v>
      </c>
      <c r="CI844">
        <v>844</v>
      </c>
      <c r="CJ844">
        <v>14999.99955</v>
      </c>
      <c r="CK844">
        <f t="shared" si="40"/>
        <v>926.28673739999999</v>
      </c>
      <c r="CL844">
        <f t="shared" si="41"/>
        <v>0</v>
      </c>
    </row>
    <row r="845" spans="1:90" x14ac:dyDescent="0.25">
      <c r="A845" s="5" t="s">
        <v>934</v>
      </c>
      <c r="B845" s="2" t="s">
        <v>945</v>
      </c>
      <c r="C845" s="10">
        <v>43282</v>
      </c>
      <c r="D845" s="10">
        <v>43739</v>
      </c>
      <c r="E845" s="14">
        <f t="shared" si="39"/>
        <v>15</v>
      </c>
      <c r="F845" s="3" t="s">
        <v>950</v>
      </c>
      <c r="G845" s="3" t="s">
        <v>944</v>
      </c>
      <c r="H845">
        <v>400</v>
      </c>
      <c r="I845">
        <v>75</v>
      </c>
      <c r="J845">
        <v>157</v>
      </c>
      <c r="K845">
        <v>9.6</v>
      </c>
      <c r="L845">
        <v>205</v>
      </c>
      <c r="M845">
        <v>78</v>
      </c>
      <c r="N845" t="s">
        <v>76</v>
      </c>
      <c r="O845">
        <v>402</v>
      </c>
      <c r="P845">
        <v>1080</v>
      </c>
      <c r="Q845">
        <v>2160</v>
      </c>
      <c r="R845" s="1" t="s">
        <v>78</v>
      </c>
      <c r="S845" s="1" t="s">
        <v>78</v>
      </c>
      <c r="T845" t="s">
        <v>74</v>
      </c>
      <c r="U845">
        <v>8</v>
      </c>
      <c r="V845">
        <v>71.2</v>
      </c>
      <c r="W845">
        <v>2.2000000000000002</v>
      </c>
      <c r="X845">
        <v>3</v>
      </c>
      <c r="Y845">
        <v>32</v>
      </c>
      <c r="Z845" t="s">
        <v>104</v>
      </c>
      <c r="AA845">
        <v>3580</v>
      </c>
      <c r="AB845">
        <v>104</v>
      </c>
      <c r="AC845">
        <v>29.37</v>
      </c>
      <c r="AD845">
        <v>12.37</v>
      </c>
      <c r="AE845">
        <v>12.85</v>
      </c>
      <c r="AF845" t="s">
        <v>74</v>
      </c>
      <c r="AG845">
        <v>23</v>
      </c>
      <c r="AH845">
        <v>2</v>
      </c>
      <c r="AI845">
        <v>8</v>
      </c>
      <c r="AJ845">
        <v>2.4</v>
      </c>
      <c r="AK845" t="s">
        <v>78</v>
      </c>
      <c r="AL845" t="s">
        <v>78</v>
      </c>
      <c r="AM845" t="s">
        <v>78</v>
      </c>
      <c r="AN845" t="s">
        <v>78</v>
      </c>
      <c r="AO845" t="s">
        <v>78</v>
      </c>
      <c r="AP845" t="s">
        <v>74</v>
      </c>
      <c r="AQ845" t="s">
        <v>74</v>
      </c>
      <c r="AR845" t="s">
        <v>78</v>
      </c>
      <c r="AS845" t="s">
        <v>78</v>
      </c>
      <c r="AT845" t="s">
        <v>78</v>
      </c>
      <c r="AU845" t="s">
        <v>78</v>
      </c>
      <c r="AV845" t="s">
        <v>78</v>
      </c>
      <c r="AW845" t="s">
        <v>74</v>
      </c>
      <c r="AX845" t="s">
        <v>78</v>
      </c>
      <c r="AY845">
        <v>5</v>
      </c>
      <c r="AZ845">
        <v>1</v>
      </c>
      <c r="BA845">
        <v>1</v>
      </c>
      <c r="BB845">
        <v>1</v>
      </c>
      <c r="BC845">
        <v>0</v>
      </c>
      <c r="BD845">
        <v>0.428571429</v>
      </c>
      <c r="BE845">
        <v>0.66666666699999999</v>
      </c>
      <c r="BF845">
        <v>0.25</v>
      </c>
      <c r="BG845">
        <v>0</v>
      </c>
      <c r="BH845">
        <v>0</v>
      </c>
      <c r="BI845">
        <v>0.4</v>
      </c>
      <c r="BJ845">
        <v>0.36363636399999999</v>
      </c>
      <c r="BK845">
        <v>0</v>
      </c>
      <c r="BL845">
        <v>0.5</v>
      </c>
      <c r="BM845">
        <v>0.5</v>
      </c>
      <c r="BN845">
        <v>0.5</v>
      </c>
      <c r="BO845">
        <v>0</v>
      </c>
      <c r="BP845">
        <v>0</v>
      </c>
      <c r="BQ845" t="s">
        <v>74</v>
      </c>
      <c r="BR845" t="s">
        <v>74</v>
      </c>
      <c r="BS845" t="s">
        <v>74</v>
      </c>
      <c r="BT845" t="s">
        <v>74</v>
      </c>
      <c r="BU845" t="s">
        <v>74</v>
      </c>
      <c r="BV845" t="s">
        <v>74</v>
      </c>
      <c r="BW845" t="s">
        <v>74</v>
      </c>
      <c r="BX845" t="s">
        <v>74</v>
      </c>
      <c r="BY845" t="s">
        <v>74</v>
      </c>
      <c r="BZ845" t="s">
        <v>74</v>
      </c>
      <c r="CA845" t="s">
        <v>74</v>
      </c>
      <c r="CB845" t="s">
        <v>74</v>
      </c>
      <c r="CC845" t="s">
        <v>74</v>
      </c>
      <c r="CD845" t="s">
        <v>74</v>
      </c>
      <c r="CE845" t="s">
        <v>74</v>
      </c>
      <c r="CF845">
        <v>60.00006192</v>
      </c>
      <c r="CG845">
        <f>IF(CJ845&lt;$CH$1,CJ845,)</f>
        <v>0</v>
      </c>
      <c r="CH845">
        <v>1</v>
      </c>
      <c r="CI845">
        <v>845</v>
      </c>
      <c r="CJ845">
        <v>14999.9995</v>
      </c>
      <c r="CK845">
        <f t="shared" si="40"/>
        <v>120.00012384</v>
      </c>
      <c r="CL845">
        <f t="shared" si="41"/>
        <v>0</v>
      </c>
    </row>
    <row r="846" spans="1:90" x14ac:dyDescent="0.25">
      <c r="A846" s="5" t="s">
        <v>934</v>
      </c>
      <c r="B846" s="2" t="s">
        <v>951</v>
      </c>
      <c r="C846" s="10">
        <v>43191</v>
      </c>
      <c r="E846" s="14" t="e">
        <f t="shared" si="39"/>
        <v>#NUM!</v>
      </c>
      <c r="F846" s="3" t="s">
        <v>952</v>
      </c>
      <c r="H846">
        <v>900</v>
      </c>
      <c r="I846">
        <v>80</v>
      </c>
      <c r="J846">
        <v>158</v>
      </c>
      <c r="K846">
        <v>11.9</v>
      </c>
      <c r="L846">
        <v>236</v>
      </c>
      <c r="M846">
        <v>73</v>
      </c>
      <c r="N846" t="s">
        <v>76</v>
      </c>
      <c r="O846">
        <v>760</v>
      </c>
      <c r="P846">
        <v>2160</v>
      </c>
      <c r="Q846">
        <v>3840</v>
      </c>
      <c r="R846" s="1" t="s">
        <v>78</v>
      </c>
      <c r="S846" s="1" t="s">
        <v>78</v>
      </c>
      <c r="T846" t="s">
        <v>937</v>
      </c>
      <c r="U846">
        <v>8</v>
      </c>
      <c r="V846">
        <v>265.50700000000001</v>
      </c>
      <c r="W846">
        <v>2.8</v>
      </c>
      <c r="X846">
        <v>6</v>
      </c>
      <c r="Y846">
        <v>64</v>
      </c>
      <c r="Z846" t="s">
        <v>104</v>
      </c>
      <c r="AA846">
        <v>3540</v>
      </c>
      <c r="AB846">
        <v>77</v>
      </c>
      <c r="AC846">
        <v>33.299999999999997</v>
      </c>
      <c r="AD846">
        <v>9.3800000000000008</v>
      </c>
      <c r="AE846">
        <v>7.93</v>
      </c>
      <c r="AF846" t="s">
        <v>74</v>
      </c>
      <c r="AG846">
        <v>19.2</v>
      </c>
      <c r="AH846">
        <v>1.8</v>
      </c>
      <c r="AI846">
        <v>13</v>
      </c>
      <c r="AJ846" t="s">
        <v>74</v>
      </c>
      <c r="AK846" t="s">
        <v>78</v>
      </c>
      <c r="AL846" t="s">
        <v>78</v>
      </c>
      <c r="AM846" t="s">
        <v>78</v>
      </c>
      <c r="AN846" t="s">
        <v>78</v>
      </c>
      <c r="AO846" t="s">
        <v>78</v>
      </c>
      <c r="AP846" t="s">
        <v>78</v>
      </c>
      <c r="AQ846" t="s">
        <v>78</v>
      </c>
      <c r="AR846" t="s">
        <v>78</v>
      </c>
      <c r="AS846" t="s">
        <v>77</v>
      </c>
      <c r="AT846" t="s">
        <v>77</v>
      </c>
      <c r="AU846" t="s">
        <v>78</v>
      </c>
      <c r="AV846" t="s">
        <v>78</v>
      </c>
      <c r="AW846" t="s">
        <v>74</v>
      </c>
      <c r="AX846" t="s">
        <v>78</v>
      </c>
      <c r="AY846">
        <v>5</v>
      </c>
      <c r="AZ846">
        <v>1</v>
      </c>
      <c r="BA846">
        <v>1</v>
      </c>
      <c r="BB846">
        <v>1</v>
      </c>
      <c r="BC846">
        <v>0</v>
      </c>
      <c r="BD846">
        <v>0.428571429</v>
      </c>
      <c r="BE846">
        <v>1</v>
      </c>
      <c r="BF846">
        <v>0.5625</v>
      </c>
      <c r="BG846">
        <v>0</v>
      </c>
      <c r="BH846">
        <v>0</v>
      </c>
      <c r="BI846">
        <v>0.4</v>
      </c>
      <c r="BJ846">
        <v>0.45454545499999999</v>
      </c>
      <c r="BK846">
        <v>0</v>
      </c>
      <c r="BL846">
        <v>0.5</v>
      </c>
      <c r="BM846">
        <v>0.5</v>
      </c>
      <c r="BN846">
        <v>1</v>
      </c>
      <c r="BO846">
        <v>0</v>
      </c>
      <c r="BP846">
        <v>4</v>
      </c>
      <c r="BQ846" t="s">
        <v>74</v>
      </c>
      <c r="BR846" t="s">
        <v>74</v>
      </c>
      <c r="BS846" t="s">
        <v>74</v>
      </c>
      <c r="BT846" t="s">
        <v>74</v>
      </c>
      <c r="BU846" t="s">
        <v>74</v>
      </c>
      <c r="BV846" t="s">
        <v>74</v>
      </c>
      <c r="BW846" t="s">
        <v>74</v>
      </c>
      <c r="BX846" t="s">
        <v>74</v>
      </c>
      <c r="BY846" t="s">
        <v>74</v>
      </c>
      <c r="BZ846" t="s">
        <v>74</v>
      </c>
      <c r="CA846" t="s">
        <v>74</v>
      </c>
      <c r="CB846" t="s">
        <v>74</v>
      </c>
      <c r="CC846" t="s">
        <v>74</v>
      </c>
      <c r="CD846" t="s">
        <v>74</v>
      </c>
      <c r="CE846" t="s">
        <v>74</v>
      </c>
      <c r="CF846">
        <v>119.12074610000001</v>
      </c>
      <c r="CG846">
        <f>IF(CJ846&lt;$CH$1,CJ846,)</f>
        <v>0</v>
      </c>
      <c r="CH846">
        <v>1</v>
      </c>
      <c r="CI846">
        <v>846</v>
      </c>
      <c r="CJ846">
        <v>14999.999540000001</v>
      </c>
      <c r="CK846">
        <f t="shared" si="40"/>
        <v>238.24149220000001</v>
      </c>
      <c r="CL846">
        <f t="shared" si="41"/>
        <v>0</v>
      </c>
    </row>
    <row r="847" spans="1:90" x14ac:dyDescent="0.25">
      <c r="A847" s="5" t="s">
        <v>934</v>
      </c>
      <c r="B847" s="2" t="s">
        <v>953</v>
      </c>
      <c r="C847" s="10">
        <v>43132</v>
      </c>
      <c r="E847" s="14" t="e">
        <f t="shared" si="39"/>
        <v>#NUM!</v>
      </c>
      <c r="F847" s="3" t="s">
        <v>954</v>
      </c>
      <c r="H847">
        <v>800</v>
      </c>
      <c r="I847">
        <v>72</v>
      </c>
      <c r="J847">
        <v>153</v>
      </c>
      <c r="K847">
        <v>11.1</v>
      </c>
      <c r="L847">
        <v>198</v>
      </c>
      <c r="M847">
        <v>76</v>
      </c>
      <c r="N847" t="s">
        <v>76</v>
      </c>
      <c r="O847">
        <v>424</v>
      </c>
      <c r="P847">
        <v>1080</v>
      </c>
      <c r="Q847">
        <v>2160</v>
      </c>
      <c r="R847" s="1" t="s">
        <v>78</v>
      </c>
      <c r="S847" s="1" t="s">
        <v>78</v>
      </c>
      <c r="T847" t="s">
        <v>937</v>
      </c>
      <c r="U847">
        <v>8</v>
      </c>
      <c r="V847">
        <v>266.07799999999997</v>
      </c>
      <c r="W847">
        <v>2.8</v>
      </c>
      <c r="X847">
        <v>4</v>
      </c>
      <c r="Y847">
        <v>64</v>
      </c>
      <c r="Z847" t="s">
        <v>104</v>
      </c>
      <c r="AA847">
        <v>3180</v>
      </c>
      <c r="AB847">
        <v>88</v>
      </c>
      <c r="AC847">
        <v>18.899999999999999</v>
      </c>
      <c r="AD847">
        <v>11.28</v>
      </c>
      <c r="AE847">
        <v>10.85</v>
      </c>
      <c r="AF847" t="s">
        <v>74</v>
      </c>
      <c r="AG847">
        <v>19.2</v>
      </c>
      <c r="AH847">
        <v>2</v>
      </c>
      <c r="AI847">
        <v>5</v>
      </c>
      <c r="AJ847">
        <v>2.2000000000000002</v>
      </c>
      <c r="AK847" t="s">
        <v>78</v>
      </c>
      <c r="AL847" t="s">
        <v>78</v>
      </c>
      <c r="AM847" t="s">
        <v>78</v>
      </c>
      <c r="AN847" t="s">
        <v>78</v>
      </c>
      <c r="AO847" t="s">
        <v>74</v>
      </c>
      <c r="AP847" t="s">
        <v>74</v>
      </c>
      <c r="AQ847" t="s">
        <v>74</v>
      </c>
      <c r="AR847" t="s">
        <v>78</v>
      </c>
      <c r="AS847" t="s">
        <v>77</v>
      </c>
      <c r="AT847" t="s">
        <v>77</v>
      </c>
      <c r="AU847" t="s">
        <v>78</v>
      </c>
      <c r="AV847" t="s">
        <v>78</v>
      </c>
      <c r="AW847" t="s">
        <v>74</v>
      </c>
      <c r="AX847" t="s">
        <v>78</v>
      </c>
      <c r="AY847">
        <v>5</v>
      </c>
      <c r="AZ847">
        <v>1</v>
      </c>
      <c r="BA847">
        <v>1</v>
      </c>
      <c r="BB847">
        <v>1</v>
      </c>
      <c r="BC847">
        <v>0</v>
      </c>
      <c r="BD847">
        <v>0.428571429</v>
      </c>
      <c r="BE847">
        <v>0.66666666699999999</v>
      </c>
      <c r="BF847">
        <v>0.625</v>
      </c>
      <c r="BG847">
        <v>0</v>
      </c>
      <c r="BH847">
        <v>0</v>
      </c>
      <c r="BI847">
        <v>0.4</v>
      </c>
      <c r="BJ847">
        <v>0.54545454500000001</v>
      </c>
      <c r="BK847">
        <v>0</v>
      </c>
      <c r="BL847">
        <v>0.5</v>
      </c>
      <c r="BM847">
        <v>0.5</v>
      </c>
      <c r="BN847">
        <v>1</v>
      </c>
      <c r="BO847">
        <v>0</v>
      </c>
      <c r="BP847">
        <v>14</v>
      </c>
      <c r="BQ847">
        <v>9.3000000000000007</v>
      </c>
      <c r="BR847">
        <v>7.8</v>
      </c>
      <c r="BS847">
        <v>9.5</v>
      </c>
      <c r="BT847">
        <v>7.9</v>
      </c>
      <c r="BU847">
        <v>9.4</v>
      </c>
      <c r="BV847">
        <v>9.4</v>
      </c>
      <c r="BW847">
        <v>9.1999999999999993</v>
      </c>
      <c r="BX847">
        <v>9.1999999999999993</v>
      </c>
      <c r="BY847">
        <v>8.6999999999999993</v>
      </c>
      <c r="BZ847">
        <v>8.1</v>
      </c>
      <c r="CA847">
        <v>7.5</v>
      </c>
      <c r="CB847">
        <v>7.7</v>
      </c>
      <c r="CC847">
        <v>9.5</v>
      </c>
      <c r="CD847">
        <v>9.6999999999999993</v>
      </c>
      <c r="CE847">
        <v>9.6</v>
      </c>
      <c r="CF847">
        <v>60.00006192</v>
      </c>
      <c r="CG847">
        <f>IF(CJ847&lt;$CH$1,CJ847,)</f>
        <v>0</v>
      </c>
      <c r="CH847">
        <v>1</v>
      </c>
      <c r="CI847">
        <v>847</v>
      </c>
      <c r="CJ847">
        <v>14999.99994</v>
      </c>
      <c r="CK847">
        <f t="shared" si="40"/>
        <v>120.00012384</v>
      </c>
      <c r="CL847">
        <f t="shared" si="41"/>
        <v>0</v>
      </c>
    </row>
    <row r="848" spans="1:90" x14ac:dyDescent="0.25">
      <c r="A848" s="5" t="s">
        <v>934</v>
      </c>
      <c r="B848" s="2" t="s">
        <v>955</v>
      </c>
      <c r="C848" s="10">
        <v>43132</v>
      </c>
      <c r="E848" s="14" t="e">
        <f t="shared" si="39"/>
        <v>#NUM!</v>
      </c>
      <c r="F848" s="3" t="s">
        <v>956</v>
      </c>
      <c r="H848">
        <v>600</v>
      </c>
      <c r="I848">
        <v>65</v>
      </c>
      <c r="J848">
        <v>135</v>
      </c>
      <c r="K848">
        <v>12.1</v>
      </c>
      <c r="L848">
        <v>168</v>
      </c>
      <c r="M848">
        <v>73</v>
      </c>
      <c r="N848" t="s">
        <v>76</v>
      </c>
      <c r="O848">
        <v>483</v>
      </c>
      <c r="P848">
        <v>1080</v>
      </c>
      <c r="Q848">
        <v>2160</v>
      </c>
      <c r="R848" s="1" t="s">
        <v>78</v>
      </c>
      <c r="S848" s="1" t="s">
        <v>78</v>
      </c>
      <c r="T848" t="s">
        <v>937</v>
      </c>
      <c r="U848">
        <v>8</v>
      </c>
      <c r="V848">
        <v>265.50599999999997</v>
      </c>
      <c r="W848">
        <v>2.8</v>
      </c>
      <c r="X848">
        <v>4</v>
      </c>
      <c r="Y848">
        <v>64</v>
      </c>
      <c r="Z848" t="s">
        <v>104</v>
      </c>
      <c r="AA848">
        <v>2870</v>
      </c>
      <c r="AB848">
        <v>88</v>
      </c>
      <c r="AC848">
        <v>19.329999999999998</v>
      </c>
      <c r="AD848">
        <v>13.07</v>
      </c>
      <c r="AE848">
        <v>10.4</v>
      </c>
      <c r="AF848" t="s">
        <v>74</v>
      </c>
      <c r="AG848">
        <v>19</v>
      </c>
      <c r="AH848">
        <v>2</v>
      </c>
      <c r="AI848">
        <v>5</v>
      </c>
      <c r="AJ848">
        <v>2.2000000000000002</v>
      </c>
      <c r="AK848" t="s">
        <v>78</v>
      </c>
      <c r="AL848" t="s">
        <v>78</v>
      </c>
      <c r="AM848" t="s">
        <v>78</v>
      </c>
      <c r="AN848" t="s">
        <v>78</v>
      </c>
      <c r="AO848" t="s">
        <v>78</v>
      </c>
      <c r="AP848" t="s">
        <v>78</v>
      </c>
      <c r="AQ848" t="s">
        <v>78</v>
      </c>
      <c r="AR848" t="s">
        <v>78</v>
      </c>
      <c r="AS848" t="s">
        <v>77</v>
      </c>
      <c r="AT848" t="s">
        <v>77</v>
      </c>
      <c r="AU848" t="s">
        <v>78</v>
      </c>
      <c r="AV848" t="s">
        <v>78</v>
      </c>
      <c r="AW848" t="s">
        <v>74</v>
      </c>
      <c r="AX848" t="s">
        <v>78</v>
      </c>
      <c r="AY848">
        <v>5</v>
      </c>
      <c r="AZ848">
        <v>1</v>
      </c>
      <c r="BA848">
        <v>1</v>
      </c>
      <c r="BB848">
        <v>1</v>
      </c>
      <c r="BC848">
        <v>0</v>
      </c>
      <c r="BD848">
        <v>0.428571429</v>
      </c>
      <c r="BE848">
        <v>1</v>
      </c>
      <c r="BF848">
        <v>0.5625</v>
      </c>
      <c r="BG848">
        <v>0</v>
      </c>
      <c r="BH848">
        <v>0</v>
      </c>
      <c r="BI848">
        <v>0.4</v>
      </c>
      <c r="BJ848">
        <v>0.45454545499999999</v>
      </c>
      <c r="BK848">
        <v>0</v>
      </c>
      <c r="BL848">
        <v>0.5</v>
      </c>
      <c r="BM848">
        <v>0.5</v>
      </c>
      <c r="BN848">
        <v>1</v>
      </c>
      <c r="BO848">
        <v>0</v>
      </c>
      <c r="BP848">
        <v>10</v>
      </c>
      <c r="BQ848">
        <v>9.3000000000000007</v>
      </c>
      <c r="BR848">
        <v>8.8000000000000007</v>
      </c>
      <c r="BS848">
        <v>9.9</v>
      </c>
      <c r="BT848">
        <v>9.6</v>
      </c>
      <c r="BU848">
        <v>8.5</v>
      </c>
      <c r="BV848">
        <v>9.5</v>
      </c>
      <c r="BW848">
        <v>9.6</v>
      </c>
      <c r="BX848">
        <v>9</v>
      </c>
      <c r="BY848">
        <v>9.6</v>
      </c>
      <c r="BZ848">
        <v>8.3000000000000007</v>
      </c>
      <c r="CA848">
        <v>8.1999999999999993</v>
      </c>
      <c r="CB848">
        <v>9.1</v>
      </c>
      <c r="CC848">
        <v>9.5</v>
      </c>
      <c r="CD848">
        <v>9.3000000000000007</v>
      </c>
      <c r="CE848">
        <v>9.8000000000000007</v>
      </c>
      <c r="CF848">
        <v>60.00006192</v>
      </c>
      <c r="CG848">
        <f>IF(CJ848&lt;$CH$1,CJ848,)</f>
        <v>0</v>
      </c>
      <c r="CH848">
        <v>1</v>
      </c>
      <c r="CI848">
        <v>848</v>
      </c>
      <c r="CJ848">
        <v>13290.949329999999</v>
      </c>
      <c r="CK848">
        <f t="shared" si="40"/>
        <v>120.00012384</v>
      </c>
      <c r="CL848">
        <f t="shared" si="41"/>
        <v>0</v>
      </c>
    </row>
    <row r="849" spans="1:90" x14ac:dyDescent="0.25">
      <c r="A849" s="5" t="s">
        <v>934</v>
      </c>
      <c r="B849" s="2" t="s">
        <v>950</v>
      </c>
      <c r="C849" s="10">
        <v>43101</v>
      </c>
      <c r="D849" s="10">
        <v>43282</v>
      </c>
      <c r="E849" s="14">
        <f t="shared" si="39"/>
        <v>6</v>
      </c>
      <c r="F849" s="3" t="s">
        <v>957</v>
      </c>
      <c r="G849" s="3" t="s">
        <v>945</v>
      </c>
      <c r="H849">
        <v>350</v>
      </c>
      <c r="I849">
        <v>70</v>
      </c>
      <c r="J849">
        <v>142</v>
      </c>
      <c r="K849">
        <v>9.6999999999999993</v>
      </c>
      <c r="L849">
        <v>171</v>
      </c>
      <c r="M849">
        <v>75</v>
      </c>
      <c r="N849" t="s">
        <v>76</v>
      </c>
      <c r="O849">
        <v>424</v>
      </c>
      <c r="P849">
        <v>1080</v>
      </c>
      <c r="Q849">
        <v>1920</v>
      </c>
      <c r="R849" s="1" t="s">
        <v>78</v>
      </c>
      <c r="S849" s="1" t="s">
        <v>78</v>
      </c>
      <c r="T849" t="s">
        <v>74</v>
      </c>
      <c r="U849">
        <v>8</v>
      </c>
      <c r="V849">
        <v>72.512</v>
      </c>
      <c r="W849">
        <v>2.2000000000000002</v>
      </c>
      <c r="X849">
        <v>3</v>
      </c>
      <c r="Y849">
        <v>32</v>
      </c>
      <c r="Z849" t="s">
        <v>104</v>
      </c>
      <c r="AA849">
        <v>3300</v>
      </c>
      <c r="AB849">
        <v>92</v>
      </c>
      <c r="AC849">
        <v>21.25</v>
      </c>
      <c r="AD849">
        <v>13.2</v>
      </c>
      <c r="AE849">
        <v>11.8</v>
      </c>
      <c r="AF849">
        <v>75</v>
      </c>
      <c r="AG849">
        <v>23</v>
      </c>
      <c r="AH849">
        <v>2</v>
      </c>
      <c r="AI849">
        <v>8</v>
      </c>
      <c r="AJ849" t="s">
        <v>74</v>
      </c>
      <c r="AK849" t="s">
        <v>78</v>
      </c>
      <c r="AL849" t="s">
        <v>78</v>
      </c>
      <c r="AM849" t="s">
        <v>78</v>
      </c>
      <c r="AN849" t="s">
        <v>78</v>
      </c>
      <c r="AO849" t="s">
        <v>78</v>
      </c>
      <c r="AP849" t="s">
        <v>74</v>
      </c>
      <c r="AQ849" t="s">
        <v>74</v>
      </c>
      <c r="AR849" t="s">
        <v>78</v>
      </c>
      <c r="AS849" t="s">
        <v>78</v>
      </c>
      <c r="AT849" t="s">
        <v>78</v>
      </c>
      <c r="AU849" t="s">
        <v>78</v>
      </c>
      <c r="AV849" t="s">
        <v>78</v>
      </c>
      <c r="AW849" t="s">
        <v>74</v>
      </c>
      <c r="AX849" t="s">
        <v>78</v>
      </c>
      <c r="AY849">
        <v>5</v>
      </c>
      <c r="AZ849">
        <v>1</v>
      </c>
      <c r="BA849">
        <v>1</v>
      </c>
      <c r="BB849">
        <v>0.8</v>
      </c>
      <c r="BC849">
        <v>0</v>
      </c>
      <c r="BD849">
        <v>0.428571429</v>
      </c>
      <c r="BE849">
        <v>0.66666666699999999</v>
      </c>
      <c r="BF849">
        <v>0.1875</v>
      </c>
      <c r="BG849">
        <v>0</v>
      </c>
      <c r="BH849">
        <v>0</v>
      </c>
      <c r="BI849">
        <v>0.4</v>
      </c>
      <c r="BJ849">
        <v>0.27272727299999999</v>
      </c>
      <c r="BK849">
        <v>0</v>
      </c>
      <c r="BL849">
        <v>0.5</v>
      </c>
      <c r="BM849">
        <v>0.5</v>
      </c>
      <c r="BN849">
        <v>0.5</v>
      </c>
      <c r="BO849">
        <v>0</v>
      </c>
      <c r="BP849">
        <v>6</v>
      </c>
      <c r="BQ849">
        <v>8.5</v>
      </c>
      <c r="BR849">
        <v>6.2</v>
      </c>
      <c r="BS849">
        <v>8.1999999999999993</v>
      </c>
      <c r="BT849">
        <v>8.1999999999999993</v>
      </c>
      <c r="BU849">
        <v>8</v>
      </c>
      <c r="BV849">
        <v>8.1999999999999993</v>
      </c>
      <c r="BW849">
        <v>8.3000000000000007</v>
      </c>
      <c r="BX849">
        <v>6.5</v>
      </c>
      <c r="BY849">
        <v>8.5</v>
      </c>
      <c r="BZ849">
        <v>7.3</v>
      </c>
      <c r="CA849">
        <v>7</v>
      </c>
      <c r="CB849">
        <v>6.7</v>
      </c>
      <c r="CC849">
        <v>8</v>
      </c>
      <c r="CD849">
        <v>8.3000000000000007</v>
      </c>
      <c r="CE849">
        <v>7.7</v>
      </c>
      <c r="CF849">
        <v>60.00006192</v>
      </c>
      <c r="CG849">
        <f>IF(CJ849&lt;$CH$1,CJ849,)</f>
        <v>0</v>
      </c>
      <c r="CH849">
        <v>1</v>
      </c>
      <c r="CI849">
        <v>849</v>
      </c>
      <c r="CJ849">
        <v>14999.97652</v>
      </c>
      <c r="CK849">
        <f t="shared" si="40"/>
        <v>120.00012384</v>
      </c>
      <c r="CL849">
        <f t="shared" si="41"/>
        <v>0</v>
      </c>
    </row>
    <row r="850" spans="1:90" x14ac:dyDescent="0.25">
      <c r="A850" s="5" t="s">
        <v>934</v>
      </c>
      <c r="B850" s="2" t="s">
        <v>948</v>
      </c>
      <c r="C850" s="10">
        <v>43101</v>
      </c>
      <c r="D850" s="10">
        <v>43497</v>
      </c>
      <c r="E850" s="14">
        <f t="shared" si="39"/>
        <v>13</v>
      </c>
      <c r="F850" s="3" t="s">
        <v>958</v>
      </c>
      <c r="G850" s="3" t="s">
        <v>943</v>
      </c>
      <c r="H850">
        <v>230</v>
      </c>
      <c r="I850">
        <v>78</v>
      </c>
      <c r="J850">
        <v>150</v>
      </c>
      <c r="K850">
        <v>9.8000000000000007</v>
      </c>
      <c r="L850">
        <v>178</v>
      </c>
      <c r="M850">
        <v>71</v>
      </c>
      <c r="N850" t="s">
        <v>76</v>
      </c>
      <c r="O850">
        <v>267</v>
      </c>
      <c r="P850">
        <v>720</v>
      </c>
      <c r="Q850">
        <v>1280</v>
      </c>
      <c r="R850" s="1" t="s">
        <v>78</v>
      </c>
      <c r="S850" s="1" t="s">
        <v>77</v>
      </c>
      <c r="T850" t="s">
        <v>74</v>
      </c>
      <c r="U850">
        <v>4</v>
      </c>
      <c r="V850">
        <v>32.122999999999998</v>
      </c>
      <c r="W850">
        <v>1.5</v>
      </c>
      <c r="X850">
        <v>3</v>
      </c>
      <c r="Y850">
        <v>32</v>
      </c>
      <c r="Z850" t="s">
        <v>104</v>
      </c>
      <c r="AA850">
        <v>3300</v>
      </c>
      <c r="AB850">
        <v>65</v>
      </c>
      <c r="AC850">
        <v>13.02</v>
      </c>
      <c r="AD850">
        <v>9.3800000000000008</v>
      </c>
      <c r="AE850">
        <v>9.57</v>
      </c>
      <c r="AF850">
        <v>52</v>
      </c>
      <c r="AG850">
        <v>12.6</v>
      </c>
      <c r="AH850">
        <v>2</v>
      </c>
      <c r="AI850">
        <v>8</v>
      </c>
      <c r="AJ850" t="s">
        <v>74</v>
      </c>
      <c r="AK850" t="s">
        <v>78</v>
      </c>
      <c r="AL850" t="s">
        <v>78</v>
      </c>
      <c r="AM850" t="s">
        <v>78</v>
      </c>
      <c r="AN850" t="s">
        <v>78</v>
      </c>
      <c r="AO850" t="s">
        <v>78</v>
      </c>
      <c r="AP850" t="s">
        <v>74</v>
      </c>
      <c r="AQ850" t="s">
        <v>74</v>
      </c>
      <c r="AR850" t="s">
        <v>78</v>
      </c>
      <c r="AS850" t="s">
        <v>78</v>
      </c>
      <c r="AT850" t="s">
        <v>78</v>
      </c>
      <c r="AU850" t="s">
        <v>78</v>
      </c>
      <c r="AV850" t="s">
        <v>78</v>
      </c>
      <c r="AW850" t="s">
        <v>74</v>
      </c>
      <c r="AX850" t="s">
        <v>78</v>
      </c>
      <c r="AY850">
        <v>4.2</v>
      </c>
      <c r="AZ850">
        <v>1</v>
      </c>
      <c r="BA850">
        <v>1</v>
      </c>
      <c r="BB850">
        <v>1</v>
      </c>
      <c r="BC850">
        <v>0</v>
      </c>
      <c r="BD850">
        <v>0.428571429</v>
      </c>
      <c r="BE850">
        <v>1</v>
      </c>
      <c r="BF850">
        <v>0.375</v>
      </c>
      <c r="BG850">
        <v>0</v>
      </c>
      <c r="BH850">
        <v>0</v>
      </c>
      <c r="BI850">
        <v>0.4</v>
      </c>
      <c r="BJ850">
        <v>0.36363636399999999</v>
      </c>
      <c r="BK850">
        <v>0</v>
      </c>
      <c r="BL850">
        <v>0.5</v>
      </c>
      <c r="BM850">
        <v>0.5</v>
      </c>
      <c r="BN850">
        <v>0.5</v>
      </c>
      <c r="BO850">
        <v>0</v>
      </c>
      <c r="BP850">
        <v>3</v>
      </c>
      <c r="BQ850" t="s">
        <v>74</v>
      </c>
      <c r="BR850" t="s">
        <v>74</v>
      </c>
      <c r="BS850" t="s">
        <v>74</v>
      </c>
      <c r="BT850" t="s">
        <v>74</v>
      </c>
      <c r="BU850" t="s">
        <v>74</v>
      </c>
      <c r="BV850" t="s">
        <v>74</v>
      </c>
      <c r="BW850" t="s">
        <v>74</v>
      </c>
      <c r="BX850" t="s">
        <v>74</v>
      </c>
      <c r="BY850" t="s">
        <v>74</v>
      </c>
      <c r="BZ850" t="s">
        <v>74</v>
      </c>
      <c r="CA850" t="s">
        <v>74</v>
      </c>
      <c r="CB850" t="s">
        <v>74</v>
      </c>
      <c r="CC850" t="s">
        <v>74</v>
      </c>
      <c r="CD850" t="s">
        <v>74</v>
      </c>
      <c r="CE850" t="s">
        <v>74</v>
      </c>
      <c r="CF850">
        <v>60.00006192</v>
      </c>
      <c r="CG850">
        <f>IF(CJ850&lt;$CH$1,CJ850,)</f>
        <v>0</v>
      </c>
      <c r="CH850">
        <v>1</v>
      </c>
      <c r="CI850">
        <v>850</v>
      </c>
      <c r="CJ850">
        <v>14999.999959999999</v>
      </c>
      <c r="CK850">
        <f t="shared" si="40"/>
        <v>120.00012384</v>
      </c>
      <c r="CL850">
        <f t="shared" si="41"/>
        <v>0</v>
      </c>
    </row>
    <row r="851" spans="1:90" x14ac:dyDescent="0.25">
      <c r="A851" s="5" t="s">
        <v>934</v>
      </c>
      <c r="B851" s="2" t="s">
        <v>959</v>
      </c>
      <c r="C851" s="10">
        <v>43101</v>
      </c>
      <c r="E851" s="14" t="e">
        <f t="shared" si="39"/>
        <v>#NUM!</v>
      </c>
      <c r="F851" s="3" t="s">
        <v>960</v>
      </c>
      <c r="H851">
        <v>450</v>
      </c>
      <c r="I851">
        <v>80</v>
      </c>
      <c r="J851">
        <v>163</v>
      </c>
      <c r="K851">
        <v>9.5</v>
      </c>
      <c r="L851">
        <v>221</v>
      </c>
      <c r="M851">
        <v>76</v>
      </c>
      <c r="N851" t="s">
        <v>76</v>
      </c>
      <c r="O851">
        <v>367</v>
      </c>
      <c r="P851">
        <v>1080</v>
      </c>
      <c r="Q851">
        <v>1920</v>
      </c>
      <c r="R851" s="1" t="s">
        <v>78</v>
      </c>
      <c r="S851" s="1" t="s">
        <v>78</v>
      </c>
      <c r="T851" t="s">
        <v>74</v>
      </c>
      <c r="U851">
        <v>8</v>
      </c>
      <c r="V851">
        <v>75.525000000000006</v>
      </c>
      <c r="W851">
        <v>2.2000000000000002</v>
      </c>
      <c r="X851">
        <v>4</v>
      </c>
      <c r="Y851">
        <v>32</v>
      </c>
      <c r="Z851" t="s">
        <v>104</v>
      </c>
      <c r="AA851">
        <v>3580</v>
      </c>
      <c r="AB851">
        <v>100</v>
      </c>
      <c r="AC851">
        <v>22.48</v>
      </c>
      <c r="AD851">
        <v>14.83</v>
      </c>
      <c r="AE851">
        <v>13.12</v>
      </c>
      <c r="AF851" t="s">
        <v>74</v>
      </c>
      <c r="AG851">
        <v>22.6</v>
      </c>
      <c r="AH851">
        <v>2</v>
      </c>
      <c r="AI851">
        <v>16</v>
      </c>
      <c r="AJ851" t="s">
        <v>74</v>
      </c>
      <c r="AK851" t="s">
        <v>78</v>
      </c>
      <c r="AL851" t="s">
        <v>78</v>
      </c>
      <c r="AM851" t="s">
        <v>78</v>
      </c>
      <c r="AN851" t="s">
        <v>78</v>
      </c>
      <c r="AO851" t="s">
        <v>78</v>
      </c>
      <c r="AP851" t="s">
        <v>74</v>
      </c>
      <c r="AQ851" t="s">
        <v>74</v>
      </c>
      <c r="AR851" t="s">
        <v>78</v>
      </c>
      <c r="AS851" t="s">
        <v>78</v>
      </c>
      <c r="AT851" t="s">
        <v>78</v>
      </c>
      <c r="AU851" t="s">
        <v>78</v>
      </c>
      <c r="AV851" t="s">
        <v>78</v>
      </c>
      <c r="AW851" t="s">
        <v>74</v>
      </c>
      <c r="AX851" t="s">
        <v>78</v>
      </c>
      <c r="AY851">
        <v>5</v>
      </c>
      <c r="AZ851">
        <v>1</v>
      </c>
      <c r="BA851">
        <v>1</v>
      </c>
      <c r="BB851">
        <v>1</v>
      </c>
      <c r="BC851">
        <v>0</v>
      </c>
      <c r="BD851">
        <v>0.428571429</v>
      </c>
      <c r="BE851">
        <v>0.66666666699999999</v>
      </c>
      <c r="BF851">
        <v>0.375</v>
      </c>
      <c r="BG851">
        <v>0</v>
      </c>
      <c r="BH851">
        <v>0</v>
      </c>
      <c r="BI851">
        <v>0.4</v>
      </c>
      <c r="BJ851">
        <v>0.36363636399999999</v>
      </c>
      <c r="BK851">
        <v>0</v>
      </c>
      <c r="BL851">
        <v>0.5</v>
      </c>
      <c r="BM851">
        <v>0.5</v>
      </c>
      <c r="BN851">
        <v>0.5</v>
      </c>
      <c r="BO851">
        <v>0</v>
      </c>
      <c r="BP851">
        <v>11</v>
      </c>
      <c r="BQ851">
        <v>8.6</v>
      </c>
      <c r="BR851">
        <v>8</v>
      </c>
      <c r="BS851">
        <v>9.1</v>
      </c>
      <c r="BT851">
        <v>8.5</v>
      </c>
      <c r="BU851">
        <v>8.8000000000000007</v>
      </c>
      <c r="BV851">
        <v>9</v>
      </c>
      <c r="BW851">
        <v>8.9</v>
      </c>
      <c r="BX851">
        <v>8.9</v>
      </c>
      <c r="BY851">
        <v>9.4</v>
      </c>
      <c r="BZ851">
        <v>7.5</v>
      </c>
      <c r="CA851">
        <v>9.6</v>
      </c>
      <c r="CB851">
        <v>8.6999999999999993</v>
      </c>
      <c r="CC851">
        <v>8.9</v>
      </c>
      <c r="CD851">
        <v>9.1999999999999993</v>
      </c>
      <c r="CE851">
        <v>9.1999999999999993</v>
      </c>
      <c r="CF851">
        <v>60.00006192</v>
      </c>
      <c r="CG851">
        <f>IF(CJ851&lt;$CH$1,CJ851,)</f>
        <v>0</v>
      </c>
      <c r="CH851">
        <v>1</v>
      </c>
      <c r="CI851">
        <v>851</v>
      </c>
      <c r="CJ851">
        <v>14999.999959999999</v>
      </c>
      <c r="CK851">
        <f t="shared" si="40"/>
        <v>120.00012384</v>
      </c>
      <c r="CL851">
        <f t="shared" si="41"/>
        <v>0</v>
      </c>
    </row>
    <row r="852" spans="1:90" x14ac:dyDescent="0.25">
      <c r="A852" s="5" t="s">
        <v>934</v>
      </c>
      <c r="B852" s="2" t="s">
        <v>961</v>
      </c>
      <c r="C852" s="10">
        <v>43070</v>
      </c>
      <c r="E852" s="14" t="e">
        <f t="shared" si="39"/>
        <v>#NUM!</v>
      </c>
      <c r="H852">
        <v>185</v>
      </c>
      <c r="I852">
        <v>73.2</v>
      </c>
      <c r="J852">
        <v>146</v>
      </c>
      <c r="K852">
        <v>8.9</v>
      </c>
      <c r="L852">
        <v>154</v>
      </c>
      <c r="M852">
        <v>69</v>
      </c>
      <c r="N852" t="s">
        <v>76</v>
      </c>
      <c r="O852">
        <v>282</v>
      </c>
      <c r="P852">
        <v>720</v>
      </c>
      <c r="Q852">
        <v>1280</v>
      </c>
      <c r="R852" s="1" t="s">
        <v>77</v>
      </c>
      <c r="S852" s="1" t="s">
        <v>77</v>
      </c>
      <c r="T852" t="s">
        <v>74</v>
      </c>
      <c r="U852">
        <v>8</v>
      </c>
      <c r="V852">
        <v>43.561999999999998</v>
      </c>
      <c r="W852">
        <v>1.4</v>
      </c>
      <c r="X852">
        <v>2</v>
      </c>
      <c r="Y852">
        <v>16</v>
      </c>
      <c r="Z852" t="s">
        <v>104</v>
      </c>
      <c r="AA852">
        <v>2620</v>
      </c>
      <c r="AF852" t="s">
        <v>74</v>
      </c>
      <c r="AG852">
        <v>13</v>
      </c>
      <c r="AH852">
        <v>2.2000000000000002</v>
      </c>
      <c r="AI852">
        <v>8</v>
      </c>
      <c r="AJ852" t="s">
        <v>74</v>
      </c>
      <c r="AK852" t="s">
        <v>77</v>
      </c>
      <c r="AL852" t="s">
        <v>78</v>
      </c>
      <c r="AM852" t="s">
        <v>78</v>
      </c>
      <c r="AN852" t="s">
        <v>78</v>
      </c>
      <c r="AO852" t="s">
        <v>74</v>
      </c>
      <c r="AP852" t="s">
        <v>74</v>
      </c>
      <c r="AQ852" t="s">
        <v>74</v>
      </c>
      <c r="AR852" t="s">
        <v>77</v>
      </c>
      <c r="AS852" t="s">
        <v>78</v>
      </c>
      <c r="AT852" t="s">
        <v>78</v>
      </c>
      <c r="AU852" t="s">
        <v>78</v>
      </c>
      <c r="AV852" t="s">
        <v>78</v>
      </c>
      <c r="AW852" t="s">
        <v>74</v>
      </c>
      <c r="AX852" t="s">
        <v>78</v>
      </c>
      <c r="AY852">
        <v>4.2</v>
      </c>
      <c r="AZ852">
        <v>1</v>
      </c>
      <c r="BA852">
        <v>1</v>
      </c>
      <c r="BB852">
        <v>0.6</v>
      </c>
      <c r="BC852">
        <v>0</v>
      </c>
      <c r="BD852">
        <v>0.428571429</v>
      </c>
      <c r="BE852">
        <v>0.66666666699999999</v>
      </c>
      <c r="BF852">
        <v>6.25E-2</v>
      </c>
      <c r="BG852">
        <v>0</v>
      </c>
      <c r="BH852">
        <v>0</v>
      </c>
      <c r="BI852">
        <v>0.4</v>
      </c>
      <c r="BJ852">
        <v>0.18181818199999999</v>
      </c>
      <c r="BK852">
        <v>0</v>
      </c>
      <c r="BL852">
        <v>0.5</v>
      </c>
      <c r="BM852">
        <v>0.5</v>
      </c>
      <c r="BN852">
        <v>0.66666666699999999</v>
      </c>
      <c r="BO852">
        <v>0</v>
      </c>
      <c r="BP852">
        <v>0</v>
      </c>
      <c r="BQ852" t="s">
        <v>74</v>
      </c>
      <c r="BR852" t="s">
        <v>74</v>
      </c>
      <c r="BS852" t="s">
        <v>74</v>
      </c>
      <c r="BT852" t="s">
        <v>74</v>
      </c>
      <c r="BU852" t="s">
        <v>74</v>
      </c>
      <c r="BV852" t="s">
        <v>74</v>
      </c>
      <c r="BW852" t="s">
        <v>74</v>
      </c>
      <c r="BX852" t="s">
        <v>74</v>
      </c>
      <c r="BY852" t="s">
        <v>74</v>
      </c>
      <c r="BZ852" t="s">
        <v>74</v>
      </c>
      <c r="CA852" t="s">
        <v>74</v>
      </c>
      <c r="CB852" t="s">
        <v>74</v>
      </c>
      <c r="CC852" t="s">
        <v>74</v>
      </c>
      <c r="CD852" t="s">
        <v>74</v>
      </c>
      <c r="CE852" t="s">
        <v>74</v>
      </c>
      <c r="CF852">
        <v>255.52504569999999</v>
      </c>
      <c r="CG852">
        <f>IF(CJ852&lt;$CH$1,CJ852,)</f>
        <v>0</v>
      </c>
      <c r="CH852">
        <v>1</v>
      </c>
      <c r="CI852">
        <v>852</v>
      </c>
      <c r="CJ852">
        <v>14999.99994</v>
      </c>
      <c r="CK852">
        <f t="shared" si="40"/>
        <v>511.05009139999999</v>
      </c>
      <c r="CL852">
        <f t="shared" si="41"/>
        <v>0</v>
      </c>
    </row>
    <row r="853" spans="1:90" x14ac:dyDescent="0.25">
      <c r="A853" s="5" t="s">
        <v>934</v>
      </c>
      <c r="B853" s="2" t="s">
        <v>962</v>
      </c>
      <c r="C853" s="10">
        <v>43040</v>
      </c>
      <c r="E853" s="14" t="e">
        <f t="shared" si="39"/>
        <v>#NUM!</v>
      </c>
      <c r="H853">
        <v>212</v>
      </c>
      <c r="I853">
        <v>73.2</v>
      </c>
      <c r="J853">
        <v>146</v>
      </c>
      <c r="K853">
        <v>8.9</v>
      </c>
      <c r="L853">
        <v>154</v>
      </c>
      <c r="M853">
        <v>69</v>
      </c>
      <c r="N853" t="s">
        <v>76</v>
      </c>
      <c r="O853">
        <v>282</v>
      </c>
      <c r="P853">
        <v>720</v>
      </c>
      <c r="Q853">
        <v>1280</v>
      </c>
      <c r="R853" s="1" t="s">
        <v>77</v>
      </c>
      <c r="S853" s="1" t="s">
        <v>77</v>
      </c>
      <c r="T853" t="s">
        <v>74</v>
      </c>
      <c r="U853">
        <v>8</v>
      </c>
      <c r="V853">
        <v>42.561</v>
      </c>
      <c r="W853">
        <v>1.4</v>
      </c>
      <c r="X853">
        <v>3</v>
      </c>
      <c r="Y853">
        <v>32</v>
      </c>
      <c r="Z853" t="s">
        <v>104</v>
      </c>
      <c r="AA853">
        <v>2620</v>
      </c>
      <c r="AF853" t="s">
        <v>74</v>
      </c>
      <c r="AG853">
        <v>13</v>
      </c>
      <c r="AH853">
        <v>2.2000000000000002</v>
      </c>
      <c r="AI853">
        <v>8</v>
      </c>
      <c r="AJ853" t="s">
        <v>74</v>
      </c>
      <c r="AK853" t="s">
        <v>77</v>
      </c>
      <c r="AL853" t="s">
        <v>78</v>
      </c>
      <c r="AM853" t="s">
        <v>78</v>
      </c>
      <c r="AN853" t="s">
        <v>78</v>
      </c>
      <c r="AO853" t="s">
        <v>74</v>
      </c>
      <c r="AP853" t="s">
        <v>74</v>
      </c>
      <c r="AQ853" t="s">
        <v>74</v>
      </c>
      <c r="AR853" t="s">
        <v>77</v>
      </c>
      <c r="AS853" t="s">
        <v>78</v>
      </c>
      <c r="AT853" t="s">
        <v>78</v>
      </c>
      <c r="AU853" t="s">
        <v>78</v>
      </c>
      <c r="AV853" t="s">
        <v>78</v>
      </c>
      <c r="AW853" t="s">
        <v>74</v>
      </c>
      <c r="AX853" t="s">
        <v>78</v>
      </c>
      <c r="AY853">
        <v>4.2</v>
      </c>
      <c r="AZ853">
        <v>1</v>
      </c>
      <c r="BA853">
        <v>1</v>
      </c>
      <c r="BB853">
        <v>0.6</v>
      </c>
      <c r="BC853">
        <v>0</v>
      </c>
      <c r="BD853">
        <v>0.428571429</v>
      </c>
      <c r="BE853">
        <v>0.66666666699999999</v>
      </c>
      <c r="BF853">
        <v>6.25E-2</v>
      </c>
      <c r="BG853">
        <v>0</v>
      </c>
      <c r="BH853">
        <v>0</v>
      </c>
      <c r="BI853">
        <v>0.4</v>
      </c>
      <c r="BJ853">
        <v>0.18181818199999999</v>
      </c>
      <c r="BK853">
        <v>0</v>
      </c>
      <c r="BL853">
        <v>0.5</v>
      </c>
      <c r="BM853">
        <v>0.5</v>
      </c>
      <c r="BN853">
        <v>0.66666666699999999</v>
      </c>
      <c r="BO853">
        <v>0</v>
      </c>
      <c r="BP853">
        <v>0</v>
      </c>
      <c r="BQ853" t="s">
        <v>74</v>
      </c>
      <c r="BR853" t="s">
        <v>74</v>
      </c>
      <c r="BS853" t="s">
        <v>74</v>
      </c>
      <c r="BT853" t="s">
        <v>74</v>
      </c>
      <c r="BU853" t="s">
        <v>74</v>
      </c>
      <c r="BV853" t="s">
        <v>74</v>
      </c>
      <c r="BW853" t="s">
        <v>74</v>
      </c>
      <c r="BX853" t="s">
        <v>74</v>
      </c>
      <c r="BY853" t="s">
        <v>74</v>
      </c>
      <c r="BZ853" t="s">
        <v>74</v>
      </c>
      <c r="CA853" t="s">
        <v>74</v>
      </c>
      <c r="CB853" t="s">
        <v>74</v>
      </c>
      <c r="CC853" t="s">
        <v>74</v>
      </c>
      <c r="CD853" t="s">
        <v>74</v>
      </c>
      <c r="CE853" t="s">
        <v>74</v>
      </c>
      <c r="CF853">
        <v>60.00006192</v>
      </c>
      <c r="CG853">
        <f>IF(CJ853&lt;$CH$1,CJ853,)</f>
        <v>0</v>
      </c>
      <c r="CH853">
        <v>1</v>
      </c>
      <c r="CI853">
        <v>853</v>
      </c>
      <c r="CJ853">
        <v>14999.99994</v>
      </c>
      <c r="CK853">
        <f t="shared" si="40"/>
        <v>120.00012384</v>
      </c>
      <c r="CL853">
        <f t="shared" si="41"/>
        <v>0</v>
      </c>
    </row>
    <row r="854" spans="1:90" x14ac:dyDescent="0.25">
      <c r="A854" s="5" t="s">
        <v>934</v>
      </c>
      <c r="B854" s="2" t="s">
        <v>963</v>
      </c>
      <c r="C854" s="10">
        <v>43009</v>
      </c>
      <c r="E854" s="14" t="e">
        <f t="shared" si="39"/>
        <v>#NUM!</v>
      </c>
      <c r="H854">
        <v>350</v>
      </c>
      <c r="I854">
        <v>75</v>
      </c>
      <c r="J854">
        <v>155</v>
      </c>
      <c r="K854">
        <v>8.6999999999999993</v>
      </c>
      <c r="L854">
        <v>189</v>
      </c>
      <c r="M854">
        <v>71</v>
      </c>
      <c r="N854" t="s">
        <v>76</v>
      </c>
      <c r="O854">
        <v>401</v>
      </c>
      <c r="P854">
        <v>1080</v>
      </c>
      <c r="Q854">
        <v>1920</v>
      </c>
      <c r="R854" s="1" t="s">
        <v>78</v>
      </c>
      <c r="S854" s="1" t="s">
        <v>78</v>
      </c>
      <c r="T854" t="s">
        <v>74</v>
      </c>
      <c r="U854">
        <v>8</v>
      </c>
      <c r="V854">
        <v>76.548000000000002</v>
      </c>
      <c r="W854">
        <v>2.2999999999999998</v>
      </c>
      <c r="X854">
        <v>3</v>
      </c>
      <c r="Y854">
        <v>32</v>
      </c>
      <c r="Z854" t="s">
        <v>104</v>
      </c>
      <c r="AA854">
        <v>3430</v>
      </c>
      <c r="AB854">
        <v>102</v>
      </c>
      <c r="AC854">
        <v>22.72</v>
      </c>
      <c r="AD854">
        <v>15.52</v>
      </c>
      <c r="AE854">
        <v>12.47</v>
      </c>
      <c r="AF854" t="s">
        <v>74</v>
      </c>
      <c r="AG854">
        <v>23</v>
      </c>
      <c r="AH854">
        <v>2</v>
      </c>
      <c r="AI854">
        <v>8</v>
      </c>
      <c r="AJ854" t="s">
        <v>74</v>
      </c>
      <c r="AK854" t="s">
        <v>78</v>
      </c>
      <c r="AL854" t="s">
        <v>78</v>
      </c>
      <c r="AM854" t="s">
        <v>78</v>
      </c>
      <c r="AN854" t="s">
        <v>78</v>
      </c>
      <c r="AO854" t="s">
        <v>78</v>
      </c>
      <c r="AP854" t="s">
        <v>74</v>
      </c>
      <c r="AQ854" t="s">
        <v>74</v>
      </c>
      <c r="AR854" t="s">
        <v>78</v>
      </c>
      <c r="AS854" t="s">
        <v>78</v>
      </c>
      <c r="AT854" t="s">
        <v>78</v>
      </c>
      <c r="AU854" t="s">
        <v>78</v>
      </c>
      <c r="AV854" t="s">
        <v>78</v>
      </c>
      <c r="AW854" t="s">
        <v>74</v>
      </c>
      <c r="AX854" t="s">
        <v>78</v>
      </c>
      <c r="AY854">
        <v>4.2</v>
      </c>
      <c r="AZ854">
        <v>1</v>
      </c>
      <c r="BA854">
        <v>1</v>
      </c>
      <c r="BB854">
        <v>0.6</v>
      </c>
      <c r="BC854">
        <v>0</v>
      </c>
      <c r="BD854">
        <v>0.428571429</v>
      </c>
      <c r="BE854">
        <v>0.66666666699999999</v>
      </c>
      <c r="BF854">
        <v>6.25E-2</v>
      </c>
      <c r="BG854">
        <v>0</v>
      </c>
      <c r="BH854">
        <v>0</v>
      </c>
      <c r="BI854">
        <v>0.4</v>
      </c>
      <c r="BJ854">
        <v>0.27272727299999999</v>
      </c>
      <c r="BK854">
        <v>0</v>
      </c>
      <c r="BL854">
        <v>0.5</v>
      </c>
      <c r="BM854">
        <v>0.5</v>
      </c>
      <c r="BN854">
        <v>0.5</v>
      </c>
      <c r="BO854">
        <v>0</v>
      </c>
      <c r="BP854">
        <v>3</v>
      </c>
      <c r="BQ854" t="s">
        <v>74</v>
      </c>
      <c r="BR854" t="s">
        <v>74</v>
      </c>
      <c r="BS854" t="s">
        <v>74</v>
      </c>
      <c r="BT854" t="s">
        <v>74</v>
      </c>
      <c r="BU854" t="s">
        <v>74</v>
      </c>
      <c r="BV854" t="s">
        <v>74</v>
      </c>
      <c r="BW854" t="s">
        <v>74</v>
      </c>
      <c r="BX854" t="s">
        <v>74</v>
      </c>
      <c r="BY854" t="s">
        <v>74</v>
      </c>
      <c r="BZ854" t="s">
        <v>74</v>
      </c>
      <c r="CA854" t="s">
        <v>74</v>
      </c>
      <c r="CB854" t="s">
        <v>74</v>
      </c>
      <c r="CC854" t="s">
        <v>74</v>
      </c>
      <c r="CD854" t="s">
        <v>74</v>
      </c>
      <c r="CE854" t="s">
        <v>74</v>
      </c>
      <c r="CF854">
        <v>200.09141740000001</v>
      </c>
      <c r="CG854">
        <f>IF(CJ854&lt;$CH$1,CJ854,)</f>
        <v>0</v>
      </c>
      <c r="CH854">
        <v>1</v>
      </c>
      <c r="CI854">
        <v>854</v>
      </c>
      <c r="CJ854">
        <v>14999.99958</v>
      </c>
      <c r="CK854">
        <f t="shared" si="40"/>
        <v>400.18283480000002</v>
      </c>
      <c r="CL854">
        <f t="shared" si="41"/>
        <v>0</v>
      </c>
    </row>
    <row r="855" spans="1:90" x14ac:dyDescent="0.25">
      <c r="A855" s="5" t="s">
        <v>934</v>
      </c>
      <c r="B855" s="2" t="s">
        <v>954</v>
      </c>
      <c r="C855" s="10">
        <v>42948</v>
      </c>
      <c r="D855" s="10">
        <v>43132</v>
      </c>
      <c r="E855" s="14">
        <f t="shared" si="39"/>
        <v>6</v>
      </c>
      <c r="F855" s="3" t="s">
        <v>964</v>
      </c>
      <c r="G855" s="3" t="s">
        <v>953</v>
      </c>
      <c r="H855">
        <v>700</v>
      </c>
      <c r="I855">
        <v>73</v>
      </c>
      <c r="J855">
        <v>148</v>
      </c>
      <c r="K855">
        <v>7.4</v>
      </c>
      <c r="L855">
        <v>156</v>
      </c>
      <c r="M855">
        <v>69</v>
      </c>
      <c r="N855" t="s">
        <v>76</v>
      </c>
      <c r="O855">
        <v>424</v>
      </c>
      <c r="P855">
        <v>1080</v>
      </c>
      <c r="Q855">
        <v>1920</v>
      </c>
      <c r="R855" s="1" t="s">
        <v>78</v>
      </c>
      <c r="S855" s="1" t="s">
        <v>78</v>
      </c>
      <c r="T855" t="s">
        <v>937</v>
      </c>
      <c r="U855">
        <v>8</v>
      </c>
      <c r="V855">
        <v>180</v>
      </c>
      <c r="W855">
        <v>2.4500000000000002</v>
      </c>
      <c r="X855">
        <v>4</v>
      </c>
      <c r="Y855">
        <v>64</v>
      </c>
      <c r="Z855" t="s">
        <v>104</v>
      </c>
      <c r="AA855">
        <v>2700</v>
      </c>
      <c r="AB855">
        <v>82</v>
      </c>
      <c r="AC855">
        <v>20.37</v>
      </c>
      <c r="AD855">
        <v>9.4700000000000006</v>
      </c>
      <c r="AE855">
        <v>11.63</v>
      </c>
      <c r="AF855" t="s">
        <v>74</v>
      </c>
      <c r="AG855">
        <v>19.2</v>
      </c>
      <c r="AH855">
        <v>2</v>
      </c>
      <c r="AI855">
        <v>13</v>
      </c>
      <c r="AJ855">
        <v>2</v>
      </c>
      <c r="AK855" t="s">
        <v>78</v>
      </c>
      <c r="AL855" t="s">
        <v>78</v>
      </c>
      <c r="AM855" t="s">
        <v>78</v>
      </c>
      <c r="AN855" t="s">
        <v>78</v>
      </c>
      <c r="AO855" t="s">
        <v>78</v>
      </c>
      <c r="AP855" t="s">
        <v>74</v>
      </c>
      <c r="AQ855" t="s">
        <v>74</v>
      </c>
      <c r="AR855" t="s">
        <v>78</v>
      </c>
      <c r="AS855" t="s">
        <v>78</v>
      </c>
      <c r="AT855" t="s">
        <v>77</v>
      </c>
      <c r="AU855" t="s">
        <v>78</v>
      </c>
      <c r="AV855" t="s">
        <v>78</v>
      </c>
      <c r="AW855" t="s">
        <v>74</v>
      </c>
      <c r="AX855" t="s">
        <v>78</v>
      </c>
      <c r="AY855">
        <v>5</v>
      </c>
      <c r="AZ855">
        <v>1</v>
      </c>
      <c r="BA855">
        <v>1</v>
      </c>
      <c r="BB855">
        <v>1</v>
      </c>
      <c r="BC855">
        <v>0</v>
      </c>
      <c r="BD855">
        <v>0.428571429</v>
      </c>
      <c r="BE855">
        <v>1</v>
      </c>
      <c r="BF855">
        <v>0.5625</v>
      </c>
      <c r="BG855">
        <v>0</v>
      </c>
      <c r="BH855">
        <v>0</v>
      </c>
      <c r="BI855">
        <v>0.4</v>
      </c>
      <c r="BJ855">
        <v>0.45454545499999999</v>
      </c>
      <c r="BK855">
        <v>0</v>
      </c>
      <c r="BL855">
        <v>0.5</v>
      </c>
      <c r="BM855">
        <v>0.5</v>
      </c>
      <c r="BN855">
        <v>1</v>
      </c>
      <c r="BO855">
        <v>0</v>
      </c>
      <c r="BP855">
        <v>34</v>
      </c>
      <c r="BQ855">
        <v>9.3000000000000007</v>
      </c>
      <c r="BR855">
        <v>8.1999999999999993</v>
      </c>
      <c r="BS855">
        <v>9.1</v>
      </c>
      <c r="BT855">
        <v>8.6999999999999993</v>
      </c>
      <c r="BU855">
        <v>9.1999999999999993</v>
      </c>
      <c r="BV855">
        <v>8.9</v>
      </c>
      <c r="BW855">
        <v>9.9</v>
      </c>
      <c r="BX855">
        <v>9.8000000000000007</v>
      </c>
      <c r="BY855">
        <v>9.4</v>
      </c>
      <c r="BZ855">
        <v>7.6</v>
      </c>
      <c r="CA855">
        <v>9.1999999999999993</v>
      </c>
      <c r="CB855">
        <v>7</v>
      </c>
      <c r="CC855">
        <v>8.9</v>
      </c>
      <c r="CD855">
        <v>9.4</v>
      </c>
      <c r="CE855">
        <v>8.5</v>
      </c>
      <c r="CF855">
        <v>111.8229504</v>
      </c>
      <c r="CG855">
        <f>IF(CJ855&lt;$CH$1,CJ855,)</f>
        <v>0</v>
      </c>
      <c r="CH855">
        <v>1</v>
      </c>
      <c r="CI855">
        <v>855</v>
      </c>
      <c r="CJ855">
        <v>14999.99958</v>
      </c>
      <c r="CK855">
        <f t="shared" si="40"/>
        <v>223.64590079999999</v>
      </c>
      <c r="CL855">
        <f t="shared" si="41"/>
        <v>0</v>
      </c>
    </row>
    <row r="856" spans="1:90" x14ac:dyDescent="0.25">
      <c r="A856" s="5" t="s">
        <v>934</v>
      </c>
      <c r="B856" s="2" t="s">
        <v>956</v>
      </c>
      <c r="C856" s="10">
        <v>42948</v>
      </c>
      <c r="D856" s="10">
        <v>43132</v>
      </c>
      <c r="E856" s="14">
        <f t="shared" si="39"/>
        <v>6</v>
      </c>
      <c r="G856" s="3" t="s">
        <v>955</v>
      </c>
      <c r="H856">
        <v>600</v>
      </c>
      <c r="I856">
        <v>65</v>
      </c>
      <c r="J856">
        <v>129</v>
      </c>
      <c r="K856">
        <v>9.3000000000000007</v>
      </c>
      <c r="L856">
        <v>140</v>
      </c>
      <c r="M856">
        <v>69</v>
      </c>
      <c r="N856" t="s">
        <v>76</v>
      </c>
      <c r="O856">
        <v>319</v>
      </c>
      <c r="P856">
        <v>720</v>
      </c>
      <c r="Q856">
        <v>1280</v>
      </c>
      <c r="R856" s="1" t="s">
        <v>78</v>
      </c>
      <c r="S856" s="1" t="s">
        <v>78</v>
      </c>
      <c r="T856" t="s">
        <v>937</v>
      </c>
      <c r="U856">
        <v>8</v>
      </c>
      <c r="V856">
        <v>205.51400000000001</v>
      </c>
      <c r="W856">
        <v>2.4500000000000002</v>
      </c>
      <c r="X856">
        <v>4</v>
      </c>
      <c r="Y856">
        <v>32</v>
      </c>
      <c r="Z856" t="s">
        <v>104</v>
      </c>
      <c r="AA856">
        <v>2700</v>
      </c>
      <c r="AB856">
        <v>108</v>
      </c>
      <c r="AC856">
        <v>23.72</v>
      </c>
      <c r="AD856">
        <v>14.4</v>
      </c>
      <c r="AE856">
        <v>15.95</v>
      </c>
      <c r="AF856" t="s">
        <v>74</v>
      </c>
      <c r="AG856">
        <v>19.2</v>
      </c>
      <c r="AH856">
        <v>2</v>
      </c>
      <c r="AI856">
        <v>8</v>
      </c>
      <c r="AJ856" t="s">
        <v>74</v>
      </c>
      <c r="AK856" t="s">
        <v>78</v>
      </c>
      <c r="AL856" t="s">
        <v>78</v>
      </c>
      <c r="AM856" t="s">
        <v>78</v>
      </c>
      <c r="AN856" t="s">
        <v>78</v>
      </c>
      <c r="AO856" t="s">
        <v>78</v>
      </c>
      <c r="AP856" t="s">
        <v>74</v>
      </c>
      <c r="AQ856" t="s">
        <v>74</v>
      </c>
      <c r="AR856" t="s">
        <v>78</v>
      </c>
      <c r="AS856" t="s">
        <v>78</v>
      </c>
      <c r="AT856" t="s">
        <v>77</v>
      </c>
      <c r="AU856" t="s">
        <v>78</v>
      </c>
      <c r="AV856" t="s">
        <v>78</v>
      </c>
      <c r="AW856" t="s">
        <v>74</v>
      </c>
      <c r="AX856" t="s">
        <v>78</v>
      </c>
      <c r="AY856">
        <v>5</v>
      </c>
      <c r="AZ856">
        <v>1</v>
      </c>
      <c r="BA856">
        <v>1</v>
      </c>
      <c r="BB856">
        <v>1</v>
      </c>
      <c r="BC856">
        <v>0</v>
      </c>
      <c r="BD856">
        <v>0.428571429</v>
      </c>
      <c r="BE856">
        <v>1</v>
      </c>
      <c r="BF856">
        <v>0.5625</v>
      </c>
      <c r="BG856">
        <v>0</v>
      </c>
      <c r="BH856">
        <v>0</v>
      </c>
      <c r="BI856">
        <v>0.4</v>
      </c>
      <c r="BJ856">
        <v>0.45454545499999999</v>
      </c>
      <c r="BK856">
        <v>0</v>
      </c>
      <c r="BL856">
        <v>0.5</v>
      </c>
      <c r="BM856">
        <v>0.5</v>
      </c>
      <c r="BN856">
        <v>1</v>
      </c>
      <c r="BO856">
        <v>0</v>
      </c>
      <c r="BP856">
        <v>19</v>
      </c>
      <c r="BQ856">
        <v>9.4</v>
      </c>
      <c r="BR856">
        <v>8.3000000000000007</v>
      </c>
      <c r="BS856">
        <v>9.3000000000000007</v>
      </c>
      <c r="BT856">
        <v>9.6999999999999993</v>
      </c>
      <c r="BU856">
        <v>8.5</v>
      </c>
      <c r="BV856">
        <v>8.6</v>
      </c>
      <c r="BW856">
        <v>9.8000000000000007</v>
      </c>
      <c r="BX856">
        <v>9.9</v>
      </c>
      <c r="BY856">
        <v>9.4</v>
      </c>
      <c r="BZ856">
        <v>7</v>
      </c>
      <c r="CA856">
        <v>8.3000000000000007</v>
      </c>
      <c r="CB856">
        <v>7.4</v>
      </c>
      <c r="CC856">
        <v>9.6999999999999993</v>
      </c>
      <c r="CD856">
        <v>9.1999999999999993</v>
      </c>
      <c r="CE856">
        <v>9.3000000000000007</v>
      </c>
      <c r="CF856">
        <v>111.8229504</v>
      </c>
      <c r="CG856">
        <f>IF(CJ856&lt;$CH$1,CJ856,)</f>
        <v>1152.61598</v>
      </c>
      <c r="CH856">
        <v>1</v>
      </c>
      <c r="CI856">
        <v>856</v>
      </c>
      <c r="CJ856">
        <v>1152.61598</v>
      </c>
      <c r="CK856">
        <f t="shared" si="40"/>
        <v>223.64590079999999</v>
      </c>
      <c r="CL856">
        <f t="shared" si="41"/>
        <v>631.36730274861998</v>
      </c>
    </row>
    <row r="857" spans="1:90" x14ac:dyDescent="0.25">
      <c r="A857" s="5" t="s">
        <v>934</v>
      </c>
      <c r="B857" s="2" t="s">
        <v>958</v>
      </c>
      <c r="C857" s="10">
        <v>42795</v>
      </c>
      <c r="D857" s="10">
        <v>43101</v>
      </c>
      <c r="E857" s="14">
        <f t="shared" si="39"/>
        <v>10</v>
      </c>
      <c r="F857" s="3" t="s">
        <v>965</v>
      </c>
      <c r="G857" s="3" t="s">
        <v>948</v>
      </c>
      <c r="H857">
        <v>200</v>
      </c>
      <c r="I857">
        <v>74</v>
      </c>
      <c r="J857">
        <v>151</v>
      </c>
      <c r="K857">
        <v>8.6999999999999993</v>
      </c>
      <c r="L857">
        <v>180</v>
      </c>
      <c r="M857">
        <v>74</v>
      </c>
      <c r="N857" t="s">
        <v>76</v>
      </c>
      <c r="O857">
        <v>267</v>
      </c>
      <c r="P857">
        <v>720</v>
      </c>
      <c r="Q857">
        <v>1280</v>
      </c>
      <c r="R857" s="1" t="s">
        <v>78</v>
      </c>
      <c r="S857" s="1" t="s">
        <v>77</v>
      </c>
      <c r="T857" t="s">
        <v>74</v>
      </c>
      <c r="U857">
        <v>4</v>
      </c>
      <c r="V857">
        <v>38.664000000000001</v>
      </c>
      <c r="W857">
        <v>1.5</v>
      </c>
      <c r="X857">
        <v>2</v>
      </c>
      <c r="Y857">
        <v>16</v>
      </c>
      <c r="Z857" t="s">
        <v>104</v>
      </c>
      <c r="AA857">
        <v>2620</v>
      </c>
      <c r="AB857">
        <v>63</v>
      </c>
      <c r="AC857">
        <v>9.7799999999999994</v>
      </c>
      <c r="AD857">
        <v>7.73</v>
      </c>
      <c r="AE857">
        <v>12.03</v>
      </c>
      <c r="AF857" t="s">
        <v>74</v>
      </c>
      <c r="AG857">
        <v>13</v>
      </c>
      <c r="AH857">
        <v>2.2000000000000002</v>
      </c>
      <c r="AI857">
        <v>5</v>
      </c>
      <c r="AJ857">
        <v>2.2000000000000002</v>
      </c>
      <c r="AK857" t="s">
        <v>77</v>
      </c>
      <c r="AL857" t="s">
        <v>78</v>
      </c>
      <c r="AM857" t="s">
        <v>78</v>
      </c>
      <c r="AN857" t="s">
        <v>78</v>
      </c>
      <c r="AO857" t="s">
        <v>78</v>
      </c>
      <c r="AP857" t="s">
        <v>74</v>
      </c>
      <c r="AQ857" t="s">
        <v>74</v>
      </c>
      <c r="AR857" t="s">
        <v>78</v>
      </c>
      <c r="AS857" t="s">
        <v>78</v>
      </c>
      <c r="AT857" t="s">
        <v>78</v>
      </c>
      <c r="AU857" t="s">
        <v>78</v>
      </c>
      <c r="AV857" t="s">
        <v>78</v>
      </c>
      <c r="AW857" t="s">
        <v>74</v>
      </c>
      <c r="AX857" t="s">
        <v>78</v>
      </c>
      <c r="AY857">
        <v>4.2</v>
      </c>
      <c r="AZ857">
        <v>1</v>
      </c>
      <c r="BA857">
        <v>1</v>
      </c>
      <c r="BB857">
        <v>0.8</v>
      </c>
      <c r="BC857">
        <v>0</v>
      </c>
      <c r="BD857">
        <v>0.428571429</v>
      </c>
      <c r="BE857">
        <v>0.66666666699999999</v>
      </c>
      <c r="BF857">
        <v>0.125</v>
      </c>
      <c r="BG857">
        <v>0</v>
      </c>
      <c r="BH857">
        <v>0</v>
      </c>
      <c r="BI857">
        <v>0.4</v>
      </c>
      <c r="BJ857">
        <v>0.27272727299999999</v>
      </c>
      <c r="BK857">
        <v>0</v>
      </c>
      <c r="BL857">
        <v>0.5</v>
      </c>
      <c r="BM857">
        <v>0.5</v>
      </c>
      <c r="BN857">
        <v>0.5</v>
      </c>
      <c r="BO857">
        <v>0</v>
      </c>
      <c r="BP857">
        <v>19</v>
      </c>
      <c r="BQ857">
        <v>5.8</v>
      </c>
      <c r="BR857">
        <v>6.8</v>
      </c>
      <c r="BS857">
        <v>7.2</v>
      </c>
      <c r="BT857">
        <v>7.6</v>
      </c>
      <c r="BU857">
        <v>6.5</v>
      </c>
      <c r="BV857">
        <v>6.7</v>
      </c>
      <c r="BW857">
        <v>5.8</v>
      </c>
      <c r="BX857">
        <v>4.4000000000000004</v>
      </c>
      <c r="BY857">
        <v>7.8</v>
      </c>
      <c r="BZ857">
        <v>5.4</v>
      </c>
      <c r="CA857">
        <v>6.5</v>
      </c>
      <c r="CB857">
        <v>7.2</v>
      </c>
      <c r="CC857">
        <v>7.6</v>
      </c>
      <c r="CD857">
        <v>7.4</v>
      </c>
      <c r="CE857">
        <v>7.5</v>
      </c>
      <c r="CF857">
        <v>547.99993810000001</v>
      </c>
      <c r="CG857">
        <f>IF(CJ857&lt;$CH$1,CJ857,)</f>
        <v>1192.915289</v>
      </c>
      <c r="CH857">
        <v>1</v>
      </c>
      <c r="CI857">
        <v>857</v>
      </c>
      <c r="CJ857">
        <v>1192.915289</v>
      </c>
      <c r="CK857">
        <f t="shared" si="40"/>
        <v>1095.9998762</v>
      </c>
      <c r="CL857">
        <f t="shared" si="41"/>
        <v>653.44201494024094</v>
      </c>
    </row>
    <row r="858" spans="1:90" x14ac:dyDescent="0.25">
      <c r="A858" s="5" t="s">
        <v>934</v>
      </c>
      <c r="B858" s="2" t="s">
        <v>966</v>
      </c>
      <c r="C858" s="10">
        <v>42767</v>
      </c>
      <c r="E858" s="14" t="e">
        <f t="shared" si="39"/>
        <v>#NUM!</v>
      </c>
      <c r="H858">
        <v>300</v>
      </c>
      <c r="I858">
        <v>72</v>
      </c>
      <c r="J858">
        <v>146</v>
      </c>
      <c r="K858">
        <v>8.1</v>
      </c>
      <c r="L858">
        <v>161</v>
      </c>
      <c r="M858">
        <v>71</v>
      </c>
      <c r="N858" t="s">
        <v>76</v>
      </c>
      <c r="O858">
        <v>424</v>
      </c>
      <c r="P858">
        <v>1080</v>
      </c>
      <c r="Q858">
        <v>1920</v>
      </c>
      <c r="R858" s="1" t="s">
        <v>78</v>
      </c>
      <c r="S858" s="1" t="s">
        <v>77</v>
      </c>
      <c r="T858" t="s">
        <v>81</v>
      </c>
      <c r="U858">
        <v>4</v>
      </c>
      <c r="V858">
        <v>124</v>
      </c>
      <c r="W858">
        <v>2.2000000000000002</v>
      </c>
      <c r="X858">
        <v>4</v>
      </c>
      <c r="Y858">
        <v>64</v>
      </c>
      <c r="Z858" t="s">
        <v>107</v>
      </c>
      <c r="AA858">
        <v>2900</v>
      </c>
      <c r="AB858">
        <v>73</v>
      </c>
      <c r="AC858">
        <v>23.12</v>
      </c>
      <c r="AD858">
        <v>8.2799999999999994</v>
      </c>
      <c r="AE858">
        <v>9.1300000000000008</v>
      </c>
      <c r="AF858" t="s">
        <v>74</v>
      </c>
      <c r="AG858">
        <v>19.2</v>
      </c>
      <c r="AH858">
        <v>2</v>
      </c>
      <c r="AI858">
        <v>13</v>
      </c>
      <c r="AJ858" t="s">
        <v>74</v>
      </c>
      <c r="AK858" t="s">
        <v>78</v>
      </c>
      <c r="AL858" t="s">
        <v>78</v>
      </c>
      <c r="AM858" t="s">
        <v>78</v>
      </c>
      <c r="AN858" t="s">
        <v>78</v>
      </c>
      <c r="AO858" t="s">
        <v>78</v>
      </c>
      <c r="AP858" t="s">
        <v>78</v>
      </c>
      <c r="AQ858" t="s">
        <v>78</v>
      </c>
      <c r="AR858" t="s">
        <v>78</v>
      </c>
      <c r="AS858" t="s">
        <v>78</v>
      </c>
      <c r="AT858" t="s">
        <v>77</v>
      </c>
      <c r="AU858" t="s">
        <v>78</v>
      </c>
      <c r="AV858" t="s">
        <v>78</v>
      </c>
      <c r="AW858" t="s">
        <v>74</v>
      </c>
      <c r="AX858" t="s">
        <v>78</v>
      </c>
      <c r="AY858">
        <v>4.2</v>
      </c>
      <c r="AZ858">
        <v>1</v>
      </c>
      <c r="BA858">
        <v>1</v>
      </c>
      <c r="BB858">
        <v>1</v>
      </c>
      <c r="BC858">
        <v>0</v>
      </c>
      <c r="BD858">
        <v>0.428571429</v>
      </c>
      <c r="BE858">
        <v>1</v>
      </c>
      <c r="BF858">
        <v>0.625</v>
      </c>
      <c r="BG858">
        <v>0</v>
      </c>
      <c r="BH858">
        <v>0</v>
      </c>
      <c r="BI858">
        <v>0.4</v>
      </c>
      <c r="BJ858">
        <v>0.54545454500000001</v>
      </c>
      <c r="BK858">
        <v>0</v>
      </c>
      <c r="BL858">
        <v>0.5</v>
      </c>
      <c r="BM858">
        <v>0.5</v>
      </c>
      <c r="BN858">
        <v>1</v>
      </c>
      <c r="BO858">
        <v>0</v>
      </c>
      <c r="BP858">
        <v>8</v>
      </c>
      <c r="BQ858">
        <v>8.6</v>
      </c>
      <c r="BR858">
        <v>8.1999999999999993</v>
      </c>
      <c r="BS858">
        <v>9.4</v>
      </c>
      <c r="BT858">
        <v>9.4</v>
      </c>
      <c r="BU858">
        <v>9.4</v>
      </c>
      <c r="BV858">
        <v>8</v>
      </c>
      <c r="BW858">
        <v>9.3000000000000007</v>
      </c>
      <c r="BX858">
        <v>8.4</v>
      </c>
      <c r="BY858">
        <v>9.8000000000000007</v>
      </c>
      <c r="BZ858">
        <v>8.1</v>
      </c>
      <c r="CA858">
        <v>9.4</v>
      </c>
      <c r="CB858">
        <v>7.9</v>
      </c>
      <c r="CC858">
        <v>9.3000000000000007</v>
      </c>
      <c r="CD858">
        <v>8.9</v>
      </c>
      <c r="CE858">
        <v>8.6</v>
      </c>
      <c r="CF858">
        <v>547.99993810000001</v>
      </c>
      <c r="CG858">
        <f>IF(CJ858&lt;$CH$1,CJ858,)</f>
        <v>2577.2485369999999</v>
      </c>
      <c r="CH858">
        <v>1</v>
      </c>
      <c r="CI858">
        <v>858</v>
      </c>
      <c r="CJ858">
        <v>2577.2485369999999</v>
      </c>
      <c r="CK858">
        <f t="shared" si="40"/>
        <v>1095.9998762</v>
      </c>
      <c r="CL858">
        <f t="shared" si="41"/>
        <v>1411.7368538639528</v>
      </c>
    </row>
    <row r="859" spans="1:90" x14ac:dyDescent="0.25">
      <c r="A859" s="5" t="s">
        <v>934</v>
      </c>
      <c r="B859" s="2" t="s">
        <v>957</v>
      </c>
      <c r="C859" s="10">
        <v>42767</v>
      </c>
      <c r="D859" s="10">
        <v>43101</v>
      </c>
      <c r="E859" s="14">
        <f t="shared" si="39"/>
        <v>11</v>
      </c>
      <c r="F859" s="3" t="s">
        <v>967</v>
      </c>
      <c r="G859" s="3" t="s">
        <v>950</v>
      </c>
      <c r="H859">
        <v>260</v>
      </c>
      <c r="I859">
        <v>67</v>
      </c>
      <c r="J859">
        <v>145</v>
      </c>
      <c r="K859">
        <v>8</v>
      </c>
      <c r="L859">
        <v>143</v>
      </c>
      <c r="M859">
        <v>71</v>
      </c>
      <c r="N859" t="s">
        <v>76</v>
      </c>
      <c r="O859">
        <v>294</v>
      </c>
      <c r="P859">
        <v>720</v>
      </c>
      <c r="Q859">
        <v>1280</v>
      </c>
      <c r="R859" s="1" t="s">
        <v>78</v>
      </c>
      <c r="S859" s="1" t="s">
        <v>78</v>
      </c>
      <c r="T859" t="s">
        <v>74</v>
      </c>
      <c r="U859">
        <v>8</v>
      </c>
      <c r="V859">
        <v>76.548000000000002</v>
      </c>
      <c r="W859">
        <v>2.2999999999999998</v>
      </c>
      <c r="X859">
        <v>3</v>
      </c>
      <c r="Y859">
        <v>32</v>
      </c>
      <c r="Z859" t="s">
        <v>104</v>
      </c>
      <c r="AA859">
        <v>2300</v>
      </c>
      <c r="AB859">
        <v>72</v>
      </c>
      <c r="AC859">
        <v>15.68</v>
      </c>
      <c r="AD859">
        <v>10.1</v>
      </c>
      <c r="AE859">
        <v>9.65</v>
      </c>
      <c r="AF859" t="s">
        <v>74</v>
      </c>
      <c r="AG859">
        <v>23</v>
      </c>
      <c r="AH859">
        <v>2</v>
      </c>
      <c r="AI859">
        <v>8</v>
      </c>
      <c r="AJ859" t="s">
        <v>74</v>
      </c>
      <c r="AK859" t="s">
        <v>77</v>
      </c>
      <c r="AL859" t="s">
        <v>78</v>
      </c>
      <c r="AM859" t="s">
        <v>78</v>
      </c>
      <c r="AN859" t="s">
        <v>78</v>
      </c>
      <c r="AO859" t="s">
        <v>78</v>
      </c>
      <c r="AP859" t="s">
        <v>74</v>
      </c>
      <c r="AQ859" t="s">
        <v>74</v>
      </c>
      <c r="AR859" t="s">
        <v>78</v>
      </c>
      <c r="AS859" t="s">
        <v>78</v>
      </c>
      <c r="AT859" t="s">
        <v>78</v>
      </c>
      <c r="AU859" t="s">
        <v>78</v>
      </c>
      <c r="AV859" t="s">
        <v>78</v>
      </c>
      <c r="AW859" t="s">
        <v>74</v>
      </c>
      <c r="AX859" t="s">
        <v>78</v>
      </c>
      <c r="AY859">
        <v>4.2</v>
      </c>
      <c r="AZ859">
        <v>1</v>
      </c>
      <c r="BA859">
        <v>1</v>
      </c>
      <c r="BB859">
        <v>0.6</v>
      </c>
      <c r="BC859">
        <v>0</v>
      </c>
      <c r="BD859">
        <v>0.428571429</v>
      </c>
      <c r="BE859">
        <v>0.66666666699999999</v>
      </c>
      <c r="BF859">
        <v>6.25E-2</v>
      </c>
      <c r="BG859">
        <v>0</v>
      </c>
      <c r="BH859">
        <v>0</v>
      </c>
      <c r="BI859">
        <v>0.4</v>
      </c>
      <c r="BJ859">
        <v>0.27272727299999999</v>
      </c>
      <c r="BK859">
        <v>0</v>
      </c>
      <c r="BL859">
        <v>0.5</v>
      </c>
      <c r="BM859">
        <v>0.5</v>
      </c>
      <c r="BN859">
        <v>0.5</v>
      </c>
      <c r="BO859">
        <v>0</v>
      </c>
      <c r="BP859">
        <v>27</v>
      </c>
      <c r="BQ859">
        <v>6.1</v>
      </c>
      <c r="BR859">
        <v>6.4</v>
      </c>
      <c r="BS859">
        <v>7.9</v>
      </c>
      <c r="BT859">
        <v>8.1999999999999993</v>
      </c>
      <c r="BU859">
        <v>6.4</v>
      </c>
      <c r="BV859">
        <v>6.9</v>
      </c>
      <c r="BW859">
        <v>7.4</v>
      </c>
      <c r="BX859">
        <v>7.8</v>
      </c>
      <c r="BY859">
        <v>8.1</v>
      </c>
      <c r="BZ859">
        <v>6.5</v>
      </c>
      <c r="CA859">
        <v>7.2</v>
      </c>
      <c r="CB859">
        <v>7.9</v>
      </c>
      <c r="CC859">
        <v>7.7</v>
      </c>
      <c r="CD859">
        <v>8.1999999999999993</v>
      </c>
      <c r="CE859">
        <v>7.8</v>
      </c>
      <c r="CF859">
        <v>547.99993810000001</v>
      </c>
      <c r="CG859">
        <f>IF(CJ859&lt;$CH$1,CJ859,)</f>
        <v>1355.305423</v>
      </c>
      <c r="CH859">
        <v>1</v>
      </c>
      <c r="CI859">
        <v>859</v>
      </c>
      <c r="CJ859">
        <v>1355.305423</v>
      </c>
      <c r="CK859">
        <f t="shared" si="40"/>
        <v>1095.9998762</v>
      </c>
      <c r="CL859">
        <f t="shared" si="41"/>
        <v>742.39429625128696</v>
      </c>
    </row>
    <row r="860" spans="1:90" x14ac:dyDescent="0.25">
      <c r="A860" s="5" t="s">
        <v>934</v>
      </c>
      <c r="B860" s="2" t="s">
        <v>952</v>
      </c>
      <c r="C860" s="10">
        <v>42767</v>
      </c>
      <c r="D860" s="10">
        <v>43191</v>
      </c>
      <c r="E860" s="14">
        <f t="shared" si="39"/>
        <v>14</v>
      </c>
      <c r="G860" s="3" t="s">
        <v>951</v>
      </c>
      <c r="H860">
        <v>800</v>
      </c>
      <c r="I860">
        <v>77</v>
      </c>
      <c r="J860">
        <v>156</v>
      </c>
      <c r="K860">
        <v>7.9</v>
      </c>
      <c r="L860">
        <v>195</v>
      </c>
      <c r="M860">
        <v>69</v>
      </c>
      <c r="N860" t="s">
        <v>76</v>
      </c>
      <c r="O860">
        <v>801</v>
      </c>
      <c r="P860">
        <v>2160</v>
      </c>
      <c r="Q860">
        <v>3840</v>
      </c>
      <c r="R860" s="1" t="s">
        <v>78</v>
      </c>
      <c r="S860" s="1" t="s">
        <v>78</v>
      </c>
      <c r="T860" t="s">
        <v>81</v>
      </c>
      <c r="U860">
        <v>8</v>
      </c>
      <c r="V860">
        <v>201.44499999999999</v>
      </c>
      <c r="W860">
        <v>2.4500000000000002</v>
      </c>
      <c r="X860">
        <v>4</v>
      </c>
      <c r="Y860">
        <v>64</v>
      </c>
      <c r="Z860" t="s">
        <v>104</v>
      </c>
      <c r="AA860">
        <v>3230</v>
      </c>
      <c r="AB860">
        <v>72</v>
      </c>
      <c r="AC860">
        <v>18.899999999999999</v>
      </c>
      <c r="AD860">
        <v>10.07</v>
      </c>
      <c r="AE860">
        <v>8.07</v>
      </c>
      <c r="AF860">
        <v>83</v>
      </c>
      <c r="AG860">
        <v>19.2</v>
      </c>
      <c r="AH860">
        <v>2</v>
      </c>
      <c r="AI860">
        <v>13</v>
      </c>
      <c r="AJ860">
        <v>2</v>
      </c>
      <c r="AK860" t="s">
        <v>78</v>
      </c>
      <c r="AL860" t="s">
        <v>78</v>
      </c>
      <c r="AM860" t="s">
        <v>78</v>
      </c>
      <c r="AN860" t="s">
        <v>78</v>
      </c>
      <c r="AO860" t="s">
        <v>78</v>
      </c>
      <c r="AP860" t="s">
        <v>78</v>
      </c>
      <c r="AQ860" t="s">
        <v>74</v>
      </c>
      <c r="AR860" t="s">
        <v>78</v>
      </c>
      <c r="AS860" t="s">
        <v>78</v>
      </c>
      <c r="AT860" t="s">
        <v>77</v>
      </c>
      <c r="AU860" t="s">
        <v>78</v>
      </c>
      <c r="AV860" t="s">
        <v>78</v>
      </c>
      <c r="AW860" t="s">
        <v>74</v>
      </c>
      <c r="AX860" t="s">
        <v>78</v>
      </c>
      <c r="AY860">
        <v>5</v>
      </c>
      <c r="AZ860">
        <v>1</v>
      </c>
      <c r="BA860">
        <v>1</v>
      </c>
      <c r="BB860">
        <v>1</v>
      </c>
      <c r="BC860">
        <v>0</v>
      </c>
      <c r="BD860">
        <v>0.428571429</v>
      </c>
      <c r="BE860">
        <v>0.66666666699999999</v>
      </c>
      <c r="BF860">
        <v>0.625</v>
      </c>
      <c r="BG860">
        <v>0</v>
      </c>
      <c r="BH860">
        <v>0</v>
      </c>
      <c r="BI860">
        <v>0.4</v>
      </c>
      <c r="BJ860">
        <v>0.54545454500000001</v>
      </c>
      <c r="BK860">
        <v>0</v>
      </c>
      <c r="BL860">
        <v>0.5</v>
      </c>
      <c r="BM860">
        <v>0.5</v>
      </c>
      <c r="BN860">
        <v>1</v>
      </c>
      <c r="BO860">
        <v>0</v>
      </c>
      <c r="BP860">
        <v>53</v>
      </c>
      <c r="BQ860">
        <v>9</v>
      </c>
      <c r="BR860">
        <v>8.5</v>
      </c>
      <c r="BS860">
        <v>9.3000000000000007</v>
      </c>
      <c r="BT860">
        <v>8.5</v>
      </c>
      <c r="BU860">
        <v>9.1999999999999993</v>
      </c>
      <c r="BV860">
        <v>8.9</v>
      </c>
      <c r="BW860">
        <v>9.8000000000000007</v>
      </c>
      <c r="BX860">
        <v>9.5</v>
      </c>
      <c r="BY860">
        <v>9.5</v>
      </c>
      <c r="BZ860">
        <v>8</v>
      </c>
      <c r="CA860">
        <v>9.1</v>
      </c>
      <c r="CB860">
        <v>7.4</v>
      </c>
      <c r="CC860">
        <v>9.6</v>
      </c>
      <c r="CD860">
        <v>9.6</v>
      </c>
      <c r="CE860">
        <v>9.4</v>
      </c>
      <c r="CF860">
        <v>547.99993810000001</v>
      </c>
      <c r="CG860">
        <f>IF(CJ860&lt;$CH$1,CJ860,)</f>
        <v>1082.7381580000001</v>
      </c>
      <c r="CH860">
        <v>1</v>
      </c>
      <c r="CI860">
        <v>860</v>
      </c>
      <c r="CJ860">
        <v>1082.7381580000001</v>
      </c>
      <c r="CK860">
        <f t="shared" si="40"/>
        <v>1095.9998762</v>
      </c>
      <c r="CL860">
        <f t="shared" si="41"/>
        <v>593.09039806950204</v>
      </c>
    </row>
    <row r="861" spans="1:90" x14ac:dyDescent="0.25">
      <c r="A861" s="5" t="s">
        <v>934</v>
      </c>
      <c r="B861" s="2" t="s">
        <v>960</v>
      </c>
      <c r="C861" s="10">
        <v>42767</v>
      </c>
      <c r="D861" s="10">
        <v>43101</v>
      </c>
      <c r="E861" s="14">
        <f t="shared" si="39"/>
        <v>11</v>
      </c>
      <c r="G861" s="3" t="s">
        <v>959</v>
      </c>
      <c r="H861">
        <v>400</v>
      </c>
      <c r="I861">
        <v>79</v>
      </c>
      <c r="J861">
        <v>165</v>
      </c>
      <c r="K861">
        <v>8.1</v>
      </c>
      <c r="L861">
        <v>188</v>
      </c>
      <c r="M861">
        <v>76</v>
      </c>
      <c r="N861" t="s">
        <v>76</v>
      </c>
      <c r="O861">
        <v>367</v>
      </c>
      <c r="P861">
        <v>1080</v>
      </c>
      <c r="Q861">
        <v>1920</v>
      </c>
      <c r="R861" s="1" t="s">
        <v>78</v>
      </c>
      <c r="S861" s="1" t="s">
        <v>78</v>
      </c>
      <c r="T861" t="s">
        <v>74</v>
      </c>
      <c r="U861">
        <v>8</v>
      </c>
      <c r="V861">
        <v>75.400000000000006</v>
      </c>
      <c r="W861">
        <v>2.2999999999999998</v>
      </c>
      <c r="X861">
        <v>4</v>
      </c>
      <c r="Y861">
        <v>32</v>
      </c>
      <c r="Z861" t="s">
        <v>104</v>
      </c>
      <c r="AA861">
        <v>2700</v>
      </c>
      <c r="AB861">
        <v>68</v>
      </c>
      <c r="AC861">
        <v>12.8</v>
      </c>
      <c r="AD861">
        <v>11.8</v>
      </c>
      <c r="AE861">
        <v>10.15</v>
      </c>
      <c r="AF861" t="s">
        <v>74</v>
      </c>
      <c r="AG861">
        <v>23</v>
      </c>
      <c r="AH861">
        <v>2</v>
      </c>
      <c r="AI861">
        <v>15.9</v>
      </c>
      <c r="AJ861" t="s">
        <v>74</v>
      </c>
      <c r="AK861" t="s">
        <v>77</v>
      </c>
      <c r="AL861" t="s">
        <v>78</v>
      </c>
      <c r="AM861" t="s">
        <v>78</v>
      </c>
      <c r="AN861" t="s">
        <v>78</v>
      </c>
      <c r="AO861" t="s">
        <v>78</v>
      </c>
      <c r="AP861" t="s">
        <v>74</v>
      </c>
      <c r="AQ861" t="s">
        <v>74</v>
      </c>
      <c r="AR861" t="s">
        <v>78</v>
      </c>
      <c r="AS861" t="s">
        <v>78</v>
      </c>
      <c r="AT861" t="s">
        <v>78</v>
      </c>
      <c r="AU861" t="s">
        <v>78</v>
      </c>
      <c r="AV861" t="s">
        <v>78</v>
      </c>
      <c r="AW861" t="s">
        <v>74</v>
      </c>
      <c r="AX861" t="s">
        <v>78</v>
      </c>
      <c r="AY861">
        <v>4.2</v>
      </c>
      <c r="AZ861">
        <v>1</v>
      </c>
      <c r="BA861">
        <v>1</v>
      </c>
      <c r="BB861">
        <v>0.4</v>
      </c>
      <c r="BC861">
        <v>0</v>
      </c>
      <c r="BD861">
        <v>0.428571429</v>
      </c>
      <c r="BE861">
        <v>0.66666666699999999</v>
      </c>
      <c r="BF861">
        <v>0.5625</v>
      </c>
      <c r="BG861">
        <v>0</v>
      </c>
      <c r="BH861">
        <v>0</v>
      </c>
      <c r="BI861">
        <v>0.4</v>
      </c>
      <c r="BJ861">
        <v>0.18181818199999999</v>
      </c>
      <c r="BK861">
        <v>0</v>
      </c>
      <c r="BL861">
        <v>0.5</v>
      </c>
      <c r="BM861">
        <v>0.5</v>
      </c>
      <c r="BN861">
        <v>0.66666666699999999</v>
      </c>
      <c r="BO861">
        <v>0</v>
      </c>
      <c r="BP861">
        <v>15</v>
      </c>
      <c r="BQ861">
        <v>7.4</v>
      </c>
      <c r="BR861">
        <v>7.2</v>
      </c>
      <c r="BS861">
        <v>7.9</v>
      </c>
      <c r="BT861">
        <v>7.1</v>
      </c>
      <c r="BU861">
        <v>7.3</v>
      </c>
      <c r="BV861">
        <v>8.3000000000000007</v>
      </c>
      <c r="BW861">
        <v>7.1</v>
      </c>
      <c r="BX861">
        <v>6.3</v>
      </c>
      <c r="BY861">
        <v>8.1</v>
      </c>
      <c r="BZ861">
        <v>5.3</v>
      </c>
      <c r="CA861">
        <v>8</v>
      </c>
      <c r="CB861">
        <v>8.5</v>
      </c>
      <c r="CC861">
        <v>7.5</v>
      </c>
      <c r="CD861">
        <v>7.8</v>
      </c>
      <c r="CE861">
        <v>8.1</v>
      </c>
      <c r="CF861">
        <v>547.99993810000001</v>
      </c>
      <c r="CG861">
        <f>IF(CJ861&lt;$CH$1,CJ861,)</f>
        <v>1447.2029950000001</v>
      </c>
      <c r="CH861">
        <v>1</v>
      </c>
      <c r="CI861">
        <v>861</v>
      </c>
      <c r="CJ861">
        <v>1447.2029950000001</v>
      </c>
      <c r="CK861">
        <f t="shared" si="40"/>
        <v>1095.9998762</v>
      </c>
      <c r="CL861">
        <f t="shared" si="41"/>
        <v>792.73293736815504</v>
      </c>
    </row>
    <row r="862" spans="1:90" x14ac:dyDescent="0.25">
      <c r="A862" s="5" t="s">
        <v>934</v>
      </c>
      <c r="B862" s="2" t="s">
        <v>964</v>
      </c>
      <c r="C862" s="10">
        <v>42614</v>
      </c>
      <c r="D862" s="10">
        <v>42948</v>
      </c>
      <c r="E862" s="14">
        <f t="shared" si="39"/>
        <v>11</v>
      </c>
      <c r="G862" s="3" t="s">
        <v>954</v>
      </c>
      <c r="H862">
        <v>700</v>
      </c>
      <c r="I862">
        <v>72</v>
      </c>
      <c r="J862">
        <v>146</v>
      </c>
      <c r="K862">
        <v>8.1</v>
      </c>
      <c r="L862">
        <v>161</v>
      </c>
      <c r="M862">
        <v>71</v>
      </c>
      <c r="N862" t="s">
        <v>76</v>
      </c>
      <c r="O862">
        <v>424</v>
      </c>
      <c r="P862">
        <v>1080</v>
      </c>
      <c r="Q862">
        <v>1920</v>
      </c>
      <c r="R862" s="1" t="s">
        <v>78</v>
      </c>
      <c r="S862" s="1" t="s">
        <v>78</v>
      </c>
      <c r="T862" t="s">
        <v>937</v>
      </c>
      <c r="U862">
        <v>4</v>
      </c>
      <c r="V862">
        <v>124</v>
      </c>
      <c r="W862">
        <v>2.2000000000000002</v>
      </c>
      <c r="X862">
        <v>3</v>
      </c>
      <c r="Y862">
        <v>32</v>
      </c>
      <c r="Z862" t="s">
        <v>104</v>
      </c>
      <c r="AA862">
        <v>2900</v>
      </c>
      <c r="AB862">
        <v>72</v>
      </c>
      <c r="AC862">
        <v>23.65</v>
      </c>
      <c r="AD862">
        <v>9.07</v>
      </c>
      <c r="AE862">
        <v>8.58</v>
      </c>
      <c r="AF862">
        <v>87</v>
      </c>
      <c r="AG862">
        <v>23</v>
      </c>
      <c r="AH862">
        <v>2</v>
      </c>
      <c r="AI862">
        <v>13</v>
      </c>
      <c r="AJ862" t="s">
        <v>74</v>
      </c>
      <c r="AK862" t="s">
        <v>78</v>
      </c>
      <c r="AL862" t="s">
        <v>78</v>
      </c>
      <c r="AM862" t="s">
        <v>78</v>
      </c>
      <c r="AN862" t="s">
        <v>78</v>
      </c>
      <c r="AO862" t="s">
        <v>74</v>
      </c>
      <c r="AP862" t="s">
        <v>74</v>
      </c>
      <c r="AQ862" t="s">
        <v>74</v>
      </c>
      <c r="AR862" t="s">
        <v>78</v>
      </c>
      <c r="AS862" t="s">
        <v>78</v>
      </c>
      <c r="AT862" t="s">
        <v>77</v>
      </c>
      <c r="AU862" t="s">
        <v>78</v>
      </c>
      <c r="AV862" t="s">
        <v>78</v>
      </c>
      <c r="AW862" t="s">
        <v>74</v>
      </c>
      <c r="AX862" t="s">
        <v>78</v>
      </c>
      <c r="AY862">
        <v>4.2</v>
      </c>
      <c r="AZ862">
        <v>1</v>
      </c>
      <c r="BA862">
        <v>1</v>
      </c>
      <c r="BB862">
        <v>1</v>
      </c>
      <c r="BC862">
        <v>0</v>
      </c>
      <c r="BD862">
        <v>0.428571429</v>
      </c>
      <c r="BE862">
        <v>0.66666666699999999</v>
      </c>
      <c r="BF862">
        <v>0.625</v>
      </c>
      <c r="BG862">
        <v>0</v>
      </c>
      <c r="BH862">
        <v>0</v>
      </c>
      <c r="BI862">
        <v>0.4</v>
      </c>
      <c r="BJ862">
        <v>0.54545454500000001</v>
      </c>
      <c r="BK862">
        <v>0</v>
      </c>
      <c r="BL862">
        <v>0.5</v>
      </c>
      <c r="BM862">
        <v>0.5</v>
      </c>
      <c r="BN862">
        <v>1</v>
      </c>
      <c r="BO862">
        <v>0</v>
      </c>
      <c r="BP862">
        <v>27</v>
      </c>
      <c r="BQ862">
        <v>7.7</v>
      </c>
      <c r="BR862">
        <v>8</v>
      </c>
      <c r="BS862">
        <v>8.9</v>
      </c>
      <c r="BT862">
        <v>8.6999999999999993</v>
      </c>
      <c r="BU862">
        <v>8.3000000000000007</v>
      </c>
      <c r="BV862">
        <v>8.1</v>
      </c>
      <c r="BW862">
        <v>7.3</v>
      </c>
      <c r="BX862">
        <v>7.5</v>
      </c>
      <c r="BY862">
        <v>9</v>
      </c>
      <c r="BZ862">
        <v>6.6</v>
      </c>
      <c r="CA862">
        <v>8.3000000000000007</v>
      </c>
      <c r="CB862">
        <v>7.4</v>
      </c>
      <c r="CC862">
        <v>8.6999999999999993</v>
      </c>
      <c r="CD862">
        <v>8.5</v>
      </c>
      <c r="CE862">
        <v>8.3000000000000007</v>
      </c>
      <c r="CF862">
        <v>452.77533510000001</v>
      </c>
      <c r="CG862">
        <f>IF(CJ862&lt;$CH$1,CJ862,)</f>
        <v>1534.7398129999999</v>
      </c>
      <c r="CH862">
        <v>1</v>
      </c>
      <c r="CI862">
        <v>862</v>
      </c>
      <c r="CJ862">
        <v>1534.7398129999999</v>
      </c>
      <c r="CK862">
        <f t="shared" si="40"/>
        <v>905.55067020000001</v>
      </c>
      <c r="CL862">
        <f t="shared" si="41"/>
        <v>840.68289262719691</v>
      </c>
    </row>
    <row r="863" spans="1:90" x14ac:dyDescent="0.25">
      <c r="A863" s="5" t="s">
        <v>934</v>
      </c>
      <c r="B863" s="2" t="s">
        <v>968</v>
      </c>
      <c r="C863" s="10">
        <v>42614</v>
      </c>
      <c r="E863" s="14" t="e">
        <f t="shared" si="39"/>
        <v>#NUM!</v>
      </c>
      <c r="H863">
        <v>450</v>
      </c>
      <c r="I863">
        <v>65</v>
      </c>
      <c r="J863">
        <v>129</v>
      </c>
      <c r="K863">
        <v>9.5</v>
      </c>
      <c r="L863">
        <v>135</v>
      </c>
      <c r="M863">
        <v>69</v>
      </c>
      <c r="N863" t="s">
        <v>76</v>
      </c>
      <c r="O863">
        <v>319</v>
      </c>
      <c r="P863">
        <v>720</v>
      </c>
      <c r="Q863">
        <v>1280</v>
      </c>
      <c r="R863" s="1" t="s">
        <v>78</v>
      </c>
      <c r="S863" s="1" t="s">
        <v>78</v>
      </c>
      <c r="T863" t="s">
        <v>74</v>
      </c>
      <c r="U863">
        <v>6</v>
      </c>
      <c r="V863">
        <v>77.650000000000006</v>
      </c>
      <c r="W863">
        <v>1.8</v>
      </c>
      <c r="X863">
        <v>3</v>
      </c>
      <c r="Y863">
        <v>32</v>
      </c>
      <c r="Z863" t="s">
        <v>104</v>
      </c>
      <c r="AA863">
        <v>2700</v>
      </c>
      <c r="AB863">
        <v>73</v>
      </c>
      <c r="AC863">
        <v>14.23</v>
      </c>
      <c r="AD863">
        <v>11.48</v>
      </c>
      <c r="AE863">
        <v>9.8699999999999992</v>
      </c>
      <c r="AF863" t="s">
        <v>74</v>
      </c>
      <c r="AG863">
        <v>23</v>
      </c>
      <c r="AH863">
        <v>2</v>
      </c>
      <c r="AI863">
        <v>5</v>
      </c>
      <c r="AJ863" t="s">
        <v>74</v>
      </c>
      <c r="AK863" t="s">
        <v>78</v>
      </c>
      <c r="AL863" t="s">
        <v>78</v>
      </c>
      <c r="AM863" t="s">
        <v>78</v>
      </c>
      <c r="AN863" t="s">
        <v>78</v>
      </c>
      <c r="AO863" t="s">
        <v>74</v>
      </c>
      <c r="AP863" t="s">
        <v>74</v>
      </c>
      <c r="AQ863" t="s">
        <v>74</v>
      </c>
      <c r="AR863" t="s">
        <v>78</v>
      </c>
      <c r="AS863" t="s">
        <v>78</v>
      </c>
      <c r="AT863" t="s">
        <v>78</v>
      </c>
      <c r="AU863" t="s">
        <v>78</v>
      </c>
      <c r="AV863" t="s">
        <v>78</v>
      </c>
      <c r="AW863" t="s">
        <v>74</v>
      </c>
      <c r="AX863" t="s">
        <v>78</v>
      </c>
      <c r="AY863">
        <v>4.2</v>
      </c>
      <c r="AZ863">
        <v>1</v>
      </c>
      <c r="BA863">
        <v>1</v>
      </c>
      <c r="BB863">
        <v>1</v>
      </c>
      <c r="BC863">
        <v>0</v>
      </c>
      <c r="BD863">
        <v>0.428571429</v>
      </c>
      <c r="BE863">
        <v>1</v>
      </c>
      <c r="BF863">
        <v>0.5</v>
      </c>
      <c r="BG863">
        <v>0</v>
      </c>
      <c r="BH863">
        <v>0</v>
      </c>
      <c r="BI863">
        <v>0.4</v>
      </c>
      <c r="BJ863">
        <v>0.45454545499999999</v>
      </c>
      <c r="BK863">
        <v>0</v>
      </c>
      <c r="BL863">
        <v>0.5</v>
      </c>
      <c r="BM863">
        <v>0.5</v>
      </c>
      <c r="BN863">
        <v>1</v>
      </c>
      <c r="BO863">
        <v>0</v>
      </c>
      <c r="BP863">
        <v>9</v>
      </c>
      <c r="BQ863">
        <v>8.1</v>
      </c>
      <c r="BR863">
        <v>6.3</v>
      </c>
      <c r="BS863">
        <v>8.4</v>
      </c>
      <c r="BT863">
        <v>9.4</v>
      </c>
      <c r="BU863">
        <v>7.4</v>
      </c>
      <c r="BV863">
        <v>6.4</v>
      </c>
      <c r="BW863">
        <v>8.3000000000000007</v>
      </c>
      <c r="BX863">
        <v>6.9</v>
      </c>
      <c r="BY863">
        <v>8.6</v>
      </c>
      <c r="BZ863">
        <v>5.8</v>
      </c>
      <c r="CA863">
        <v>5</v>
      </c>
      <c r="CB863">
        <v>5.3</v>
      </c>
      <c r="CC863">
        <v>8.3000000000000007</v>
      </c>
      <c r="CD863">
        <v>8.4</v>
      </c>
      <c r="CE863">
        <v>8.8000000000000007</v>
      </c>
      <c r="CF863">
        <v>452.77533510000001</v>
      </c>
      <c r="CG863">
        <f>IF(CJ863&lt;$CH$1,CJ863,)</f>
        <v>0</v>
      </c>
      <c r="CH863">
        <v>1</v>
      </c>
      <c r="CI863">
        <v>863</v>
      </c>
      <c r="CJ863">
        <v>14999.99958</v>
      </c>
      <c r="CK863">
        <f t="shared" si="40"/>
        <v>905.55067020000001</v>
      </c>
      <c r="CL863">
        <f t="shared" si="41"/>
        <v>0</v>
      </c>
    </row>
    <row r="864" spans="1:90" x14ac:dyDescent="0.25">
      <c r="A864" s="5" t="s">
        <v>969</v>
      </c>
      <c r="B864" s="2" t="s">
        <v>970</v>
      </c>
      <c r="C864" s="10">
        <v>42491</v>
      </c>
      <c r="E864" s="14" t="e">
        <f t="shared" si="39"/>
        <v>#NUM!</v>
      </c>
      <c r="H864">
        <v>200</v>
      </c>
      <c r="I864">
        <v>69</v>
      </c>
      <c r="J864">
        <v>144</v>
      </c>
      <c r="K864">
        <v>8.1999999999999993</v>
      </c>
      <c r="L864">
        <v>147</v>
      </c>
      <c r="M864">
        <v>69</v>
      </c>
      <c r="N864" t="s">
        <v>76</v>
      </c>
      <c r="O864">
        <v>294</v>
      </c>
      <c r="P864">
        <v>720</v>
      </c>
      <c r="Q864">
        <v>1280</v>
      </c>
      <c r="R864" s="1" t="s">
        <v>77</v>
      </c>
      <c r="S864" s="1" t="s">
        <v>77</v>
      </c>
      <c r="T864" t="s">
        <v>74</v>
      </c>
      <c r="U864">
        <v>4</v>
      </c>
      <c r="V864">
        <v>32.183999999999997</v>
      </c>
      <c r="W864">
        <v>1.3</v>
      </c>
      <c r="X864">
        <v>1.5</v>
      </c>
      <c r="Y864">
        <v>16</v>
      </c>
      <c r="Z864" t="s">
        <v>104</v>
      </c>
      <c r="AA864">
        <v>2300</v>
      </c>
      <c r="AF864" t="s">
        <v>74</v>
      </c>
      <c r="AG864">
        <v>13</v>
      </c>
      <c r="AH864" t="s">
        <v>74</v>
      </c>
      <c r="AI864">
        <v>5</v>
      </c>
      <c r="AJ864" t="s">
        <v>74</v>
      </c>
      <c r="AK864" t="s">
        <v>77</v>
      </c>
      <c r="AL864" t="s">
        <v>78</v>
      </c>
      <c r="AM864" t="s">
        <v>78</v>
      </c>
      <c r="AN864" t="s">
        <v>78</v>
      </c>
      <c r="AO864" t="s">
        <v>78</v>
      </c>
      <c r="AP864" t="s">
        <v>74</v>
      </c>
      <c r="AQ864" t="s">
        <v>74</v>
      </c>
      <c r="AR864" t="s">
        <v>78</v>
      </c>
      <c r="AS864" t="s">
        <v>78</v>
      </c>
      <c r="AT864" t="s">
        <v>78</v>
      </c>
      <c r="AU864" t="s">
        <v>74</v>
      </c>
      <c r="AV864" t="s">
        <v>74</v>
      </c>
      <c r="AW864" t="s">
        <v>74</v>
      </c>
      <c r="AX864" t="s">
        <v>74</v>
      </c>
      <c r="AY864" t="s">
        <v>74</v>
      </c>
      <c r="AZ864">
        <v>1</v>
      </c>
      <c r="BA864">
        <v>1</v>
      </c>
      <c r="BB864">
        <v>0.2</v>
      </c>
      <c r="BC864">
        <v>0</v>
      </c>
      <c r="BD864">
        <v>0.428571429</v>
      </c>
      <c r="BE864">
        <v>0.66666666699999999</v>
      </c>
      <c r="BF864">
        <v>0.125</v>
      </c>
      <c r="BG864">
        <v>0</v>
      </c>
      <c r="BH864">
        <v>0</v>
      </c>
      <c r="BI864">
        <v>0.4</v>
      </c>
      <c r="BJ864">
        <v>0</v>
      </c>
      <c r="BK864">
        <v>0</v>
      </c>
      <c r="BL864">
        <v>0.5</v>
      </c>
      <c r="BM864">
        <v>0.5</v>
      </c>
      <c r="BN864">
        <v>0.16666666699999999</v>
      </c>
      <c r="BO864">
        <v>0</v>
      </c>
      <c r="BP864">
        <v>13</v>
      </c>
      <c r="BQ864">
        <v>4</v>
      </c>
      <c r="BR864">
        <v>5.2</v>
      </c>
      <c r="BS864">
        <v>6.7</v>
      </c>
      <c r="BT864">
        <v>7.9</v>
      </c>
      <c r="BU864">
        <v>4.0999999999999996</v>
      </c>
      <c r="BV864">
        <v>4.3</v>
      </c>
      <c r="BW864">
        <v>5.6</v>
      </c>
      <c r="BX864">
        <v>3.3</v>
      </c>
      <c r="BY864">
        <v>7.2</v>
      </c>
      <c r="BZ864">
        <v>4.5</v>
      </c>
      <c r="CA864">
        <v>6</v>
      </c>
      <c r="CB864">
        <v>6.4</v>
      </c>
      <c r="CC864">
        <v>6.8</v>
      </c>
      <c r="CD864">
        <v>7.2</v>
      </c>
      <c r="CE864">
        <v>6.6</v>
      </c>
      <c r="CF864">
        <v>547.99993810000001</v>
      </c>
      <c r="CG864">
        <f>IF(CJ864&lt;$CH$1,CJ864,)</f>
        <v>1020.807791</v>
      </c>
      <c r="CH864">
        <v>1</v>
      </c>
      <c r="CI864">
        <v>864</v>
      </c>
      <c r="CJ864">
        <v>1020.807791</v>
      </c>
      <c r="CK864">
        <f t="shared" si="40"/>
        <v>1095.9998762</v>
      </c>
      <c r="CL864">
        <f t="shared" si="41"/>
        <v>559.16686286827894</v>
      </c>
    </row>
    <row r="865" spans="1:90" x14ac:dyDescent="0.25">
      <c r="A865" s="5" t="s">
        <v>934</v>
      </c>
      <c r="B865" s="2" t="s">
        <v>971</v>
      </c>
      <c r="C865" s="10">
        <v>42491</v>
      </c>
      <c r="E865" s="14" t="e">
        <f t="shared" si="39"/>
        <v>#NUM!</v>
      </c>
      <c r="H865">
        <v>400</v>
      </c>
      <c r="I865">
        <v>79.400000000000006</v>
      </c>
      <c r="J865">
        <v>164.2</v>
      </c>
      <c r="K865">
        <v>8.4</v>
      </c>
      <c r="L865">
        <v>202</v>
      </c>
      <c r="M865">
        <v>76</v>
      </c>
      <c r="N865" t="s">
        <v>76</v>
      </c>
      <c r="O865">
        <v>367</v>
      </c>
      <c r="P865">
        <v>1080</v>
      </c>
      <c r="Q865">
        <v>1920</v>
      </c>
      <c r="R865" s="1" t="s">
        <v>78</v>
      </c>
      <c r="S865" s="1" t="s">
        <v>77</v>
      </c>
      <c r="T865" t="s">
        <v>74</v>
      </c>
      <c r="U865">
        <v>8</v>
      </c>
      <c r="V865">
        <v>50</v>
      </c>
      <c r="W865">
        <v>1.8</v>
      </c>
      <c r="X865">
        <v>3</v>
      </c>
      <c r="Y865">
        <v>16</v>
      </c>
      <c r="Z865" t="s">
        <v>104</v>
      </c>
      <c r="AA865">
        <v>2700</v>
      </c>
      <c r="AB865">
        <v>55</v>
      </c>
      <c r="AC865">
        <v>14.37</v>
      </c>
      <c r="AD865">
        <v>7.83</v>
      </c>
      <c r="AE865">
        <v>7.98</v>
      </c>
      <c r="AF865" t="s">
        <v>74</v>
      </c>
      <c r="AG865">
        <v>21</v>
      </c>
      <c r="AH865" t="s">
        <v>74</v>
      </c>
      <c r="AI865">
        <v>16</v>
      </c>
      <c r="AJ865" t="s">
        <v>74</v>
      </c>
      <c r="AK865" t="s">
        <v>77</v>
      </c>
      <c r="AL865" t="s">
        <v>78</v>
      </c>
      <c r="AM865" t="s">
        <v>78</v>
      </c>
      <c r="AN865" t="s">
        <v>78</v>
      </c>
      <c r="AO865" t="s">
        <v>78</v>
      </c>
      <c r="AP865" t="s">
        <v>74</v>
      </c>
      <c r="AQ865" t="s">
        <v>74</v>
      </c>
      <c r="AR865" t="s">
        <v>78</v>
      </c>
      <c r="AS865" t="s">
        <v>78</v>
      </c>
      <c r="AT865" t="s">
        <v>78</v>
      </c>
      <c r="AU865" t="s">
        <v>78</v>
      </c>
      <c r="AV865" t="s">
        <v>78</v>
      </c>
      <c r="AW865" t="s">
        <v>74</v>
      </c>
      <c r="AX865" t="s">
        <v>78</v>
      </c>
      <c r="AY865">
        <v>4.0999999999999996</v>
      </c>
      <c r="AZ865">
        <v>1</v>
      </c>
      <c r="BA865">
        <v>1</v>
      </c>
      <c r="BB865">
        <v>0.8</v>
      </c>
      <c r="BC865">
        <v>0</v>
      </c>
      <c r="BD865">
        <v>0.428571429</v>
      </c>
      <c r="BE865">
        <v>0.66666666699999999</v>
      </c>
      <c r="BF865">
        <v>0.125</v>
      </c>
      <c r="BG865">
        <v>0</v>
      </c>
      <c r="BH865">
        <v>0</v>
      </c>
      <c r="BI865">
        <v>0.4</v>
      </c>
      <c r="BJ865">
        <v>0.27272727299999999</v>
      </c>
      <c r="BK865">
        <v>0</v>
      </c>
      <c r="BL865">
        <v>0.5</v>
      </c>
      <c r="BM865">
        <v>0.5</v>
      </c>
      <c r="BN865">
        <v>0.5</v>
      </c>
      <c r="BO865">
        <v>0</v>
      </c>
      <c r="BP865">
        <v>18</v>
      </c>
      <c r="BQ865">
        <v>7.5</v>
      </c>
      <c r="BR865">
        <v>7.2</v>
      </c>
      <c r="BS865">
        <v>7.6</v>
      </c>
      <c r="BT865">
        <v>7.6</v>
      </c>
      <c r="BU865">
        <v>7.7</v>
      </c>
      <c r="BV865">
        <v>8.6999999999999993</v>
      </c>
      <c r="BW865">
        <v>7.6</v>
      </c>
      <c r="BX865">
        <v>7.5</v>
      </c>
      <c r="BY865">
        <v>8.3000000000000007</v>
      </c>
      <c r="BZ865">
        <v>6.9</v>
      </c>
      <c r="CA865">
        <v>8.1999999999999993</v>
      </c>
      <c r="CB865">
        <v>8.8000000000000007</v>
      </c>
      <c r="CC865">
        <v>8.5</v>
      </c>
      <c r="CD865">
        <v>8</v>
      </c>
      <c r="CE865">
        <v>8.4</v>
      </c>
      <c r="CF865">
        <v>547.99993810000001</v>
      </c>
      <c r="CG865">
        <f>IF(CJ865&lt;$CH$1,CJ865,)</f>
        <v>1571.483356</v>
      </c>
      <c r="CH865">
        <v>1</v>
      </c>
      <c r="CI865">
        <v>865</v>
      </c>
      <c r="CJ865">
        <v>1571.483356</v>
      </c>
      <c r="CK865">
        <f t="shared" si="40"/>
        <v>1095.9998762</v>
      </c>
      <c r="CL865">
        <f t="shared" si="41"/>
        <v>860.8098664327639</v>
      </c>
    </row>
    <row r="866" spans="1:90" x14ac:dyDescent="0.25">
      <c r="A866" s="5" t="s">
        <v>934</v>
      </c>
      <c r="B866" s="2" t="s">
        <v>967</v>
      </c>
      <c r="C866" s="10">
        <v>42491</v>
      </c>
      <c r="D866" s="10">
        <v>42767</v>
      </c>
      <c r="E866" s="14">
        <f t="shared" si="39"/>
        <v>9</v>
      </c>
      <c r="G866" s="3" t="s">
        <v>957</v>
      </c>
      <c r="H866">
        <v>300</v>
      </c>
      <c r="I866">
        <v>66.8</v>
      </c>
      <c r="J866">
        <v>143.6</v>
      </c>
      <c r="K866">
        <v>7.9</v>
      </c>
      <c r="L866">
        <v>137</v>
      </c>
      <c r="M866">
        <v>71</v>
      </c>
      <c r="N866" t="s">
        <v>76</v>
      </c>
      <c r="O866">
        <v>294</v>
      </c>
      <c r="P866">
        <v>720</v>
      </c>
      <c r="Q866">
        <v>1280</v>
      </c>
      <c r="R866" s="1" t="s">
        <v>78</v>
      </c>
      <c r="S866" s="1" t="s">
        <v>77</v>
      </c>
      <c r="T866" t="s">
        <v>74</v>
      </c>
      <c r="U866">
        <v>8</v>
      </c>
      <c r="V866">
        <v>50</v>
      </c>
      <c r="W866">
        <v>1.8</v>
      </c>
      <c r="X866">
        <v>2</v>
      </c>
      <c r="Y866">
        <v>16</v>
      </c>
      <c r="Z866" t="s">
        <v>104</v>
      </c>
      <c r="AA866">
        <v>2300</v>
      </c>
      <c r="AB866">
        <v>54</v>
      </c>
      <c r="AC866">
        <v>12.63</v>
      </c>
      <c r="AD866">
        <v>8.08</v>
      </c>
      <c r="AE866">
        <v>8</v>
      </c>
      <c r="AF866" t="s">
        <v>74</v>
      </c>
      <c r="AG866">
        <v>13</v>
      </c>
      <c r="AH866" t="s">
        <v>74</v>
      </c>
      <c r="AI866">
        <v>8</v>
      </c>
      <c r="AJ866" t="s">
        <v>74</v>
      </c>
      <c r="AK866" t="s">
        <v>77</v>
      </c>
      <c r="AL866" t="s">
        <v>78</v>
      </c>
      <c r="AM866" t="s">
        <v>78</v>
      </c>
      <c r="AN866" t="s">
        <v>78</v>
      </c>
      <c r="AO866" t="s">
        <v>78</v>
      </c>
      <c r="AP866" t="s">
        <v>74</v>
      </c>
      <c r="AQ866" t="s">
        <v>74</v>
      </c>
      <c r="AR866" t="s">
        <v>78</v>
      </c>
      <c r="AS866" t="s">
        <v>78</v>
      </c>
      <c r="AT866" t="s">
        <v>78</v>
      </c>
      <c r="AU866" t="s">
        <v>78</v>
      </c>
      <c r="AV866" t="s">
        <v>78</v>
      </c>
      <c r="AW866" t="s">
        <v>78</v>
      </c>
      <c r="AX866" t="s">
        <v>78</v>
      </c>
      <c r="AY866">
        <v>4.0999999999999996</v>
      </c>
      <c r="AZ866">
        <v>1</v>
      </c>
      <c r="BA866">
        <v>1</v>
      </c>
      <c r="BB866">
        <v>0.8</v>
      </c>
      <c r="BC866">
        <v>0</v>
      </c>
      <c r="BD866">
        <v>0.428571429</v>
      </c>
      <c r="BE866">
        <v>0.66666666699999999</v>
      </c>
      <c r="BF866">
        <v>0.1875</v>
      </c>
      <c r="BG866">
        <v>0</v>
      </c>
      <c r="BH866">
        <v>0</v>
      </c>
      <c r="BI866">
        <v>0.4</v>
      </c>
      <c r="BJ866">
        <v>0.27272727299999999</v>
      </c>
      <c r="BK866">
        <v>0</v>
      </c>
      <c r="BL866">
        <v>0.5</v>
      </c>
      <c r="BM866">
        <v>0.5</v>
      </c>
      <c r="BN866">
        <v>0.5</v>
      </c>
      <c r="BO866">
        <v>0</v>
      </c>
      <c r="BP866">
        <v>25</v>
      </c>
      <c r="BQ866">
        <v>7.3</v>
      </c>
      <c r="BR866">
        <v>7.9</v>
      </c>
      <c r="BS866">
        <v>8.5</v>
      </c>
      <c r="BT866">
        <v>9</v>
      </c>
      <c r="BU866">
        <v>7.2</v>
      </c>
      <c r="BV866">
        <v>6</v>
      </c>
      <c r="BW866">
        <v>7.5</v>
      </c>
      <c r="BX866">
        <v>6.4</v>
      </c>
      <c r="BY866">
        <v>8.4</v>
      </c>
      <c r="BZ866">
        <v>6.5</v>
      </c>
      <c r="CA866">
        <v>7.9</v>
      </c>
      <c r="CB866">
        <v>8.1</v>
      </c>
      <c r="CC866">
        <v>8.3000000000000007</v>
      </c>
      <c r="CD866">
        <v>8</v>
      </c>
      <c r="CE866">
        <v>8.1</v>
      </c>
      <c r="CF866">
        <v>547.99993810000001</v>
      </c>
      <c r="CG866">
        <f>IF(CJ866&lt;$CH$1,CJ866,)</f>
        <v>0</v>
      </c>
      <c r="CH866">
        <v>1</v>
      </c>
      <c r="CI866">
        <v>866</v>
      </c>
      <c r="CJ866">
        <v>14999.946959999999</v>
      </c>
      <c r="CK866">
        <f t="shared" si="40"/>
        <v>1095.9998762</v>
      </c>
      <c r="CL866">
        <f t="shared" si="41"/>
        <v>0</v>
      </c>
    </row>
    <row r="867" spans="1:90" x14ac:dyDescent="0.25">
      <c r="A867" s="5" t="s">
        <v>934</v>
      </c>
      <c r="B867" s="2" t="s">
        <v>972</v>
      </c>
      <c r="C867" s="10">
        <v>42401</v>
      </c>
      <c r="E867" s="14" t="e">
        <f t="shared" si="39"/>
        <v>#NUM!</v>
      </c>
      <c r="H867">
        <v>600</v>
      </c>
      <c r="I867">
        <v>69.400000000000006</v>
      </c>
      <c r="J867">
        <v>142.69999999999999</v>
      </c>
      <c r="K867">
        <v>7.9</v>
      </c>
      <c r="L867">
        <v>153</v>
      </c>
      <c r="M867">
        <v>69</v>
      </c>
      <c r="N867" t="s">
        <v>76</v>
      </c>
      <c r="O867">
        <v>441</v>
      </c>
      <c r="P867">
        <v>1080</v>
      </c>
      <c r="Q867">
        <v>1920</v>
      </c>
      <c r="R867" s="1" t="s">
        <v>78</v>
      </c>
      <c r="S867" s="1" t="s">
        <v>77</v>
      </c>
      <c r="T867" t="s">
        <v>74</v>
      </c>
      <c r="U867">
        <v>6</v>
      </c>
      <c r="V867">
        <v>93.388999999999996</v>
      </c>
      <c r="W867">
        <v>1.8</v>
      </c>
      <c r="X867">
        <v>3</v>
      </c>
      <c r="Y867">
        <v>32</v>
      </c>
      <c r="Z867" t="s">
        <v>104</v>
      </c>
      <c r="AA867">
        <v>2620</v>
      </c>
      <c r="AB867">
        <v>67</v>
      </c>
      <c r="AC867">
        <v>19.079999999999998</v>
      </c>
      <c r="AD867">
        <v>9.57</v>
      </c>
      <c r="AE867">
        <v>9.93</v>
      </c>
      <c r="AF867">
        <v>88</v>
      </c>
      <c r="AG867">
        <v>23</v>
      </c>
      <c r="AH867">
        <v>2</v>
      </c>
      <c r="AI867">
        <v>13</v>
      </c>
      <c r="AJ867" t="s">
        <v>74</v>
      </c>
      <c r="AK867" t="s">
        <v>78</v>
      </c>
      <c r="AL867" t="s">
        <v>78</v>
      </c>
      <c r="AM867" t="s">
        <v>78</v>
      </c>
      <c r="AN867" t="s">
        <v>78</v>
      </c>
      <c r="AO867" t="s">
        <v>78</v>
      </c>
      <c r="AP867" t="s">
        <v>74</v>
      </c>
      <c r="AQ867" t="s">
        <v>74</v>
      </c>
      <c r="AR867" t="s">
        <v>78</v>
      </c>
      <c r="AS867" t="s">
        <v>78</v>
      </c>
      <c r="AT867" t="s">
        <v>78</v>
      </c>
      <c r="AU867" t="s">
        <v>78</v>
      </c>
      <c r="AV867" t="s">
        <v>78</v>
      </c>
      <c r="AW867" t="s">
        <v>74</v>
      </c>
      <c r="AX867" t="s">
        <v>78</v>
      </c>
      <c r="AY867">
        <v>4.2</v>
      </c>
      <c r="AZ867">
        <v>1</v>
      </c>
      <c r="BA867">
        <v>1</v>
      </c>
      <c r="BB867">
        <v>0.8</v>
      </c>
      <c r="BC867">
        <v>0</v>
      </c>
      <c r="BD867">
        <v>0.428571429</v>
      </c>
      <c r="BE867">
        <v>0.66666666699999999</v>
      </c>
      <c r="BF867">
        <v>0.5</v>
      </c>
      <c r="BG867">
        <v>0</v>
      </c>
      <c r="BH867">
        <v>0</v>
      </c>
      <c r="BI867">
        <v>0.4</v>
      </c>
      <c r="BJ867">
        <v>0.36363636399999999</v>
      </c>
      <c r="BK867">
        <v>0</v>
      </c>
      <c r="BL867">
        <v>0.5</v>
      </c>
      <c r="BM867">
        <v>0.5</v>
      </c>
      <c r="BN867">
        <v>1</v>
      </c>
      <c r="BO867">
        <v>0</v>
      </c>
      <c r="BP867">
        <v>16</v>
      </c>
      <c r="BQ867">
        <v>8.3000000000000007</v>
      </c>
      <c r="BR867">
        <v>8.1</v>
      </c>
      <c r="BS867">
        <v>9.1</v>
      </c>
      <c r="BT867">
        <v>9.1</v>
      </c>
      <c r="BU867">
        <v>8.4</v>
      </c>
      <c r="BV867">
        <v>8.1</v>
      </c>
      <c r="BW867">
        <v>8.8000000000000007</v>
      </c>
      <c r="BX867">
        <v>8.3000000000000007</v>
      </c>
      <c r="BY867">
        <v>8.8000000000000007</v>
      </c>
      <c r="BZ867">
        <v>7.7</v>
      </c>
      <c r="CA867">
        <v>8</v>
      </c>
      <c r="CB867">
        <v>6.5</v>
      </c>
      <c r="CC867">
        <v>8.1</v>
      </c>
      <c r="CD867">
        <v>8.9</v>
      </c>
      <c r="CE867">
        <v>8.5</v>
      </c>
      <c r="CF867">
        <v>60.00006192</v>
      </c>
      <c r="CG867">
        <f>IF(CJ867&lt;$CH$1,CJ867,)</f>
        <v>1199.260923</v>
      </c>
      <c r="CH867">
        <v>1</v>
      </c>
      <c r="CI867">
        <v>867</v>
      </c>
      <c r="CJ867">
        <v>1199.260923</v>
      </c>
      <c r="CK867">
        <f t="shared" si="40"/>
        <v>120.00012384</v>
      </c>
      <c r="CL867">
        <f t="shared" si="41"/>
        <v>656.91795653078702</v>
      </c>
    </row>
    <row r="868" spans="1:90" x14ac:dyDescent="0.25">
      <c r="A868" s="5" t="s">
        <v>934</v>
      </c>
      <c r="B868" s="2" t="s">
        <v>973</v>
      </c>
      <c r="C868" s="10">
        <v>42401</v>
      </c>
      <c r="E868" s="14" t="e">
        <f t="shared" si="39"/>
        <v>#NUM!</v>
      </c>
      <c r="H868">
        <v>700</v>
      </c>
      <c r="I868">
        <v>70.5</v>
      </c>
      <c r="J868">
        <v>143.69999999999999</v>
      </c>
      <c r="K868">
        <v>8.6999999999999993</v>
      </c>
      <c r="L868">
        <v>165</v>
      </c>
      <c r="M868">
        <v>68</v>
      </c>
      <c r="N868" t="s">
        <v>76</v>
      </c>
      <c r="O868">
        <v>441</v>
      </c>
      <c r="P868">
        <v>1080</v>
      </c>
      <c r="Q868">
        <v>1920</v>
      </c>
      <c r="R868" s="1" t="s">
        <v>78</v>
      </c>
      <c r="S868" s="1" t="s">
        <v>77</v>
      </c>
      <c r="T868" t="s">
        <v>81</v>
      </c>
      <c r="U868">
        <v>4</v>
      </c>
      <c r="V868">
        <v>120</v>
      </c>
      <c r="W868">
        <v>2.2000000000000002</v>
      </c>
      <c r="X868">
        <v>3</v>
      </c>
      <c r="Y868">
        <v>32</v>
      </c>
      <c r="Z868" t="s">
        <v>104</v>
      </c>
      <c r="AA868">
        <v>2700</v>
      </c>
      <c r="AB868">
        <v>61</v>
      </c>
      <c r="AC868">
        <v>20.93</v>
      </c>
      <c r="AD868">
        <v>7.38</v>
      </c>
      <c r="AE868">
        <v>8.3000000000000007</v>
      </c>
      <c r="AF868" t="s">
        <v>74</v>
      </c>
      <c r="AG868">
        <v>23</v>
      </c>
      <c r="AH868">
        <v>2</v>
      </c>
      <c r="AI868">
        <v>13</v>
      </c>
      <c r="AJ868" t="s">
        <v>74</v>
      </c>
      <c r="AK868" t="s">
        <v>78</v>
      </c>
      <c r="AL868" t="s">
        <v>78</v>
      </c>
      <c r="AM868" t="s">
        <v>78</v>
      </c>
      <c r="AN868" t="s">
        <v>78</v>
      </c>
      <c r="AO868" t="s">
        <v>78</v>
      </c>
      <c r="AP868" t="s">
        <v>78</v>
      </c>
      <c r="AQ868" t="s">
        <v>78</v>
      </c>
      <c r="AR868" t="s">
        <v>78</v>
      </c>
      <c r="AS868" t="s">
        <v>78</v>
      </c>
      <c r="AT868" t="s">
        <v>77</v>
      </c>
      <c r="AU868" t="s">
        <v>78</v>
      </c>
      <c r="AV868" t="s">
        <v>78</v>
      </c>
      <c r="AW868" t="s">
        <v>74</v>
      </c>
      <c r="AX868" t="s">
        <v>78</v>
      </c>
      <c r="AY868">
        <v>4.2</v>
      </c>
      <c r="AZ868">
        <v>1</v>
      </c>
      <c r="BA868">
        <v>1</v>
      </c>
      <c r="BB868">
        <v>0.8</v>
      </c>
      <c r="BC868">
        <v>0</v>
      </c>
      <c r="BD868">
        <v>0.428571429</v>
      </c>
      <c r="BE868">
        <v>1</v>
      </c>
      <c r="BF868">
        <v>0.5</v>
      </c>
      <c r="BG868">
        <v>0</v>
      </c>
      <c r="BH868">
        <v>0</v>
      </c>
      <c r="BI868">
        <v>0.4</v>
      </c>
      <c r="BJ868">
        <v>0.36363636399999999</v>
      </c>
      <c r="BK868">
        <v>0</v>
      </c>
      <c r="BL868">
        <v>0.5</v>
      </c>
      <c r="BM868">
        <v>0.5</v>
      </c>
      <c r="BN868">
        <v>1</v>
      </c>
      <c r="BO868">
        <v>0</v>
      </c>
      <c r="BP868">
        <v>5</v>
      </c>
      <c r="BQ868">
        <v>7.8</v>
      </c>
      <c r="BR868">
        <v>6.8</v>
      </c>
      <c r="BS868">
        <v>5</v>
      </c>
      <c r="BT868">
        <v>8.6</v>
      </c>
      <c r="BU868">
        <v>7.4</v>
      </c>
      <c r="BV868">
        <v>7.8</v>
      </c>
      <c r="BW868">
        <v>7.4</v>
      </c>
      <c r="BX868">
        <v>6.8</v>
      </c>
      <c r="BY868">
        <v>9</v>
      </c>
      <c r="BZ868">
        <v>8</v>
      </c>
      <c r="CA868">
        <v>8.1999999999999993</v>
      </c>
      <c r="CB868">
        <v>4.8</v>
      </c>
      <c r="CC868">
        <v>7.6</v>
      </c>
      <c r="CD868">
        <v>8</v>
      </c>
      <c r="CE868">
        <v>7.8</v>
      </c>
      <c r="CF868">
        <v>60.00006192</v>
      </c>
      <c r="CG868">
        <f>IF(CJ868&lt;$CH$1,CJ868,)</f>
        <v>1780.6002559999999</v>
      </c>
      <c r="CH868">
        <v>1</v>
      </c>
      <c r="CI868">
        <v>868</v>
      </c>
      <c r="CJ868">
        <v>1780.6002559999999</v>
      </c>
      <c r="CK868">
        <f t="shared" si="40"/>
        <v>120.00012384</v>
      </c>
      <c r="CL868">
        <f t="shared" si="41"/>
        <v>975.35762162886385</v>
      </c>
    </row>
    <row r="869" spans="1:90" x14ac:dyDescent="0.25">
      <c r="A869" s="5" t="s">
        <v>934</v>
      </c>
      <c r="B869" s="2" t="s">
        <v>974</v>
      </c>
      <c r="C869" s="10">
        <v>42248</v>
      </c>
      <c r="E869" s="14" t="e">
        <f t="shared" si="39"/>
        <v>#NUM!</v>
      </c>
      <c r="H869">
        <v>600</v>
      </c>
      <c r="I869">
        <v>65</v>
      </c>
      <c r="J869">
        <v>127</v>
      </c>
      <c r="K869">
        <v>8.9</v>
      </c>
      <c r="L869">
        <v>138</v>
      </c>
      <c r="M869">
        <v>70</v>
      </c>
      <c r="N869" t="s">
        <v>76</v>
      </c>
      <c r="O869">
        <v>319</v>
      </c>
      <c r="P869">
        <v>720</v>
      </c>
      <c r="Q869">
        <v>1280</v>
      </c>
      <c r="R869" s="1" t="s">
        <v>78</v>
      </c>
      <c r="S869" s="1" t="s">
        <v>77</v>
      </c>
      <c r="T869" t="s">
        <v>937</v>
      </c>
      <c r="U869">
        <v>8</v>
      </c>
      <c r="V869">
        <v>74.488</v>
      </c>
      <c r="W869">
        <v>2</v>
      </c>
      <c r="X869">
        <v>2</v>
      </c>
      <c r="Y869">
        <v>32</v>
      </c>
      <c r="Z869" t="s">
        <v>104</v>
      </c>
      <c r="AA869">
        <v>2700</v>
      </c>
      <c r="AB869">
        <v>86</v>
      </c>
      <c r="AC869">
        <v>28.38</v>
      </c>
      <c r="AD869">
        <v>11.33</v>
      </c>
      <c r="AE869">
        <v>13.07</v>
      </c>
      <c r="AF869" t="s">
        <v>74</v>
      </c>
      <c r="AG869">
        <v>23</v>
      </c>
      <c r="AH869">
        <v>2</v>
      </c>
      <c r="AI869">
        <v>5</v>
      </c>
      <c r="AJ869" t="s">
        <v>74</v>
      </c>
      <c r="AK869" t="s">
        <v>78</v>
      </c>
      <c r="AL869" t="s">
        <v>78</v>
      </c>
      <c r="AM869" t="s">
        <v>78</v>
      </c>
      <c r="AN869" t="s">
        <v>78</v>
      </c>
      <c r="AO869" t="s">
        <v>78</v>
      </c>
      <c r="AP869" t="s">
        <v>78</v>
      </c>
      <c r="AQ869" t="s">
        <v>78</v>
      </c>
      <c r="AR869" t="s">
        <v>78</v>
      </c>
      <c r="AS869" t="s">
        <v>78</v>
      </c>
      <c r="AT869" t="s">
        <v>78</v>
      </c>
      <c r="AU869" t="s">
        <v>78</v>
      </c>
      <c r="AV869" t="s">
        <v>78</v>
      </c>
      <c r="AW869" t="s">
        <v>74</v>
      </c>
      <c r="AX869" t="s">
        <v>78</v>
      </c>
      <c r="AY869">
        <v>4.0999999999999996</v>
      </c>
      <c r="AZ869">
        <v>1</v>
      </c>
      <c r="BA869">
        <v>1</v>
      </c>
      <c r="BB869">
        <v>1</v>
      </c>
      <c r="BC869">
        <v>0</v>
      </c>
      <c r="BD869">
        <v>0.428571429</v>
      </c>
      <c r="BE869">
        <v>0.66666666699999999</v>
      </c>
      <c r="BF869">
        <v>0.3125</v>
      </c>
      <c r="BG869">
        <v>0</v>
      </c>
      <c r="BH869">
        <v>0</v>
      </c>
      <c r="BI869">
        <v>0.4</v>
      </c>
      <c r="BJ869">
        <v>0.36363636399999999</v>
      </c>
      <c r="BK869">
        <v>0</v>
      </c>
      <c r="BL869">
        <v>0.5</v>
      </c>
      <c r="BM869">
        <v>0.5</v>
      </c>
      <c r="BN869">
        <v>0.66666666699999999</v>
      </c>
      <c r="BO869">
        <v>0</v>
      </c>
      <c r="BP869">
        <v>33</v>
      </c>
      <c r="BQ869">
        <v>6.7</v>
      </c>
      <c r="BR869">
        <v>7.4</v>
      </c>
      <c r="BS869">
        <v>7.6</v>
      </c>
      <c r="BT869">
        <v>8.5</v>
      </c>
      <c r="BU869">
        <v>7.8</v>
      </c>
      <c r="BV869">
        <v>7.8</v>
      </c>
      <c r="BW869">
        <v>6.9</v>
      </c>
      <c r="BX869">
        <v>5.8</v>
      </c>
      <c r="BY869">
        <v>8.6</v>
      </c>
      <c r="BZ869">
        <v>7</v>
      </c>
      <c r="CA869">
        <v>7.7</v>
      </c>
      <c r="CB869">
        <v>7.2</v>
      </c>
      <c r="CC869">
        <v>8.4</v>
      </c>
      <c r="CD869">
        <v>7.8</v>
      </c>
      <c r="CE869">
        <v>8.3000000000000007</v>
      </c>
      <c r="CF869">
        <v>386.70254970000002</v>
      </c>
      <c r="CG869">
        <f>IF(CJ869&lt;$CH$1,CJ869,)</f>
        <v>1000.001652</v>
      </c>
      <c r="CH869">
        <v>1</v>
      </c>
      <c r="CI869">
        <v>869</v>
      </c>
      <c r="CJ869">
        <v>1000.001652</v>
      </c>
      <c r="CK869">
        <f t="shared" si="40"/>
        <v>773.40509940000004</v>
      </c>
      <c r="CL869">
        <f t="shared" si="41"/>
        <v>547.76990491438801</v>
      </c>
    </row>
    <row r="870" spans="1:90" x14ac:dyDescent="0.25">
      <c r="A870" s="5" t="s">
        <v>934</v>
      </c>
      <c r="B870" s="2" t="s">
        <v>976</v>
      </c>
      <c r="C870" s="10">
        <v>42248</v>
      </c>
      <c r="E870" s="14" t="e">
        <f t="shared" si="39"/>
        <v>#NUM!</v>
      </c>
      <c r="H870">
        <v>700</v>
      </c>
      <c r="I870">
        <v>72</v>
      </c>
      <c r="J870">
        <v>146</v>
      </c>
      <c r="K870">
        <v>7.4</v>
      </c>
      <c r="L870">
        <v>157</v>
      </c>
      <c r="M870">
        <v>71</v>
      </c>
      <c r="N870" t="s">
        <v>76</v>
      </c>
      <c r="O870">
        <v>424</v>
      </c>
      <c r="P870">
        <v>1080</v>
      </c>
      <c r="Q870">
        <v>1920</v>
      </c>
      <c r="R870" s="1" t="s">
        <v>78</v>
      </c>
      <c r="S870" s="1" t="s">
        <v>77</v>
      </c>
      <c r="T870" t="s">
        <v>937</v>
      </c>
      <c r="U870">
        <v>8</v>
      </c>
      <c r="V870">
        <v>76.861999999999995</v>
      </c>
      <c r="W870">
        <v>2</v>
      </c>
      <c r="X870">
        <v>3</v>
      </c>
      <c r="Y870">
        <v>32</v>
      </c>
      <c r="Z870" t="s">
        <v>104</v>
      </c>
      <c r="AA870">
        <v>2900</v>
      </c>
      <c r="AB870">
        <v>48</v>
      </c>
      <c r="AC870">
        <v>18.18</v>
      </c>
      <c r="AD870">
        <v>7.67</v>
      </c>
      <c r="AE870">
        <v>4.08</v>
      </c>
      <c r="AF870">
        <v>87</v>
      </c>
      <c r="AG870">
        <v>23</v>
      </c>
      <c r="AH870">
        <v>2</v>
      </c>
      <c r="AI870">
        <v>5</v>
      </c>
      <c r="AJ870" t="s">
        <v>74</v>
      </c>
      <c r="AK870" t="s">
        <v>78</v>
      </c>
      <c r="AL870" t="s">
        <v>78</v>
      </c>
      <c r="AM870" t="s">
        <v>78</v>
      </c>
      <c r="AN870" t="s">
        <v>78</v>
      </c>
      <c r="AO870" t="s">
        <v>78</v>
      </c>
      <c r="AP870" t="s">
        <v>78</v>
      </c>
      <c r="AQ870" t="s">
        <v>78</v>
      </c>
      <c r="AR870" t="s">
        <v>78</v>
      </c>
      <c r="AS870" t="s">
        <v>78</v>
      </c>
      <c r="AT870" t="s">
        <v>78</v>
      </c>
      <c r="AU870" t="s">
        <v>78</v>
      </c>
      <c r="AV870" t="s">
        <v>78</v>
      </c>
      <c r="AW870" t="s">
        <v>74</v>
      </c>
      <c r="AX870" t="s">
        <v>78</v>
      </c>
      <c r="AY870">
        <v>4.0999999999999996</v>
      </c>
      <c r="AZ870">
        <v>1</v>
      </c>
      <c r="BA870">
        <v>1</v>
      </c>
      <c r="BB870">
        <v>1</v>
      </c>
      <c r="BC870">
        <v>0</v>
      </c>
      <c r="BD870">
        <v>0.428571429</v>
      </c>
      <c r="BE870">
        <v>0.66666666699999999</v>
      </c>
      <c r="BF870">
        <v>0.3125</v>
      </c>
      <c r="BG870">
        <v>0</v>
      </c>
      <c r="BH870">
        <v>0</v>
      </c>
      <c r="BI870">
        <v>0.4</v>
      </c>
      <c r="BJ870">
        <v>0.36363636399999999</v>
      </c>
      <c r="BK870">
        <v>0</v>
      </c>
      <c r="BL870">
        <v>0.5</v>
      </c>
      <c r="BM870">
        <v>0.5</v>
      </c>
      <c r="BN870">
        <v>0.66666666699999999</v>
      </c>
      <c r="BO870">
        <v>0</v>
      </c>
      <c r="BP870">
        <v>61</v>
      </c>
      <c r="BQ870">
        <v>7.9</v>
      </c>
      <c r="BR870">
        <v>7.6</v>
      </c>
      <c r="BS870">
        <v>8.5</v>
      </c>
      <c r="BT870">
        <v>7.8</v>
      </c>
      <c r="BU870">
        <v>7.9</v>
      </c>
      <c r="BV870">
        <v>7.8</v>
      </c>
      <c r="BW870">
        <v>8.5</v>
      </c>
      <c r="BX870">
        <v>7.5</v>
      </c>
      <c r="BY870">
        <v>9.1</v>
      </c>
      <c r="BZ870">
        <v>7.2</v>
      </c>
      <c r="CA870">
        <v>7.7</v>
      </c>
      <c r="CB870">
        <v>6.7</v>
      </c>
      <c r="CC870">
        <v>8.5</v>
      </c>
      <c r="CD870">
        <v>8.6</v>
      </c>
      <c r="CE870">
        <v>8.5</v>
      </c>
      <c r="CF870">
        <v>386.70254970000002</v>
      </c>
      <c r="CG870">
        <f>IF(CJ870&lt;$CH$1,CJ870,)</f>
        <v>1180.259984</v>
      </c>
      <c r="CH870">
        <v>1</v>
      </c>
      <c r="CI870">
        <v>870</v>
      </c>
      <c r="CJ870">
        <v>1180.259984</v>
      </c>
      <c r="CK870">
        <f t="shared" si="40"/>
        <v>773.40509940000004</v>
      </c>
      <c r="CL870">
        <f t="shared" si="41"/>
        <v>646.50983117569592</v>
      </c>
    </row>
    <row r="871" spans="1:90" x14ac:dyDescent="0.25">
      <c r="A871" s="5" t="s">
        <v>934</v>
      </c>
      <c r="B871" s="2" t="s">
        <v>978</v>
      </c>
      <c r="C871" s="10">
        <v>42248</v>
      </c>
      <c r="E871" s="14" t="e">
        <f t="shared" si="39"/>
        <v>#NUM!</v>
      </c>
      <c r="H871">
        <v>800</v>
      </c>
      <c r="I871">
        <v>76</v>
      </c>
      <c r="J871">
        <v>154.4</v>
      </c>
      <c r="K871">
        <v>7.8</v>
      </c>
      <c r="L871">
        <v>180</v>
      </c>
      <c r="M871">
        <v>71</v>
      </c>
      <c r="N871" t="s">
        <v>76</v>
      </c>
      <c r="O871">
        <v>801</v>
      </c>
      <c r="P871">
        <v>2160</v>
      </c>
      <c r="Q871">
        <v>3840</v>
      </c>
      <c r="R871" s="1" t="s">
        <v>78</v>
      </c>
      <c r="S871" s="1" t="s">
        <v>77</v>
      </c>
      <c r="T871" t="s">
        <v>937</v>
      </c>
      <c r="U871">
        <v>8</v>
      </c>
      <c r="V871">
        <v>82.495999999999995</v>
      </c>
      <c r="W871">
        <v>2</v>
      </c>
      <c r="X871">
        <v>3</v>
      </c>
      <c r="Y871">
        <v>32</v>
      </c>
      <c r="Z871" t="s">
        <v>104</v>
      </c>
      <c r="AA871">
        <v>3430</v>
      </c>
      <c r="AB871">
        <v>66</v>
      </c>
      <c r="AC871">
        <v>20.45</v>
      </c>
      <c r="AD871">
        <v>9.48</v>
      </c>
      <c r="AE871">
        <v>7.23</v>
      </c>
      <c r="AF871" t="s">
        <v>74</v>
      </c>
      <c r="AG871">
        <v>23</v>
      </c>
      <c r="AH871">
        <v>2</v>
      </c>
      <c r="AI871">
        <v>5</v>
      </c>
      <c r="AJ871" t="s">
        <v>74</v>
      </c>
      <c r="AK871" t="s">
        <v>78</v>
      </c>
      <c r="AL871" t="s">
        <v>78</v>
      </c>
      <c r="AM871" t="s">
        <v>78</v>
      </c>
      <c r="AN871" t="s">
        <v>78</v>
      </c>
      <c r="AO871" t="s">
        <v>78</v>
      </c>
      <c r="AP871" t="s">
        <v>78</v>
      </c>
      <c r="AQ871" t="s">
        <v>78</v>
      </c>
      <c r="AR871" t="s">
        <v>78</v>
      </c>
      <c r="AS871" t="s">
        <v>78</v>
      </c>
      <c r="AT871" t="s">
        <v>78</v>
      </c>
      <c r="AU871" t="s">
        <v>78</v>
      </c>
      <c r="AV871" t="s">
        <v>78</v>
      </c>
      <c r="AW871" t="s">
        <v>74</v>
      </c>
      <c r="AX871" t="s">
        <v>78</v>
      </c>
      <c r="AY871">
        <v>4.0999999999999996</v>
      </c>
      <c r="AZ871">
        <v>1</v>
      </c>
      <c r="BA871">
        <v>1</v>
      </c>
      <c r="BB871">
        <v>1</v>
      </c>
      <c r="BC871">
        <v>0</v>
      </c>
      <c r="BD871">
        <v>0.428571429</v>
      </c>
      <c r="BE871">
        <v>0.66666666699999999</v>
      </c>
      <c r="BF871">
        <v>0.3125</v>
      </c>
      <c r="BG871">
        <v>0</v>
      </c>
      <c r="BH871">
        <v>0</v>
      </c>
      <c r="BI871">
        <v>0.4</v>
      </c>
      <c r="BJ871">
        <v>0.36363636399999999</v>
      </c>
      <c r="BK871">
        <v>0</v>
      </c>
      <c r="BL871">
        <v>0.5</v>
      </c>
      <c r="BM871">
        <v>0.5</v>
      </c>
      <c r="BN871">
        <v>0.66666666699999999</v>
      </c>
      <c r="BO871">
        <v>0</v>
      </c>
      <c r="BP871">
        <v>29</v>
      </c>
      <c r="BQ871">
        <v>7.9</v>
      </c>
      <c r="BR871">
        <v>8.1</v>
      </c>
      <c r="BS871">
        <v>8.1999999999999993</v>
      </c>
      <c r="BT871">
        <v>7.9</v>
      </c>
      <c r="BU871">
        <v>8.6999999999999993</v>
      </c>
      <c r="BV871">
        <v>8</v>
      </c>
      <c r="BW871">
        <v>8.4</v>
      </c>
      <c r="BX871">
        <v>8.5</v>
      </c>
      <c r="BY871">
        <v>8.8000000000000007</v>
      </c>
      <c r="BZ871">
        <v>8.1</v>
      </c>
      <c r="CA871">
        <v>8.3000000000000007</v>
      </c>
      <c r="CB871">
        <v>7.8</v>
      </c>
      <c r="CC871">
        <v>9</v>
      </c>
      <c r="CD871">
        <v>9.1999999999999993</v>
      </c>
      <c r="CE871">
        <v>8.8000000000000007</v>
      </c>
      <c r="CF871">
        <v>386.70254970000002</v>
      </c>
      <c r="CG871">
        <f>IF(CJ871&lt;$CH$1,CJ871,)</f>
        <v>1510.0018500000001</v>
      </c>
      <c r="CH871">
        <v>1</v>
      </c>
      <c r="CI871">
        <v>871</v>
      </c>
      <c r="CJ871">
        <v>1510.0018500000001</v>
      </c>
      <c r="CK871">
        <f t="shared" si="40"/>
        <v>773.40509940000004</v>
      </c>
      <c r="CL871">
        <f t="shared" si="41"/>
        <v>827.13220337265</v>
      </c>
    </row>
    <row r="872" spans="1:90" x14ac:dyDescent="0.25">
      <c r="A872" s="5" t="s">
        <v>934</v>
      </c>
      <c r="B872" s="2" t="s">
        <v>979</v>
      </c>
      <c r="C872" s="10">
        <v>42217</v>
      </c>
      <c r="E872" s="14" t="e">
        <f t="shared" si="39"/>
        <v>#NUM!</v>
      </c>
      <c r="H872">
        <v>400</v>
      </c>
      <c r="I872">
        <v>79.599999999999994</v>
      </c>
      <c r="J872">
        <v>164.2</v>
      </c>
      <c r="K872">
        <v>8.1999999999999993</v>
      </c>
      <c r="L872">
        <v>187</v>
      </c>
      <c r="M872">
        <v>76</v>
      </c>
      <c r="N872" t="s">
        <v>76</v>
      </c>
      <c r="O872">
        <v>367</v>
      </c>
      <c r="P872">
        <v>1080</v>
      </c>
      <c r="Q872">
        <v>1920</v>
      </c>
      <c r="R872" s="1" t="s">
        <v>78</v>
      </c>
      <c r="S872" s="1" t="s">
        <v>77</v>
      </c>
      <c r="T872" t="s">
        <v>74</v>
      </c>
      <c r="U872">
        <v>8</v>
      </c>
      <c r="V872">
        <v>45.728000000000002</v>
      </c>
      <c r="W872">
        <v>1.7</v>
      </c>
      <c r="X872">
        <v>2</v>
      </c>
      <c r="Y872">
        <v>16</v>
      </c>
      <c r="Z872" t="s">
        <v>104</v>
      </c>
      <c r="AA872">
        <v>2930</v>
      </c>
      <c r="AB872">
        <v>62</v>
      </c>
      <c r="AC872">
        <v>14.88</v>
      </c>
      <c r="AD872">
        <v>7.25</v>
      </c>
      <c r="AE872">
        <v>7.97</v>
      </c>
      <c r="AF872" t="s">
        <v>74</v>
      </c>
      <c r="AG872">
        <v>13</v>
      </c>
      <c r="AH872">
        <v>2</v>
      </c>
      <c r="AI872">
        <v>13</v>
      </c>
      <c r="AJ872" t="s">
        <v>74</v>
      </c>
      <c r="AK872" t="s">
        <v>77</v>
      </c>
      <c r="AL872" t="s">
        <v>78</v>
      </c>
      <c r="AM872" t="s">
        <v>78</v>
      </c>
      <c r="AN872" t="s">
        <v>78</v>
      </c>
      <c r="AO872" t="s">
        <v>78</v>
      </c>
      <c r="AP872" t="s">
        <v>74</v>
      </c>
      <c r="AQ872" t="s">
        <v>74</v>
      </c>
      <c r="AR872" t="s">
        <v>78</v>
      </c>
      <c r="AS872" t="s">
        <v>78</v>
      </c>
      <c r="AT872" t="s">
        <v>78</v>
      </c>
      <c r="AU872" t="s">
        <v>78</v>
      </c>
      <c r="AV872" t="s">
        <v>78</v>
      </c>
      <c r="AW872" t="s">
        <v>74</v>
      </c>
      <c r="AX872" t="s">
        <v>78</v>
      </c>
      <c r="AY872">
        <v>4.0999999999999996</v>
      </c>
      <c r="AZ872">
        <v>1</v>
      </c>
      <c r="BA872">
        <v>1</v>
      </c>
      <c r="BB872">
        <v>0.6</v>
      </c>
      <c r="BC872">
        <v>0</v>
      </c>
      <c r="BD872">
        <v>0.428571429</v>
      </c>
      <c r="BE872">
        <v>0.66666666699999999</v>
      </c>
      <c r="BF872">
        <v>6.25E-2</v>
      </c>
      <c r="BG872">
        <v>0</v>
      </c>
      <c r="BH872">
        <v>0</v>
      </c>
      <c r="BI872">
        <v>0.4</v>
      </c>
      <c r="BJ872">
        <v>0.18181818199999999</v>
      </c>
      <c r="BK872">
        <v>0</v>
      </c>
      <c r="BL872">
        <v>0.5</v>
      </c>
      <c r="BM872">
        <v>0.5</v>
      </c>
      <c r="BN872">
        <v>0.33333333300000001</v>
      </c>
      <c r="BO872">
        <v>0</v>
      </c>
      <c r="BP872">
        <v>9</v>
      </c>
      <c r="BQ872">
        <v>7.6</v>
      </c>
      <c r="BR872">
        <v>6.6</v>
      </c>
      <c r="BS872">
        <v>8.1999999999999993</v>
      </c>
      <c r="BT872">
        <v>8.1</v>
      </c>
      <c r="BU872">
        <v>7.6</v>
      </c>
      <c r="BV872">
        <v>8</v>
      </c>
      <c r="BW872">
        <v>8.3000000000000007</v>
      </c>
      <c r="BX872">
        <v>7.3</v>
      </c>
      <c r="BY872">
        <v>8.4</v>
      </c>
      <c r="BZ872">
        <v>7.7</v>
      </c>
      <c r="CA872">
        <v>9.4</v>
      </c>
      <c r="CB872">
        <v>8.8000000000000007</v>
      </c>
      <c r="CC872">
        <v>8.1</v>
      </c>
      <c r="CD872">
        <v>8.1</v>
      </c>
      <c r="CE872">
        <v>7.9</v>
      </c>
      <c r="CF872">
        <v>505.24374949999998</v>
      </c>
      <c r="CG872">
        <f>IF(CJ872&lt;$CH$1,CJ872,)</f>
        <v>1613.0017170000001</v>
      </c>
      <c r="CH872">
        <v>1</v>
      </c>
      <c r="CI872">
        <v>872</v>
      </c>
      <c r="CJ872">
        <v>1613.0017170000001</v>
      </c>
      <c r="CK872">
        <f t="shared" si="40"/>
        <v>1010.487499</v>
      </c>
      <c r="CL872">
        <f t="shared" si="41"/>
        <v>883.55233751937294</v>
      </c>
    </row>
    <row r="873" spans="1:90" x14ac:dyDescent="0.25">
      <c r="A873" s="5" t="s">
        <v>934</v>
      </c>
      <c r="B873" s="2" t="s">
        <v>980</v>
      </c>
      <c r="C873" s="10">
        <v>42217</v>
      </c>
      <c r="E873" s="14" t="e">
        <f t="shared" si="39"/>
        <v>#NUM!</v>
      </c>
      <c r="H873">
        <v>360</v>
      </c>
      <c r="I873">
        <v>72</v>
      </c>
      <c r="J873">
        <v>145</v>
      </c>
      <c r="K873">
        <v>7.6</v>
      </c>
      <c r="L873">
        <v>142</v>
      </c>
      <c r="M873">
        <v>66</v>
      </c>
      <c r="N873" t="s">
        <v>76</v>
      </c>
      <c r="O873">
        <v>441</v>
      </c>
      <c r="P873">
        <v>1080</v>
      </c>
      <c r="Q873">
        <v>1920</v>
      </c>
      <c r="R873" s="1" t="s">
        <v>78</v>
      </c>
      <c r="S873" s="1" t="s">
        <v>77</v>
      </c>
      <c r="T873" t="s">
        <v>937</v>
      </c>
      <c r="U873">
        <v>8</v>
      </c>
      <c r="V873">
        <v>56.743000000000002</v>
      </c>
      <c r="W873">
        <v>2</v>
      </c>
      <c r="X873">
        <v>3</v>
      </c>
      <c r="Y873">
        <v>16</v>
      </c>
      <c r="Z873" t="s">
        <v>104</v>
      </c>
      <c r="AA873">
        <v>2600</v>
      </c>
      <c r="AF873">
        <v>79</v>
      </c>
      <c r="AG873">
        <v>21</v>
      </c>
      <c r="AH873">
        <v>2.2000000000000002</v>
      </c>
      <c r="AI873">
        <v>12.8</v>
      </c>
      <c r="AJ873" t="s">
        <v>74</v>
      </c>
      <c r="AK873" t="s">
        <v>77</v>
      </c>
      <c r="AL873" t="s">
        <v>78</v>
      </c>
      <c r="AM873" t="s">
        <v>78</v>
      </c>
      <c r="AN873" t="s">
        <v>78</v>
      </c>
      <c r="AO873" t="s">
        <v>78</v>
      </c>
      <c r="AP873" t="s">
        <v>78</v>
      </c>
      <c r="AQ873" t="s">
        <v>74</v>
      </c>
      <c r="AR873" t="s">
        <v>78</v>
      </c>
      <c r="AS873" t="s">
        <v>78</v>
      </c>
      <c r="AT873" t="s">
        <v>78</v>
      </c>
      <c r="AU873" t="s">
        <v>78</v>
      </c>
      <c r="AV873" t="s">
        <v>78</v>
      </c>
      <c r="AW873" t="s">
        <v>74</v>
      </c>
      <c r="AX873" t="s">
        <v>78</v>
      </c>
      <c r="AY873">
        <v>4.0999999999999996</v>
      </c>
      <c r="AZ873">
        <v>1</v>
      </c>
      <c r="BA873">
        <v>1</v>
      </c>
      <c r="BB873">
        <v>0.8</v>
      </c>
      <c r="BC873">
        <v>0</v>
      </c>
      <c r="BD873">
        <v>0.428571429</v>
      </c>
      <c r="BE873">
        <v>0.66666666699999999</v>
      </c>
      <c r="BF873">
        <v>6.25E-2</v>
      </c>
      <c r="BG873">
        <v>0</v>
      </c>
      <c r="BH873">
        <v>0</v>
      </c>
      <c r="BI873">
        <v>0.4</v>
      </c>
      <c r="BJ873">
        <v>0.36363636399999999</v>
      </c>
      <c r="BK873">
        <v>0</v>
      </c>
      <c r="BL873">
        <v>0.5</v>
      </c>
      <c r="BM873">
        <v>0.5</v>
      </c>
      <c r="BN873">
        <v>0.66666666699999999</v>
      </c>
      <c r="BO873">
        <v>0</v>
      </c>
      <c r="BP873">
        <v>26</v>
      </c>
      <c r="BQ873">
        <v>7.4</v>
      </c>
      <c r="BR873">
        <v>7</v>
      </c>
      <c r="BS873">
        <v>8.1999999999999993</v>
      </c>
      <c r="BT873">
        <v>8.5</v>
      </c>
      <c r="BU873">
        <v>7.2</v>
      </c>
      <c r="BV873">
        <v>8</v>
      </c>
      <c r="BW873">
        <v>7.9</v>
      </c>
      <c r="BX873">
        <v>7.3</v>
      </c>
      <c r="BY873">
        <v>8.1999999999999993</v>
      </c>
      <c r="BZ873">
        <v>7.1</v>
      </c>
      <c r="CA873">
        <v>7.7</v>
      </c>
      <c r="CB873">
        <v>7.5</v>
      </c>
      <c r="CC873">
        <v>8.1999999999999993</v>
      </c>
      <c r="CD873">
        <v>8.1</v>
      </c>
      <c r="CE873">
        <v>8.4</v>
      </c>
      <c r="CF873">
        <v>505.24374949999998</v>
      </c>
      <c r="CG873">
        <f>IF(CJ873&lt;$CH$1,CJ873,)</f>
        <v>1792.111175</v>
      </c>
      <c r="CH873">
        <v>1</v>
      </c>
      <c r="CI873">
        <v>873</v>
      </c>
      <c r="CJ873">
        <v>1792.111175</v>
      </c>
      <c r="CK873">
        <f t="shared" si="40"/>
        <v>1010.487499</v>
      </c>
      <c r="CL873">
        <f t="shared" si="41"/>
        <v>981.66294621857492</v>
      </c>
    </row>
    <row r="874" spans="1:90" x14ac:dyDescent="0.25">
      <c r="A874" s="5" t="s">
        <v>934</v>
      </c>
      <c r="B874" s="2" t="s">
        <v>977</v>
      </c>
      <c r="C874" s="10">
        <v>42125</v>
      </c>
      <c r="D874" s="10">
        <v>42248</v>
      </c>
      <c r="E874" s="14">
        <f t="shared" si="39"/>
        <v>4</v>
      </c>
      <c r="F874" s="3" t="s">
        <v>981</v>
      </c>
      <c r="H874">
        <v>700</v>
      </c>
      <c r="I874">
        <v>71.900000000000006</v>
      </c>
      <c r="J874">
        <v>146.30000000000001</v>
      </c>
      <c r="K874">
        <v>6.9</v>
      </c>
      <c r="L874">
        <v>144</v>
      </c>
      <c r="M874">
        <v>71</v>
      </c>
      <c r="N874" t="s">
        <v>76</v>
      </c>
      <c r="O874">
        <v>424</v>
      </c>
      <c r="P874">
        <v>1080</v>
      </c>
      <c r="Q874">
        <v>1920</v>
      </c>
      <c r="R874" s="1" t="s">
        <v>78</v>
      </c>
      <c r="S874" s="1" t="s">
        <v>77</v>
      </c>
      <c r="T874" t="s">
        <v>937</v>
      </c>
      <c r="U874">
        <v>8</v>
      </c>
      <c r="V874">
        <v>59.887</v>
      </c>
      <c r="W874">
        <v>2</v>
      </c>
      <c r="X874">
        <v>3</v>
      </c>
      <c r="Y874">
        <v>32</v>
      </c>
      <c r="Z874" t="s">
        <v>104</v>
      </c>
      <c r="AA874">
        <v>2930</v>
      </c>
      <c r="AB874">
        <v>65</v>
      </c>
      <c r="AC874">
        <v>16.22</v>
      </c>
      <c r="AD874">
        <v>11.85</v>
      </c>
      <c r="AE874">
        <v>7.77</v>
      </c>
      <c r="AF874">
        <v>82</v>
      </c>
      <c r="AG874">
        <v>21</v>
      </c>
      <c r="AH874">
        <v>2</v>
      </c>
      <c r="AI874">
        <v>5</v>
      </c>
      <c r="AJ874" t="s">
        <v>74</v>
      </c>
      <c r="AK874" t="s">
        <v>77</v>
      </c>
      <c r="AL874" t="s">
        <v>78</v>
      </c>
      <c r="AM874" t="s">
        <v>78</v>
      </c>
      <c r="AN874" t="s">
        <v>78</v>
      </c>
      <c r="AO874" t="s">
        <v>78</v>
      </c>
      <c r="AP874" t="s">
        <v>78</v>
      </c>
      <c r="AQ874" t="s">
        <v>78</v>
      </c>
      <c r="AR874" t="s">
        <v>78</v>
      </c>
      <c r="AS874" t="s">
        <v>78</v>
      </c>
      <c r="AT874" t="s">
        <v>78</v>
      </c>
      <c r="AU874" t="s">
        <v>78</v>
      </c>
      <c r="AV874" t="s">
        <v>78</v>
      </c>
      <c r="AW874" t="s">
        <v>74</v>
      </c>
      <c r="AX874" t="s">
        <v>78</v>
      </c>
      <c r="AY874">
        <v>4.0999999999999996</v>
      </c>
      <c r="AZ874">
        <v>1</v>
      </c>
      <c r="BA874">
        <v>1</v>
      </c>
      <c r="BB874">
        <v>1</v>
      </c>
      <c r="BC874">
        <v>0</v>
      </c>
      <c r="BD874">
        <v>0.428571429</v>
      </c>
      <c r="BE874">
        <v>0.66666666699999999</v>
      </c>
      <c r="BF874">
        <v>0.1875</v>
      </c>
      <c r="BG874">
        <v>0</v>
      </c>
      <c r="BH874">
        <v>0</v>
      </c>
      <c r="BI874">
        <v>0.4</v>
      </c>
      <c r="BJ874">
        <v>0.36363636399999999</v>
      </c>
      <c r="BK874">
        <v>0</v>
      </c>
      <c r="BL874">
        <v>0.5</v>
      </c>
      <c r="BM874">
        <v>0.5</v>
      </c>
      <c r="BN874">
        <v>0.66666666699999999</v>
      </c>
      <c r="BO874">
        <v>0</v>
      </c>
      <c r="BP874">
        <v>23</v>
      </c>
      <c r="BQ874">
        <v>7.4</v>
      </c>
      <c r="BR874">
        <v>8</v>
      </c>
      <c r="BS874">
        <v>8.6999999999999993</v>
      </c>
      <c r="BT874">
        <v>8.6999999999999993</v>
      </c>
      <c r="BU874">
        <v>8.5</v>
      </c>
      <c r="BV874">
        <v>7.7</v>
      </c>
      <c r="BW874">
        <v>8.1999999999999993</v>
      </c>
      <c r="BX874">
        <v>7.6</v>
      </c>
      <c r="BY874">
        <v>8.6999999999999993</v>
      </c>
      <c r="BZ874">
        <v>7.6</v>
      </c>
      <c r="CA874">
        <v>8.3000000000000007</v>
      </c>
      <c r="CB874">
        <v>6.6</v>
      </c>
      <c r="CC874">
        <v>9.1</v>
      </c>
      <c r="CD874">
        <v>8.8000000000000007</v>
      </c>
      <c r="CE874">
        <v>9</v>
      </c>
      <c r="CF874">
        <v>546.88316899999995</v>
      </c>
      <c r="CG874">
        <f>IF(CJ874&lt;$CH$1,CJ874,)</f>
        <v>1302.073668</v>
      </c>
      <c r="CH874">
        <v>1</v>
      </c>
      <c r="CI874">
        <v>874</v>
      </c>
      <c r="CJ874">
        <v>1302.073668</v>
      </c>
      <c r="CK874">
        <f t="shared" si="40"/>
        <v>1093.7663379999999</v>
      </c>
      <c r="CL874">
        <f t="shared" si="41"/>
        <v>713.23559104669198</v>
      </c>
    </row>
    <row r="875" spans="1:90" x14ac:dyDescent="0.25">
      <c r="A875" s="5" t="s">
        <v>934</v>
      </c>
      <c r="B875" s="2" t="s">
        <v>982</v>
      </c>
      <c r="C875" s="10">
        <v>42125</v>
      </c>
      <c r="E875" s="14" t="e">
        <f t="shared" si="39"/>
        <v>#NUM!</v>
      </c>
      <c r="H875">
        <v>350</v>
      </c>
      <c r="I875">
        <v>77.400000000000006</v>
      </c>
      <c r="J875">
        <v>150.30000000000001</v>
      </c>
      <c r="K875">
        <v>7.9</v>
      </c>
      <c r="L875">
        <v>147</v>
      </c>
      <c r="M875">
        <v>71</v>
      </c>
      <c r="N875" t="s">
        <v>76</v>
      </c>
      <c r="O875">
        <v>401</v>
      </c>
      <c r="P875">
        <v>1080</v>
      </c>
      <c r="Q875">
        <v>1920</v>
      </c>
      <c r="R875" s="1" t="s">
        <v>78</v>
      </c>
      <c r="S875" s="1" t="s">
        <v>77</v>
      </c>
      <c r="T875" t="s">
        <v>74</v>
      </c>
      <c r="U875">
        <v>8</v>
      </c>
      <c r="V875">
        <v>42</v>
      </c>
      <c r="W875">
        <v>1.7</v>
      </c>
      <c r="X875">
        <v>2</v>
      </c>
      <c r="Y875">
        <v>16</v>
      </c>
      <c r="Z875" t="s">
        <v>104</v>
      </c>
      <c r="AA875">
        <v>2600</v>
      </c>
      <c r="AB875">
        <v>53</v>
      </c>
      <c r="AC875">
        <v>13.18</v>
      </c>
      <c r="AD875">
        <v>7.08</v>
      </c>
      <c r="AE875">
        <v>5.65</v>
      </c>
      <c r="AF875" t="s">
        <v>74</v>
      </c>
      <c r="AG875">
        <v>13</v>
      </c>
      <c r="AH875" t="s">
        <v>74</v>
      </c>
      <c r="AI875">
        <v>5</v>
      </c>
      <c r="AJ875" t="s">
        <v>74</v>
      </c>
      <c r="AK875" t="s">
        <v>77</v>
      </c>
      <c r="AL875" t="s">
        <v>78</v>
      </c>
      <c r="AM875" t="s">
        <v>78</v>
      </c>
      <c r="AN875" t="s">
        <v>78</v>
      </c>
      <c r="AO875" t="s">
        <v>78</v>
      </c>
      <c r="AP875" t="s">
        <v>74</v>
      </c>
      <c r="AQ875" t="s">
        <v>74</v>
      </c>
      <c r="AR875" t="s">
        <v>78</v>
      </c>
      <c r="AS875" t="s">
        <v>78</v>
      </c>
      <c r="AT875" t="s">
        <v>78</v>
      </c>
      <c r="AU875" t="s">
        <v>78</v>
      </c>
      <c r="AV875" t="s">
        <v>78</v>
      </c>
      <c r="AW875" t="s">
        <v>74</v>
      </c>
      <c r="AX875" t="s">
        <v>78</v>
      </c>
      <c r="AY875">
        <v>4.0999999999999996</v>
      </c>
      <c r="AZ875">
        <v>1</v>
      </c>
      <c r="BA875">
        <v>1</v>
      </c>
      <c r="BB875">
        <v>0.4</v>
      </c>
      <c r="BC875">
        <v>0</v>
      </c>
      <c r="BD875">
        <v>0.428571429</v>
      </c>
      <c r="BE875">
        <v>0.66666666699999999</v>
      </c>
      <c r="BF875">
        <v>0</v>
      </c>
      <c r="BG875">
        <v>0</v>
      </c>
      <c r="BH875">
        <v>0</v>
      </c>
      <c r="BI875">
        <v>0.4</v>
      </c>
      <c r="BJ875">
        <v>9.0909090999999997E-2</v>
      </c>
      <c r="BK875">
        <v>0</v>
      </c>
      <c r="BL875">
        <v>0.5</v>
      </c>
      <c r="BM875">
        <v>0.5</v>
      </c>
      <c r="BN875">
        <v>0.16666666699999999</v>
      </c>
      <c r="BO875">
        <v>0</v>
      </c>
      <c r="BP875">
        <v>11</v>
      </c>
      <c r="BQ875">
        <v>6.9</v>
      </c>
      <c r="BR875">
        <v>4.4000000000000004</v>
      </c>
      <c r="BS875">
        <v>7.8</v>
      </c>
      <c r="BT875">
        <v>8.1</v>
      </c>
      <c r="BU875">
        <v>7.5</v>
      </c>
      <c r="BV875">
        <v>7.6</v>
      </c>
      <c r="BW875">
        <v>7.9</v>
      </c>
      <c r="BX875">
        <v>6.2</v>
      </c>
      <c r="BY875">
        <v>7.3</v>
      </c>
      <c r="BZ875">
        <v>6.1</v>
      </c>
      <c r="CA875">
        <v>7.8</v>
      </c>
      <c r="CB875">
        <v>7.6</v>
      </c>
      <c r="CC875">
        <v>7.8</v>
      </c>
      <c r="CD875">
        <v>7.8</v>
      </c>
      <c r="CE875">
        <v>7.7</v>
      </c>
      <c r="CF875">
        <v>546.88316899999995</v>
      </c>
      <c r="CG875">
        <f>IF(CJ875&lt;$CH$1,CJ875,)</f>
        <v>1613.010346</v>
      </c>
      <c r="CH875">
        <v>1</v>
      </c>
      <c r="CI875">
        <v>875</v>
      </c>
      <c r="CJ875">
        <v>1613.010346</v>
      </c>
      <c r="CK875">
        <f t="shared" si="40"/>
        <v>1093.7663379999999</v>
      </c>
      <c r="CL875">
        <f t="shared" si="41"/>
        <v>883.55706421807395</v>
      </c>
    </row>
    <row r="876" spans="1:90" x14ac:dyDescent="0.25">
      <c r="A876" s="5" t="s">
        <v>934</v>
      </c>
      <c r="B876" s="2" t="s">
        <v>983</v>
      </c>
      <c r="C876" s="10">
        <v>42064</v>
      </c>
      <c r="E876" s="14" t="e">
        <f t="shared" si="39"/>
        <v>#NUM!</v>
      </c>
      <c r="H876">
        <v>300</v>
      </c>
      <c r="I876">
        <v>72.599999999999994</v>
      </c>
      <c r="J876">
        <v>145.5</v>
      </c>
      <c r="K876">
        <v>7.3</v>
      </c>
      <c r="L876">
        <v>136</v>
      </c>
      <c r="M876">
        <v>65</v>
      </c>
      <c r="N876" t="s">
        <v>76</v>
      </c>
      <c r="O876">
        <v>294</v>
      </c>
      <c r="P876">
        <v>720</v>
      </c>
      <c r="Q876">
        <v>1280</v>
      </c>
      <c r="R876" s="1" t="s">
        <v>78</v>
      </c>
      <c r="S876" s="1" t="s">
        <v>77</v>
      </c>
      <c r="T876" t="s">
        <v>937</v>
      </c>
      <c r="U876">
        <v>8</v>
      </c>
      <c r="V876">
        <v>32.494999999999997</v>
      </c>
      <c r="W876">
        <v>1.5</v>
      </c>
      <c r="X876">
        <v>2</v>
      </c>
      <c r="Y876">
        <v>8</v>
      </c>
      <c r="Z876" t="s">
        <v>104</v>
      </c>
      <c r="AA876">
        <v>2400</v>
      </c>
      <c r="AF876" t="s">
        <v>74</v>
      </c>
      <c r="AG876">
        <v>13</v>
      </c>
      <c r="AH876">
        <v>2</v>
      </c>
      <c r="AI876">
        <v>5</v>
      </c>
      <c r="AJ876" t="s">
        <v>74</v>
      </c>
      <c r="AK876" t="s">
        <v>77</v>
      </c>
      <c r="AL876" t="s">
        <v>78</v>
      </c>
      <c r="AM876" t="s">
        <v>78</v>
      </c>
      <c r="AN876" t="s">
        <v>78</v>
      </c>
      <c r="AO876" t="s">
        <v>78</v>
      </c>
      <c r="AP876" t="s">
        <v>74</v>
      </c>
      <c r="AQ876" t="s">
        <v>74</v>
      </c>
      <c r="AR876" t="s">
        <v>78</v>
      </c>
      <c r="AS876" t="s">
        <v>78</v>
      </c>
      <c r="AT876" t="s">
        <v>78</v>
      </c>
      <c r="AU876" t="s">
        <v>78</v>
      </c>
      <c r="AV876" t="s">
        <v>78</v>
      </c>
      <c r="AW876" t="s">
        <v>74</v>
      </c>
      <c r="AX876" t="s">
        <v>78</v>
      </c>
      <c r="AY876">
        <v>4.0999999999999996</v>
      </c>
      <c r="AZ876">
        <v>1</v>
      </c>
      <c r="BA876">
        <v>1</v>
      </c>
      <c r="BB876">
        <v>0.2</v>
      </c>
      <c r="BC876">
        <v>0</v>
      </c>
      <c r="BD876">
        <v>0.428571429</v>
      </c>
      <c r="BE876">
        <v>0.66666666699999999</v>
      </c>
      <c r="BF876">
        <v>6.25E-2</v>
      </c>
      <c r="BG876">
        <v>0</v>
      </c>
      <c r="BH876">
        <v>0</v>
      </c>
      <c r="BI876">
        <v>0.4</v>
      </c>
      <c r="BJ876">
        <v>0</v>
      </c>
      <c r="BK876">
        <v>0</v>
      </c>
      <c r="BL876">
        <v>0.5</v>
      </c>
      <c r="BM876">
        <v>0.5</v>
      </c>
      <c r="BN876">
        <v>0.16666666699999999</v>
      </c>
      <c r="BO876">
        <v>0</v>
      </c>
      <c r="BP876">
        <v>77</v>
      </c>
      <c r="BQ876">
        <v>6.1</v>
      </c>
      <c r="BR876">
        <v>6.6</v>
      </c>
      <c r="BS876">
        <v>7.8</v>
      </c>
      <c r="BT876">
        <v>8</v>
      </c>
      <c r="BU876">
        <v>6.6</v>
      </c>
      <c r="BV876">
        <v>6.7</v>
      </c>
      <c r="BW876">
        <v>6.8</v>
      </c>
      <c r="BX876">
        <v>5.5</v>
      </c>
      <c r="BY876">
        <v>7.5</v>
      </c>
      <c r="BZ876">
        <v>5.5</v>
      </c>
      <c r="CA876">
        <v>6.4</v>
      </c>
      <c r="CB876">
        <v>6.9</v>
      </c>
      <c r="CC876">
        <v>7.9</v>
      </c>
      <c r="CD876">
        <v>7.3</v>
      </c>
      <c r="CE876">
        <v>7.7</v>
      </c>
      <c r="CF876">
        <v>419.36365999999998</v>
      </c>
      <c r="CG876">
        <f>IF(CJ876&lt;$CH$1,CJ876,)</f>
        <v>1000.000002</v>
      </c>
      <c r="CH876">
        <v>1</v>
      </c>
      <c r="CI876">
        <v>876</v>
      </c>
      <c r="CJ876">
        <v>1000.000002</v>
      </c>
      <c r="CK876">
        <f t="shared" si="40"/>
        <v>838.72731999999996</v>
      </c>
      <c r="CL876">
        <f t="shared" si="41"/>
        <v>547.76900109553799</v>
      </c>
    </row>
    <row r="877" spans="1:90" x14ac:dyDescent="0.25">
      <c r="A877" s="5" t="s">
        <v>934</v>
      </c>
      <c r="B877" s="2" t="s">
        <v>984</v>
      </c>
      <c r="C877" s="10">
        <v>42036</v>
      </c>
      <c r="E877" s="14" t="e">
        <f t="shared" si="39"/>
        <v>#NUM!</v>
      </c>
      <c r="F877" s="3" t="s">
        <v>985</v>
      </c>
      <c r="H877">
        <v>100</v>
      </c>
      <c r="I877">
        <v>75</v>
      </c>
      <c r="J877">
        <v>137</v>
      </c>
      <c r="K877">
        <v>10.5</v>
      </c>
      <c r="L877">
        <v>144</v>
      </c>
      <c r="M877">
        <v>67</v>
      </c>
      <c r="N877" t="s">
        <v>76</v>
      </c>
      <c r="O877">
        <v>220</v>
      </c>
      <c r="P877">
        <v>540</v>
      </c>
      <c r="Q877">
        <v>960</v>
      </c>
      <c r="R877" s="1" t="s">
        <v>78</v>
      </c>
      <c r="S877" s="1" t="s">
        <v>77</v>
      </c>
      <c r="T877" t="s">
        <v>74</v>
      </c>
      <c r="U877">
        <v>4</v>
      </c>
      <c r="V877">
        <v>17.791</v>
      </c>
      <c r="W877">
        <v>1.3</v>
      </c>
      <c r="X877">
        <v>1</v>
      </c>
      <c r="Y877">
        <v>8</v>
      </c>
      <c r="Z877" t="s">
        <v>104</v>
      </c>
      <c r="AA877">
        <v>2300</v>
      </c>
      <c r="AB877">
        <v>88</v>
      </c>
      <c r="AC877">
        <v>11.12</v>
      </c>
      <c r="AD877">
        <v>16.670000000000002</v>
      </c>
      <c r="AE877">
        <v>9</v>
      </c>
      <c r="AF877" t="s">
        <v>74</v>
      </c>
      <c r="AG877">
        <v>5</v>
      </c>
      <c r="AH877" t="s">
        <v>74</v>
      </c>
      <c r="AI877">
        <v>1.9</v>
      </c>
      <c r="AJ877" t="s">
        <v>74</v>
      </c>
      <c r="AK877" t="s">
        <v>77</v>
      </c>
      <c r="AL877" t="s">
        <v>78</v>
      </c>
      <c r="AM877" t="s">
        <v>78</v>
      </c>
      <c r="AN877" t="s">
        <v>78</v>
      </c>
      <c r="AO877" t="s">
        <v>74</v>
      </c>
      <c r="AP877" t="s">
        <v>74</v>
      </c>
      <c r="AQ877" t="s">
        <v>74</v>
      </c>
      <c r="AR877" t="s">
        <v>77</v>
      </c>
      <c r="AS877" t="s">
        <v>78</v>
      </c>
      <c r="AT877" t="s">
        <v>78</v>
      </c>
      <c r="AU877" t="s">
        <v>78</v>
      </c>
      <c r="AV877" t="s">
        <v>78</v>
      </c>
      <c r="AW877" t="s">
        <v>74</v>
      </c>
      <c r="AX877" t="s">
        <v>78</v>
      </c>
      <c r="AY877">
        <v>4.0999999999999996</v>
      </c>
      <c r="AZ877">
        <v>1</v>
      </c>
      <c r="BA877">
        <v>0.5</v>
      </c>
      <c r="BB877">
        <v>0</v>
      </c>
      <c r="BC877">
        <v>0</v>
      </c>
      <c r="BD877">
        <v>0.428571429</v>
      </c>
      <c r="BE877">
        <v>0</v>
      </c>
      <c r="BF877">
        <v>0</v>
      </c>
      <c r="BG877">
        <v>0</v>
      </c>
      <c r="BH877">
        <v>0</v>
      </c>
      <c r="BI877">
        <v>0.2</v>
      </c>
      <c r="BJ877">
        <v>0</v>
      </c>
      <c r="BK877">
        <v>0</v>
      </c>
      <c r="BL877">
        <v>0.5</v>
      </c>
      <c r="BM877">
        <v>0.25</v>
      </c>
      <c r="BN877">
        <v>0</v>
      </c>
      <c r="BO877">
        <v>0</v>
      </c>
      <c r="BP877">
        <v>21</v>
      </c>
      <c r="BQ877">
        <v>5.9</v>
      </c>
      <c r="BR877">
        <v>7.3</v>
      </c>
      <c r="BS877">
        <v>5.8</v>
      </c>
      <c r="BT877">
        <v>7.8</v>
      </c>
      <c r="BU877">
        <v>5.9</v>
      </c>
      <c r="BV877">
        <v>5.8</v>
      </c>
      <c r="BW877">
        <v>5.7</v>
      </c>
      <c r="BX877">
        <v>4.9000000000000004</v>
      </c>
      <c r="BY877">
        <v>5.0999999999999996</v>
      </c>
      <c r="BZ877">
        <v>3.2</v>
      </c>
      <c r="CA877">
        <v>3.9</v>
      </c>
      <c r="CB877">
        <v>5.5</v>
      </c>
      <c r="CC877">
        <v>8</v>
      </c>
      <c r="CD877">
        <v>6.8</v>
      </c>
      <c r="CE877">
        <v>7.7</v>
      </c>
      <c r="CF877">
        <v>516.05139499999996</v>
      </c>
      <c r="CG877">
        <f>IF(CJ877&lt;$CH$1,CJ877,)</f>
        <v>1364.926342</v>
      </c>
      <c r="CH877">
        <v>1</v>
      </c>
      <c r="CI877">
        <v>877</v>
      </c>
      <c r="CJ877">
        <v>1364.926342</v>
      </c>
      <c r="CK877">
        <f t="shared" si="40"/>
        <v>1032.1027899999999</v>
      </c>
      <c r="CL877">
        <f t="shared" si="41"/>
        <v>747.66433743099788</v>
      </c>
    </row>
    <row r="878" spans="1:90" x14ac:dyDescent="0.25">
      <c r="A878" s="5" t="s">
        <v>934</v>
      </c>
      <c r="B878" s="2" t="s">
        <v>986</v>
      </c>
      <c r="C878" s="10">
        <v>42036</v>
      </c>
      <c r="E878" s="14" t="e">
        <f t="shared" si="39"/>
        <v>#NUM!</v>
      </c>
      <c r="H878">
        <v>150</v>
      </c>
      <c r="I878">
        <v>71</v>
      </c>
      <c r="J878">
        <v>133</v>
      </c>
      <c r="K878">
        <v>10.8</v>
      </c>
      <c r="L878">
        <v>135</v>
      </c>
      <c r="M878">
        <v>64</v>
      </c>
      <c r="N878" t="s">
        <v>76</v>
      </c>
      <c r="O878">
        <v>234</v>
      </c>
      <c r="P878">
        <v>540</v>
      </c>
      <c r="Q878">
        <v>960</v>
      </c>
      <c r="R878" s="1" t="s">
        <v>78</v>
      </c>
      <c r="S878" s="1" t="s">
        <v>77</v>
      </c>
      <c r="T878" t="s">
        <v>74</v>
      </c>
      <c r="U878">
        <v>4</v>
      </c>
      <c r="V878">
        <v>32.651000000000003</v>
      </c>
      <c r="W878">
        <v>1.5</v>
      </c>
      <c r="X878">
        <v>1</v>
      </c>
      <c r="Y878">
        <v>8</v>
      </c>
      <c r="Z878" t="s">
        <v>104</v>
      </c>
      <c r="AA878">
        <v>2300</v>
      </c>
      <c r="AF878" t="s">
        <v>74</v>
      </c>
      <c r="AG878">
        <v>5</v>
      </c>
      <c r="AH878" t="s">
        <v>74</v>
      </c>
      <c r="AI878">
        <v>1.9</v>
      </c>
      <c r="AJ878" t="s">
        <v>74</v>
      </c>
      <c r="AK878" t="s">
        <v>77</v>
      </c>
      <c r="AL878" t="s">
        <v>78</v>
      </c>
      <c r="AM878" t="s">
        <v>78</v>
      </c>
      <c r="AN878" t="s">
        <v>78</v>
      </c>
      <c r="AO878" t="s">
        <v>74</v>
      </c>
      <c r="AP878" t="s">
        <v>74</v>
      </c>
      <c r="AQ878" t="s">
        <v>74</v>
      </c>
      <c r="AR878" t="s">
        <v>78</v>
      </c>
      <c r="AS878" t="s">
        <v>78</v>
      </c>
      <c r="AT878" t="s">
        <v>78</v>
      </c>
      <c r="AU878" t="s">
        <v>78</v>
      </c>
      <c r="AV878" t="s">
        <v>78</v>
      </c>
      <c r="AW878" t="s">
        <v>74</v>
      </c>
      <c r="AX878" t="s">
        <v>78</v>
      </c>
      <c r="AY878">
        <v>4.0999999999999996</v>
      </c>
      <c r="AZ878">
        <v>1</v>
      </c>
      <c r="BA878">
        <v>1</v>
      </c>
      <c r="BB878">
        <v>0.2</v>
      </c>
      <c r="BC878">
        <v>0</v>
      </c>
      <c r="BD878">
        <v>0.428571429</v>
      </c>
      <c r="BE878">
        <v>0.66666666699999999</v>
      </c>
      <c r="BF878">
        <v>0.125</v>
      </c>
      <c r="BG878">
        <v>0</v>
      </c>
      <c r="BH878">
        <v>0</v>
      </c>
      <c r="BI878">
        <v>0.4</v>
      </c>
      <c r="BJ878">
        <v>0.18181818199999999</v>
      </c>
      <c r="BK878">
        <v>0</v>
      </c>
      <c r="BL878">
        <v>0.5</v>
      </c>
      <c r="BM878">
        <v>0.5</v>
      </c>
      <c r="BN878">
        <v>0.33333333300000001</v>
      </c>
      <c r="BO878">
        <v>0</v>
      </c>
      <c r="BP878">
        <v>4</v>
      </c>
      <c r="BQ878" t="s">
        <v>74</v>
      </c>
      <c r="BR878" t="s">
        <v>74</v>
      </c>
      <c r="BS878" t="s">
        <v>74</v>
      </c>
      <c r="BT878" t="s">
        <v>74</v>
      </c>
      <c r="BU878" t="s">
        <v>74</v>
      </c>
      <c r="BV878" t="s">
        <v>74</v>
      </c>
      <c r="BW878" t="s">
        <v>74</v>
      </c>
      <c r="BX878" t="s">
        <v>74</v>
      </c>
      <c r="BY878" t="s">
        <v>74</v>
      </c>
      <c r="BZ878" t="s">
        <v>74</v>
      </c>
      <c r="CA878" t="s">
        <v>74</v>
      </c>
      <c r="CB878" t="s">
        <v>74</v>
      </c>
      <c r="CC878" t="s">
        <v>74</v>
      </c>
      <c r="CD878" t="s">
        <v>74</v>
      </c>
      <c r="CE878" t="s">
        <v>74</v>
      </c>
      <c r="CF878">
        <v>516.05139499999996</v>
      </c>
      <c r="CG878">
        <f>IF(CJ878&lt;$CH$1,CJ878,)</f>
        <v>0</v>
      </c>
      <c r="CH878">
        <v>1</v>
      </c>
      <c r="CI878">
        <v>878</v>
      </c>
      <c r="CJ878">
        <v>14999.99994</v>
      </c>
      <c r="CK878">
        <f t="shared" si="40"/>
        <v>1032.1027899999999</v>
      </c>
      <c r="CL878">
        <f t="shared" si="41"/>
        <v>0</v>
      </c>
    </row>
    <row r="879" spans="1:90" x14ac:dyDescent="0.25">
      <c r="A879" s="5" t="s">
        <v>934</v>
      </c>
      <c r="B879" s="2" t="s">
        <v>987</v>
      </c>
      <c r="C879" s="10">
        <v>42036</v>
      </c>
      <c r="E879" s="14" t="e">
        <f t="shared" si="39"/>
        <v>#NUM!</v>
      </c>
      <c r="H879">
        <v>130</v>
      </c>
      <c r="I879">
        <v>71</v>
      </c>
      <c r="J879">
        <v>133</v>
      </c>
      <c r="K879">
        <v>10.8</v>
      </c>
      <c r="L879">
        <v>135</v>
      </c>
      <c r="M879">
        <v>64</v>
      </c>
      <c r="N879" t="s">
        <v>76</v>
      </c>
      <c r="O879">
        <v>234</v>
      </c>
      <c r="P879">
        <v>540</v>
      </c>
      <c r="Q879">
        <v>960</v>
      </c>
      <c r="R879" s="1" t="s">
        <v>78</v>
      </c>
      <c r="S879" s="1" t="s">
        <v>77</v>
      </c>
      <c r="T879" t="s">
        <v>74</v>
      </c>
      <c r="U879">
        <v>4</v>
      </c>
      <c r="V879">
        <v>32.651000000000003</v>
      </c>
      <c r="W879">
        <v>1.5</v>
      </c>
      <c r="X879">
        <v>1</v>
      </c>
      <c r="Y879">
        <v>8</v>
      </c>
      <c r="Z879" t="s">
        <v>104</v>
      </c>
      <c r="AA879">
        <v>2300</v>
      </c>
      <c r="AB879">
        <v>47</v>
      </c>
      <c r="AC879">
        <v>11.12</v>
      </c>
      <c r="AD879">
        <v>11.53</v>
      </c>
      <c r="AE879">
        <v>6</v>
      </c>
      <c r="AF879" t="s">
        <v>74</v>
      </c>
      <c r="AG879">
        <v>5</v>
      </c>
      <c r="AH879" t="s">
        <v>74</v>
      </c>
      <c r="AI879">
        <v>1.9</v>
      </c>
      <c r="AJ879" t="s">
        <v>74</v>
      </c>
      <c r="AK879" t="s">
        <v>77</v>
      </c>
      <c r="AL879" t="s">
        <v>78</v>
      </c>
      <c r="AM879" t="s">
        <v>78</v>
      </c>
      <c r="AN879" t="s">
        <v>78</v>
      </c>
      <c r="AO879" t="s">
        <v>74</v>
      </c>
      <c r="AP879" t="s">
        <v>74</v>
      </c>
      <c r="AQ879" t="s">
        <v>74</v>
      </c>
      <c r="AR879" t="s">
        <v>78</v>
      </c>
      <c r="AS879" t="s">
        <v>78</v>
      </c>
      <c r="AT879" t="s">
        <v>78</v>
      </c>
      <c r="AU879" t="s">
        <v>78</v>
      </c>
      <c r="AV879" t="s">
        <v>78</v>
      </c>
      <c r="AW879" t="s">
        <v>74</v>
      </c>
      <c r="AX879" t="s">
        <v>78</v>
      </c>
      <c r="AY879">
        <v>4.0999999999999996</v>
      </c>
      <c r="AZ879">
        <v>1</v>
      </c>
      <c r="BA879">
        <v>1</v>
      </c>
      <c r="BB879">
        <v>0.2</v>
      </c>
      <c r="BC879">
        <v>0</v>
      </c>
      <c r="BD879">
        <v>0.428571429</v>
      </c>
      <c r="BE879">
        <v>0.66666666699999999</v>
      </c>
      <c r="BF879">
        <v>0.125</v>
      </c>
      <c r="BG879">
        <v>0</v>
      </c>
      <c r="BH879">
        <v>0</v>
      </c>
      <c r="BI879">
        <v>0.4</v>
      </c>
      <c r="BJ879">
        <v>0.18181818199999999</v>
      </c>
      <c r="BK879">
        <v>0</v>
      </c>
      <c r="BL879">
        <v>0.5</v>
      </c>
      <c r="BM879">
        <v>0.5</v>
      </c>
      <c r="BN879">
        <v>0.33333333300000001</v>
      </c>
      <c r="BO879">
        <v>0</v>
      </c>
      <c r="BP879">
        <v>10</v>
      </c>
      <c r="BQ879">
        <v>5.5</v>
      </c>
      <c r="BR879">
        <v>7.2</v>
      </c>
      <c r="BS879">
        <v>6.2</v>
      </c>
      <c r="BT879">
        <v>7.7</v>
      </c>
      <c r="BU879">
        <v>6.6</v>
      </c>
      <c r="BV879">
        <v>7.1</v>
      </c>
      <c r="BW879">
        <v>5.2</v>
      </c>
      <c r="BX879">
        <v>4.0999999999999996</v>
      </c>
      <c r="BY879">
        <v>6.6</v>
      </c>
      <c r="BZ879">
        <v>3.9</v>
      </c>
      <c r="CA879">
        <v>3.8</v>
      </c>
      <c r="CB879">
        <v>6.5</v>
      </c>
      <c r="CC879">
        <v>8.3000000000000007</v>
      </c>
      <c r="CD879">
        <v>7.1</v>
      </c>
      <c r="CE879">
        <v>7.7</v>
      </c>
      <c r="CF879">
        <v>516.05139499999996</v>
      </c>
      <c r="CG879">
        <f>IF(CJ879&lt;$CH$1,CJ879,)</f>
        <v>0</v>
      </c>
      <c r="CH879">
        <v>1</v>
      </c>
      <c r="CI879">
        <v>879</v>
      </c>
      <c r="CJ879">
        <v>14999.99958</v>
      </c>
      <c r="CK879">
        <f t="shared" si="40"/>
        <v>1032.1027899999999</v>
      </c>
      <c r="CL879">
        <f t="shared" si="41"/>
        <v>0</v>
      </c>
    </row>
    <row r="880" spans="1:90" x14ac:dyDescent="0.25">
      <c r="A880" s="5" t="s">
        <v>934</v>
      </c>
      <c r="B880" s="2" t="s">
        <v>981</v>
      </c>
      <c r="C880" s="10">
        <v>41883</v>
      </c>
      <c r="D880" s="10">
        <v>42125</v>
      </c>
      <c r="E880" s="14">
        <f t="shared" si="39"/>
        <v>8</v>
      </c>
      <c r="F880" s="3" t="s">
        <v>988</v>
      </c>
      <c r="G880" s="3" t="s">
        <v>977</v>
      </c>
      <c r="H880">
        <v>365</v>
      </c>
      <c r="I880">
        <v>72</v>
      </c>
      <c r="J880">
        <v>146</v>
      </c>
      <c r="K880">
        <v>7.3</v>
      </c>
      <c r="L880">
        <v>152</v>
      </c>
      <c r="M880">
        <v>71</v>
      </c>
      <c r="N880" t="s">
        <v>76</v>
      </c>
      <c r="O880">
        <v>424</v>
      </c>
      <c r="P880">
        <v>1080</v>
      </c>
      <c r="Q880">
        <v>1920</v>
      </c>
      <c r="R880" s="1" t="s">
        <v>78</v>
      </c>
      <c r="S880" s="1" t="s">
        <v>77</v>
      </c>
      <c r="T880" t="s">
        <v>937</v>
      </c>
      <c r="U880">
        <v>4</v>
      </c>
      <c r="V880">
        <v>59.887</v>
      </c>
      <c r="W880">
        <v>2.5</v>
      </c>
      <c r="X880">
        <v>3</v>
      </c>
      <c r="Y880">
        <v>16</v>
      </c>
      <c r="Z880" t="s">
        <v>104</v>
      </c>
      <c r="AA880">
        <v>3100</v>
      </c>
      <c r="AF880">
        <v>79</v>
      </c>
      <c r="AG880">
        <v>20.7</v>
      </c>
      <c r="AH880">
        <v>2</v>
      </c>
      <c r="AI880">
        <v>2.1</v>
      </c>
      <c r="AJ880" t="s">
        <v>74</v>
      </c>
      <c r="AK880" t="s">
        <v>77</v>
      </c>
      <c r="AL880" t="s">
        <v>78</v>
      </c>
      <c r="AM880" t="s">
        <v>78</v>
      </c>
      <c r="AN880" t="s">
        <v>78</v>
      </c>
      <c r="AO880" t="s">
        <v>78</v>
      </c>
      <c r="AP880" t="s">
        <v>78</v>
      </c>
      <c r="AQ880" t="s">
        <v>78</v>
      </c>
      <c r="AR880" t="s">
        <v>78</v>
      </c>
      <c r="AS880" t="s">
        <v>78</v>
      </c>
      <c r="AT880" t="s">
        <v>78</v>
      </c>
      <c r="AU880" t="s">
        <v>78</v>
      </c>
      <c r="AV880" t="s">
        <v>78</v>
      </c>
      <c r="AW880" t="s">
        <v>74</v>
      </c>
      <c r="AX880" t="s">
        <v>78</v>
      </c>
      <c r="AY880">
        <v>4</v>
      </c>
      <c r="AZ880">
        <v>1</v>
      </c>
      <c r="BA880">
        <v>1</v>
      </c>
      <c r="BB880">
        <v>0.8</v>
      </c>
      <c r="BC880">
        <v>0</v>
      </c>
      <c r="BD880">
        <v>0.428571429</v>
      </c>
      <c r="BE880">
        <v>1</v>
      </c>
      <c r="BF880">
        <v>0.3125</v>
      </c>
      <c r="BG880">
        <v>0</v>
      </c>
      <c r="BH880">
        <v>0</v>
      </c>
      <c r="BI880">
        <v>0.4</v>
      </c>
      <c r="BJ880">
        <v>0.27272727299999999</v>
      </c>
      <c r="BK880">
        <v>0</v>
      </c>
      <c r="BL880">
        <v>0.5</v>
      </c>
      <c r="BM880">
        <v>0.5</v>
      </c>
      <c r="BN880">
        <v>0.5</v>
      </c>
      <c r="BO880">
        <v>0</v>
      </c>
      <c r="BP880">
        <v>184</v>
      </c>
      <c r="BQ880">
        <v>8.1</v>
      </c>
      <c r="BR880">
        <v>6.6</v>
      </c>
      <c r="BS880">
        <v>8.9</v>
      </c>
      <c r="BT880">
        <v>8</v>
      </c>
      <c r="BU880">
        <v>7.9</v>
      </c>
      <c r="BV880">
        <v>7.8</v>
      </c>
      <c r="BW880">
        <v>8.8000000000000007</v>
      </c>
      <c r="BX880">
        <v>8.4</v>
      </c>
      <c r="BY880">
        <v>8.6</v>
      </c>
      <c r="BZ880">
        <v>7</v>
      </c>
      <c r="CA880">
        <v>6.6</v>
      </c>
      <c r="CB880">
        <v>6.9</v>
      </c>
      <c r="CC880">
        <v>8.6999999999999993</v>
      </c>
      <c r="CD880">
        <v>8.6</v>
      </c>
      <c r="CE880">
        <v>8.5</v>
      </c>
      <c r="CF880">
        <v>547.99994890000005</v>
      </c>
      <c r="CG880">
        <f>IF(CJ880&lt;$CH$1,CJ880,)</f>
        <v>1062.246191</v>
      </c>
      <c r="CH880">
        <v>1</v>
      </c>
      <c r="CI880">
        <v>880</v>
      </c>
      <c r="CJ880">
        <v>1062.246191</v>
      </c>
      <c r="CK880">
        <f t="shared" si="40"/>
        <v>1095.9998978000001</v>
      </c>
      <c r="CL880">
        <f t="shared" si="41"/>
        <v>581.86553379787892</v>
      </c>
    </row>
    <row r="881" spans="1:90" x14ac:dyDescent="0.25">
      <c r="A881" s="5" t="s">
        <v>934</v>
      </c>
      <c r="B881" s="2" t="s">
        <v>975</v>
      </c>
      <c r="C881" s="10">
        <v>41883</v>
      </c>
      <c r="D881" s="10">
        <v>42248</v>
      </c>
      <c r="E881" s="14">
        <f t="shared" si="39"/>
        <v>12</v>
      </c>
      <c r="F881" s="3" t="s">
        <v>989</v>
      </c>
      <c r="G881" s="3" t="s">
        <v>974</v>
      </c>
      <c r="H881">
        <v>500</v>
      </c>
      <c r="I881">
        <v>64.900000000000006</v>
      </c>
      <c r="J881">
        <v>127</v>
      </c>
      <c r="K881">
        <v>8.6</v>
      </c>
      <c r="L881">
        <v>129</v>
      </c>
      <c r="M881">
        <v>70</v>
      </c>
      <c r="N881" t="s">
        <v>76</v>
      </c>
      <c r="O881">
        <v>319</v>
      </c>
      <c r="P881">
        <v>720</v>
      </c>
      <c r="Q881">
        <v>1280</v>
      </c>
      <c r="R881" s="1" t="s">
        <v>77</v>
      </c>
      <c r="S881" s="1" t="s">
        <v>77</v>
      </c>
      <c r="T881" t="s">
        <v>937</v>
      </c>
      <c r="U881">
        <v>4</v>
      </c>
      <c r="V881">
        <v>59.887</v>
      </c>
      <c r="W881">
        <v>2.5</v>
      </c>
      <c r="X881">
        <v>2</v>
      </c>
      <c r="Y881">
        <v>16</v>
      </c>
      <c r="Z881" t="s">
        <v>104</v>
      </c>
      <c r="AA881">
        <v>2600</v>
      </c>
      <c r="AB881">
        <v>101</v>
      </c>
      <c r="AC881">
        <v>16.670000000000002</v>
      </c>
      <c r="AD881">
        <v>14.87</v>
      </c>
      <c r="AE881">
        <v>15.05</v>
      </c>
      <c r="AF881" t="s">
        <v>74</v>
      </c>
      <c r="AG881">
        <v>20.7</v>
      </c>
      <c r="AH881">
        <v>2</v>
      </c>
      <c r="AI881">
        <v>2.2000000000000002</v>
      </c>
      <c r="AJ881" t="s">
        <v>74</v>
      </c>
      <c r="AK881" t="s">
        <v>77</v>
      </c>
      <c r="AL881" t="s">
        <v>78</v>
      </c>
      <c r="AM881" t="s">
        <v>78</v>
      </c>
      <c r="AN881" t="s">
        <v>78</v>
      </c>
      <c r="AO881" t="s">
        <v>78</v>
      </c>
      <c r="AP881" t="s">
        <v>78</v>
      </c>
      <c r="AQ881" t="s">
        <v>78</v>
      </c>
      <c r="AR881" t="s">
        <v>78</v>
      </c>
      <c r="AS881" t="s">
        <v>78</v>
      </c>
      <c r="AT881" t="s">
        <v>78</v>
      </c>
      <c r="AU881" t="s">
        <v>78</v>
      </c>
      <c r="AV881" t="s">
        <v>78</v>
      </c>
      <c r="AW881" t="s">
        <v>78</v>
      </c>
      <c r="AX881" t="s">
        <v>78</v>
      </c>
      <c r="AY881">
        <v>4</v>
      </c>
      <c r="AZ881">
        <v>1</v>
      </c>
      <c r="BA881">
        <v>1</v>
      </c>
      <c r="BB881">
        <v>0.6</v>
      </c>
      <c r="BC881">
        <v>0</v>
      </c>
      <c r="BD881">
        <v>0.428571429</v>
      </c>
      <c r="BE881">
        <v>1</v>
      </c>
      <c r="BF881">
        <v>6.25E-2</v>
      </c>
      <c r="BG881">
        <v>0</v>
      </c>
      <c r="BH881">
        <v>0</v>
      </c>
      <c r="BI881">
        <v>0.4</v>
      </c>
      <c r="BJ881">
        <v>0.27272727299999999</v>
      </c>
      <c r="BK881">
        <v>0</v>
      </c>
      <c r="BL881">
        <v>0.5</v>
      </c>
      <c r="BM881">
        <v>0.5</v>
      </c>
      <c r="BN881">
        <v>0.5</v>
      </c>
      <c r="BO881">
        <v>0</v>
      </c>
      <c r="BP881">
        <v>97</v>
      </c>
      <c r="BQ881">
        <v>8.5</v>
      </c>
      <c r="BR881">
        <v>6.9</v>
      </c>
      <c r="BS881">
        <v>8.8000000000000007</v>
      </c>
      <c r="BT881">
        <v>9</v>
      </c>
      <c r="BU881">
        <v>8</v>
      </c>
      <c r="BV881">
        <v>7.5</v>
      </c>
      <c r="BW881">
        <v>8.9</v>
      </c>
      <c r="BX881">
        <v>8.1999999999999993</v>
      </c>
      <c r="BY881">
        <v>9</v>
      </c>
      <c r="BZ881">
        <v>7.3</v>
      </c>
      <c r="CA881">
        <v>6.7</v>
      </c>
      <c r="CB881">
        <v>6.9</v>
      </c>
      <c r="CC881">
        <v>8.8000000000000007</v>
      </c>
      <c r="CD881">
        <v>8.6</v>
      </c>
      <c r="CE881">
        <v>9</v>
      </c>
      <c r="CF881">
        <v>547.99994890000005</v>
      </c>
      <c r="CG881">
        <f>IF(CJ881&lt;$CH$1,CJ881,)</f>
        <v>1134.3156630000001</v>
      </c>
      <c r="CH881">
        <v>1</v>
      </c>
      <c r="CI881">
        <v>881</v>
      </c>
      <c r="CJ881">
        <v>1134.3156630000001</v>
      </c>
      <c r="CK881">
        <f t="shared" si="40"/>
        <v>1095.9998978000001</v>
      </c>
      <c r="CL881">
        <f t="shared" si="41"/>
        <v>621.34295640584696</v>
      </c>
    </row>
    <row r="882" spans="1:90" x14ac:dyDescent="0.25">
      <c r="A882" s="5" t="s">
        <v>934</v>
      </c>
      <c r="B882" s="2" t="s">
        <v>985</v>
      </c>
      <c r="C882" s="10">
        <v>41883</v>
      </c>
      <c r="D882" s="10">
        <v>42036</v>
      </c>
      <c r="E882" s="14">
        <f t="shared" si="39"/>
        <v>5</v>
      </c>
      <c r="F882" s="3" t="s">
        <v>990</v>
      </c>
      <c r="G882" s="3" t="s">
        <v>984</v>
      </c>
      <c r="H882">
        <v>170</v>
      </c>
      <c r="I882">
        <v>69.400000000000006</v>
      </c>
      <c r="J882">
        <v>137.1</v>
      </c>
      <c r="K882">
        <v>8.5</v>
      </c>
      <c r="L882">
        <v>143</v>
      </c>
      <c r="M882">
        <v>58</v>
      </c>
      <c r="N882" t="s">
        <v>76</v>
      </c>
      <c r="O882">
        <v>218</v>
      </c>
      <c r="P882">
        <v>480</v>
      </c>
      <c r="Q882">
        <v>854</v>
      </c>
      <c r="R882" s="1" t="s">
        <v>78</v>
      </c>
      <c r="S882" s="1" t="s">
        <v>77</v>
      </c>
      <c r="T882" t="s">
        <v>74</v>
      </c>
      <c r="U882">
        <v>4</v>
      </c>
      <c r="V882">
        <v>18.282</v>
      </c>
      <c r="W882">
        <v>1.2</v>
      </c>
      <c r="X882">
        <v>1</v>
      </c>
      <c r="Y882">
        <v>4</v>
      </c>
      <c r="Z882" t="s">
        <v>104</v>
      </c>
      <c r="AA882">
        <v>2330</v>
      </c>
      <c r="AB882">
        <v>75</v>
      </c>
      <c r="AC882">
        <v>14.47</v>
      </c>
      <c r="AD882">
        <v>9.8000000000000007</v>
      </c>
      <c r="AE882">
        <v>8.43</v>
      </c>
      <c r="AF882" t="s">
        <v>74</v>
      </c>
      <c r="AG882">
        <v>5</v>
      </c>
      <c r="AH882" t="s">
        <v>74</v>
      </c>
      <c r="AI882">
        <v>0.3</v>
      </c>
      <c r="AJ882" t="s">
        <v>74</v>
      </c>
      <c r="AK882" t="s">
        <v>77</v>
      </c>
      <c r="AL882" t="s">
        <v>78</v>
      </c>
      <c r="AM882" t="s">
        <v>78</v>
      </c>
      <c r="AN882" t="s">
        <v>78</v>
      </c>
      <c r="AO882" t="s">
        <v>78</v>
      </c>
      <c r="AP882" t="s">
        <v>74</v>
      </c>
      <c r="AQ882" t="s">
        <v>74</v>
      </c>
      <c r="AR882" t="s">
        <v>77</v>
      </c>
      <c r="AS882" t="s">
        <v>78</v>
      </c>
      <c r="AT882" t="s">
        <v>78</v>
      </c>
      <c r="AU882" t="s">
        <v>78</v>
      </c>
      <c r="AV882" t="s">
        <v>78</v>
      </c>
      <c r="AW882" t="s">
        <v>74</v>
      </c>
      <c r="AX882" t="s">
        <v>78</v>
      </c>
      <c r="AY882">
        <v>4</v>
      </c>
      <c r="AZ882">
        <v>1</v>
      </c>
      <c r="BA882">
        <v>0.5</v>
      </c>
      <c r="BB882">
        <v>0.2</v>
      </c>
      <c r="BC882">
        <v>0</v>
      </c>
      <c r="BD882">
        <v>0.428571429</v>
      </c>
      <c r="BE882">
        <v>0.33333333300000001</v>
      </c>
      <c r="BF882">
        <v>0</v>
      </c>
      <c r="BG882">
        <v>0</v>
      </c>
      <c r="BH882">
        <v>0</v>
      </c>
      <c r="BI882">
        <v>0.2</v>
      </c>
      <c r="BJ882">
        <v>0</v>
      </c>
      <c r="BK882">
        <v>0</v>
      </c>
      <c r="BL882">
        <v>0.5</v>
      </c>
      <c r="BM882">
        <v>0.25</v>
      </c>
      <c r="BN882">
        <v>0</v>
      </c>
      <c r="BO882">
        <v>0</v>
      </c>
      <c r="BP882">
        <v>12</v>
      </c>
      <c r="BQ882">
        <v>6.3</v>
      </c>
      <c r="BR882">
        <v>7.6</v>
      </c>
      <c r="BS882">
        <v>7.5</v>
      </c>
      <c r="BT882">
        <v>7.4</v>
      </c>
      <c r="BU882">
        <v>6.3</v>
      </c>
      <c r="BV882">
        <v>7.1</v>
      </c>
      <c r="BW882">
        <v>5.9</v>
      </c>
      <c r="BX882">
        <v>5.4</v>
      </c>
      <c r="BY882">
        <v>6.3</v>
      </c>
      <c r="BZ882">
        <v>4.3</v>
      </c>
      <c r="CA882">
        <v>2.8</v>
      </c>
      <c r="CB882">
        <v>5.8</v>
      </c>
      <c r="CC882">
        <v>7.3</v>
      </c>
      <c r="CD882">
        <v>6.6</v>
      </c>
      <c r="CE882">
        <v>7.4</v>
      </c>
      <c r="CF882">
        <v>547.99994890000005</v>
      </c>
      <c r="CG882">
        <f>IF(CJ882&lt;$CH$1,CJ882,)</f>
        <v>1000.000003</v>
      </c>
      <c r="CH882">
        <v>1</v>
      </c>
      <c r="CI882">
        <v>882</v>
      </c>
      <c r="CJ882">
        <v>1000.000003</v>
      </c>
      <c r="CK882">
        <f t="shared" si="40"/>
        <v>1095.9998978000001</v>
      </c>
      <c r="CL882">
        <f t="shared" si="41"/>
        <v>547.76900164330698</v>
      </c>
    </row>
    <row r="883" spans="1:90" x14ac:dyDescent="0.25">
      <c r="A883" s="5" t="s">
        <v>934</v>
      </c>
      <c r="B883" s="2" t="s">
        <v>991</v>
      </c>
      <c r="C883" s="10">
        <v>41821</v>
      </c>
      <c r="E883" s="14" t="e">
        <f t="shared" si="39"/>
        <v>#NUM!</v>
      </c>
      <c r="H883">
        <v>250</v>
      </c>
      <c r="I883">
        <v>78.7</v>
      </c>
      <c r="J883">
        <v>156.19999999999999</v>
      </c>
      <c r="K883">
        <v>7.6</v>
      </c>
      <c r="L883">
        <v>149</v>
      </c>
      <c r="M883">
        <v>67</v>
      </c>
      <c r="N883" t="s">
        <v>76</v>
      </c>
      <c r="O883">
        <v>267</v>
      </c>
      <c r="P883">
        <v>720</v>
      </c>
      <c r="Q883">
        <v>1280</v>
      </c>
      <c r="R883" s="1" t="s">
        <v>77</v>
      </c>
      <c r="S883" s="1" t="s">
        <v>77</v>
      </c>
      <c r="T883" t="s">
        <v>74</v>
      </c>
      <c r="U883">
        <v>4</v>
      </c>
      <c r="V883">
        <v>17.702999999999999</v>
      </c>
      <c r="W883">
        <v>1.2</v>
      </c>
      <c r="X883">
        <v>1</v>
      </c>
      <c r="Y883">
        <v>8</v>
      </c>
      <c r="Z883" t="s">
        <v>104</v>
      </c>
      <c r="AA883">
        <v>2500</v>
      </c>
      <c r="AB883">
        <v>91</v>
      </c>
      <c r="AC883">
        <v>22.18</v>
      </c>
      <c r="AD883">
        <v>11.78</v>
      </c>
      <c r="AE883">
        <v>12.37</v>
      </c>
      <c r="AF883" t="s">
        <v>74</v>
      </c>
      <c r="AG883">
        <v>8</v>
      </c>
      <c r="AH883" t="s">
        <v>74</v>
      </c>
      <c r="AI883">
        <v>5</v>
      </c>
      <c r="AJ883" t="s">
        <v>74</v>
      </c>
      <c r="AK883" t="s">
        <v>77</v>
      </c>
      <c r="AL883" t="s">
        <v>78</v>
      </c>
      <c r="AM883" t="s">
        <v>78</v>
      </c>
      <c r="AN883" t="s">
        <v>78</v>
      </c>
      <c r="AO883" t="s">
        <v>78</v>
      </c>
      <c r="AP883" t="s">
        <v>74</v>
      </c>
      <c r="AQ883" t="s">
        <v>74</v>
      </c>
      <c r="AR883" t="s">
        <v>78</v>
      </c>
      <c r="AS883" t="s">
        <v>78</v>
      </c>
      <c r="AT883" t="s">
        <v>78</v>
      </c>
      <c r="AU883" t="s">
        <v>78</v>
      </c>
      <c r="AV883" t="s">
        <v>78</v>
      </c>
      <c r="AW883" t="s">
        <v>74</v>
      </c>
      <c r="AX883" t="s">
        <v>78</v>
      </c>
      <c r="AY883">
        <v>4</v>
      </c>
      <c r="AZ883">
        <v>1</v>
      </c>
      <c r="BA883">
        <v>1</v>
      </c>
      <c r="BB883">
        <v>0</v>
      </c>
      <c r="BC883">
        <v>0</v>
      </c>
      <c r="BD883">
        <v>0.428571429</v>
      </c>
      <c r="BE883">
        <v>0.66666666699999999</v>
      </c>
      <c r="BF883">
        <v>0</v>
      </c>
      <c r="BG883">
        <v>0</v>
      </c>
      <c r="BH883">
        <v>0</v>
      </c>
      <c r="BI883">
        <v>0.4</v>
      </c>
      <c r="BJ883">
        <v>0</v>
      </c>
      <c r="BK883">
        <v>0</v>
      </c>
      <c r="BL883">
        <v>0.5</v>
      </c>
      <c r="BM883">
        <v>0.5</v>
      </c>
      <c r="BN883">
        <v>0</v>
      </c>
      <c r="BO883">
        <v>0</v>
      </c>
      <c r="BP883">
        <v>0</v>
      </c>
      <c r="BQ883" t="s">
        <v>74</v>
      </c>
      <c r="BR883" t="s">
        <v>74</v>
      </c>
      <c r="BS883" t="s">
        <v>74</v>
      </c>
      <c r="BT883" t="s">
        <v>74</v>
      </c>
      <c r="BU883" t="s">
        <v>74</v>
      </c>
      <c r="BV883" t="s">
        <v>74</v>
      </c>
      <c r="BW883" t="s">
        <v>74</v>
      </c>
      <c r="BX883" t="s">
        <v>74</v>
      </c>
      <c r="BY883" t="s">
        <v>74</v>
      </c>
      <c r="BZ883" t="s">
        <v>74</v>
      </c>
      <c r="CA883" t="s">
        <v>74</v>
      </c>
      <c r="CB883" t="s">
        <v>74</v>
      </c>
      <c r="CC883" t="s">
        <v>74</v>
      </c>
      <c r="CD883" t="s">
        <v>74</v>
      </c>
      <c r="CE883" t="s">
        <v>74</v>
      </c>
      <c r="CF883">
        <v>547.99993810000001</v>
      </c>
      <c r="CG883">
        <f>IF(CJ883&lt;$CH$1,CJ883,)</f>
        <v>1425.5851809999999</v>
      </c>
      <c r="CH883">
        <v>1</v>
      </c>
      <c r="CI883">
        <v>883</v>
      </c>
      <c r="CJ883">
        <v>1425.5851809999999</v>
      </c>
      <c r="CK883">
        <f t="shared" si="40"/>
        <v>1095.9998762</v>
      </c>
      <c r="CL883">
        <f t="shared" si="41"/>
        <v>780.89136901118889</v>
      </c>
    </row>
    <row r="884" spans="1:90" x14ac:dyDescent="0.25">
      <c r="A884" s="5" t="s">
        <v>934</v>
      </c>
      <c r="B884" s="2" t="s">
        <v>992</v>
      </c>
      <c r="C884" s="10">
        <v>41791</v>
      </c>
      <c r="E884" s="14" t="e">
        <f t="shared" si="39"/>
        <v>#NUM!</v>
      </c>
      <c r="H884">
        <v>250</v>
      </c>
      <c r="I884">
        <v>72</v>
      </c>
      <c r="J884">
        <v>137</v>
      </c>
      <c r="K884">
        <v>11</v>
      </c>
      <c r="L884">
        <v>163</v>
      </c>
      <c r="M884">
        <v>70</v>
      </c>
      <c r="N884" t="s">
        <v>76</v>
      </c>
      <c r="O884">
        <v>441</v>
      </c>
      <c r="P884">
        <v>1080</v>
      </c>
      <c r="Q884">
        <v>1920</v>
      </c>
      <c r="R884" s="1" t="s">
        <v>78</v>
      </c>
      <c r="S884" s="1" t="s">
        <v>77</v>
      </c>
      <c r="T884" t="s">
        <v>993</v>
      </c>
      <c r="U884">
        <v>4</v>
      </c>
      <c r="V884">
        <v>33.253999999999998</v>
      </c>
      <c r="W884">
        <v>2.2999999999999998</v>
      </c>
      <c r="X884">
        <v>3</v>
      </c>
      <c r="Y884">
        <v>16</v>
      </c>
      <c r="Z884" t="s">
        <v>104</v>
      </c>
      <c r="AA884">
        <v>3000</v>
      </c>
      <c r="AF884" t="s">
        <v>74</v>
      </c>
      <c r="AG884">
        <v>13</v>
      </c>
      <c r="AH884">
        <v>2</v>
      </c>
      <c r="AI884">
        <v>3.1</v>
      </c>
      <c r="AJ884" t="s">
        <v>74</v>
      </c>
      <c r="AK884" t="s">
        <v>77</v>
      </c>
      <c r="AL884" t="s">
        <v>78</v>
      </c>
      <c r="AM884" t="s">
        <v>78</v>
      </c>
      <c r="AN884" t="s">
        <v>78</v>
      </c>
      <c r="AO884" t="s">
        <v>78</v>
      </c>
      <c r="AP884" t="s">
        <v>78</v>
      </c>
      <c r="AQ884" t="s">
        <v>78</v>
      </c>
      <c r="AR884" t="s">
        <v>78</v>
      </c>
      <c r="AS884" t="s">
        <v>78</v>
      </c>
      <c r="AT884" t="s">
        <v>78</v>
      </c>
      <c r="AU884" t="s">
        <v>78</v>
      </c>
      <c r="AV884" t="s">
        <v>78</v>
      </c>
      <c r="AW884" t="s">
        <v>74</v>
      </c>
      <c r="AX884" t="s">
        <v>78</v>
      </c>
      <c r="AY884">
        <v>4</v>
      </c>
      <c r="AZ884">
        <v>1</v>
      </c>
      <c r="BA884">
        <v>1</v>
      </c>
      <c r="BB884">
        <v>0.6</v>
      </c>
      <c r="BC884">
        <v>0</v>
      </c>
      <c r="BD884">
        <v>0.428571429</v>
      </c>
      <c r="BE884">
        <v>0.66666666699999999</v>
      </c>
      <c r="BF884">
        <v>0.125</v>
      </c>
      <c r="BG884">
        <v>0</v>
      </c>
      <c r="BH884">
        <v>0</v>
      </c>
      <c r="BI884">
        <v>0.4</v>
      </c>
      <c r="BJ884">
        <v>0.27272727299999999</v>
      </c>
      <c r="BK884">
        <v>0</v>
      </c>
      <c r="BL884">
        <v>0.5</v>
      </c>
      <c r="BM884">
        <v>0.5</v>
      </c>
      <c r="BN884">
        <v>0.5</v>
      </c>
      <c r="BO884">
        <v>0</v>
      </c>
      <c r="BP884">
        <v>0</v>
      </c>
      <c r="BQ884" t="s">
        <v>74</v>
      </c>
      <c r="BR884" t="s">
        <v>74</v>
      </c>
      <c r="BS884" t="s">
        <v>74</v>
      </c>
      <c r="BT884" t="s">
        <v>74</v>
      </c>
      <c r="BU884" t="s">
        <v>74</v>
      </c>
      <c r="BV884" t="s">
        <v>74</v>
      </c>
      <c r="BW884" t="s">
        <v>74</v>
      </c>
      <c r="BX884" t="s">
        <v>74</v>
      </c>
      <c r="BY884" t="s">
        <v>74</v>
      </c>
      <c r="BZ884" t="s">
        <v>74</v>
      </c>
      <c r="CA884" t="s">
        <v>74</v>
      </c>
      <c r="CB884" t="s">
        <v>74</v>
      </c>
      <c r="CC884" t="s">
        <v>74</v>
      </c>
      <c r="CD884" t="s">
        <v>74</v>
      </c>
      <c r="CE884" t="s">
        <v>74</v>
      </c>
      <c r="CF884">
        <v>499.34337140000002</v>
      </c>
      <c r="CG884">
        <f>IF(CJ884&lt;$CH$1,CJ884,)</f>
        <v>0</v>
      </c>
      <c r="CH884">
        <v>1</v>
      </c>
      <c r="CI884">
        <v>884</v>
      </c>
      <c r="CJ884">
        <v>14999.99994</v>
      </c>
      <c r="CK884">
        <f t="shared" si="40"/>
        <v>998.68674280000005</v>
      </c>
      <c r="CL884">
        <f t="shared" si="41"/>
        <v>0</v>
      </c>
    </row>
    <row r="885" spans="1:90" x14ac:dyDescent="0.25">
      <c r="A885" s="5" t="s">
        <v>934</v>
      </c>
      <c r="B885" s="2" t="s">
        <v>994</v>
      </c>
      <c r="C885" s="10">
        <v>41791</v>
      </c>
      <c r="E885" s="14" t="e">
        <f t="shared" si="39"/>
        <v>#NUM!</v>
      </c>
      <c r="H885">
        <v>400</v>
      </c>
      <c r="I885">
        <v>77</v>
      </c>
      <c r="J885">
        <v>150.69999999999999</v>
      </c>
      <c r="K885">
        <v>7</v>
      </c>
      <c r="L885">
        <v>148</v>
      </c>
      <c r="M885">
        <v>66</v>
      </c>
      <c r="N885" t="s">
        <v>76</v>
      </c>
      <c r="O885">
        <v>277</v>
      </c>
      <c r="P885">
        <v>720</v>
      </c>
      <c r="Q885">
        <v>1280</v>
      </c>
      <c r="R885" s="1" t="s">
        <v>77</v>
      </c>
      <c r="S885" s="1" t="s">
        <v>77</v>
      </c>
      <c r="T885" t="s">
        <v>74</v>
      </c>
      <c r="U885">
        <v>4</v>
      </c>
      <c r="V885">
        <v>21.989000000000001</v>
      </c>
      <c r="W885">
        <v>1.6</v>
      </c>
      <c r="X885">
        <v>1</v>
      </c>
      <c r="Y885">
        <v>8</v>
      </c>
      <c r="Z885" t="s">
        <v>104</v>
      </c>
      <c r="AA885">
        <v>2500</v>
      </c>
      <c r="AB885">
        <v>75</v>
      </c>
      <c r="AC885">
        <v>19.8</v>
      </c>
      <c r="AD885">
        <v>9.3800000000000008</v>
      </c>
      <c r="AE885">
        <v>9.93</v>
      </c>
      <c r="AF885" t="s">
        <v>74</v>
      </c>
      <c r="AG885">
        <v>8</v>
      </c>
      <c r="AH885" t="s">
        <v>74</v>
      </c>
      <c r="AI885">
        <v>1.1000000000000001</v>
      </c>
      <c r="AJ885" t="s">
        <v>74</v>
      </c>
      <c r="AK885" t="s">
        <v>77</v>
      </c>
      <c r="AL885" t="s">
        <v>78</v>
      </c>
      <c r="AM885" t="s">
        <v>78</v>
      </c>
      <c r="AN885" t="s">
        <v>78</v>
      </c>
      <c r="AO885" t="s">
        <v>78</v>
      </c>
      <c r="AP885" t="s">
        <v>78</v>
      </c>
      <c r="AQ885" t="s">
        <v>74</v>
      </c>
      <c r="AR885" t="s">
        <v>78</v>
      </c>
      <c r="AS885" t="s">
        <v>78</v>
      </c>
      <c r="AT885" t="s">
        <v>78</v>
      </c>
      <c r="AU885" t="s">
        <v>78</v>
      </c>
      <c r="AV885" t="s">
        <v>78</v>
      </c>
      <c r="AW885" t="s">
        <v>74</v>
      </c>
      <c r="AX885" t="s">
        <v>78</v>
      </c>
      <c r="AY885">
        <v>4</v>
      </c>
      <c r="AZ885">
        <v>1</v>
      </c>
      <c r="BA885">
        <v>0.5</v>
      </c>
      <c r="BB885">
        <v>0.2</v>
      </c>
      <c r="BC885">
        <v>0</v>
      </c>
      <c r="BD885">
        <v>0.428571429</v>
      </c>
      <c r="BE885">
        <v>0</v>
      </c>
      <c r="BF885">
        <v>0</v>
      </c>
      <c r="BG885">
        <v>0</v>
      </c>
      <c r="BH885">
        <v>0</v>
      </c>
      <c r="BI885">
        <v>0.2</v>
      </c>
      <c r="BJ885">
        <v>0</v>
      </c>
      <c r="BK885">
        <v>0</v>
      </c>
      <c r="BL885">
        <v>0.5</v>
      </c>
      <c r="BM885">
        <v>0.25</v>
      </c>
      <c r="BN885">
        <v>0</v>
      </c>
      <c r="BO885">
        <v>0</v>
      </c>
      <c r="BP885">
        <v>13</v>
      </c>
      <c r="BQ885">
        <v>4</v>
      </c>
      <c r="BR885">
        <v>5.0999999999999996</v>
      </c>
      <c r="BS885">
        <v>7.5</v>
      </c>
      <c r="BT885">
        <v>6.5</v>
      </c>
      <c r="BU885">
        <v>6.9</v>
      </c>
      <c r="BV885">
        <v>7.5</v>
      </c>
      <c r="BW885">
        <v>4.9000000000000004</v>
      </c>
      <c r="BX885">
        <v>3.2</v>
      </c>
      <c r="BY885">
        <v>6.6</v>
      </c>
      <c r="BZ885">
        <v>4.8</v>
      </c>
      <c r="CA885">
        <v>5.2</v>
      </c>
      <c r="CB885">
        <v>6.9</v>
      </c>
      <c r="CC885">
        <v>7.3</v>
      </c>
      <c r="CD885">
        <v>6.6</v>
      </c>
      <c r="CE885">
        <v>7.6</v>
      </c>
      <c r="CF885">
        <v>499.34337140000002</v>
      </c>
      <c r="CG885">
        <f>IF(CJ885&lt;$CH$1,CJ885,)</f>
        <v>1425.1734329999999</v>
      </c>
      <c r="CH885">
        <v>1</v>
      </c>
      <c r="CI885">
        <v>885</v>
      </c>
      <c r="CJ885">
        <v>1425.1734329999999</v>
      </c>
      <c r="CK885">
        <f t="shared" si="40"/>
        <v>998.68674280000005</v>
      </c>
      <c r="CL885">
        <f t="shared" si="41"/>
        <v>780.6658262209769</v>
      </c>
    </row>
    <row r="886" spans="1:90" x14ac:dyDescent="0.25">
      <c r="A886" s="5" t="s">
        <v>934</v>
      </c>
      <c r="B886" s="2" t="s">
        <v>995</v>
      </c>
      <c r="C886" s="10">
        <v>41671</v>
      </c>
      <c r="E886" s="14" t="e">
        <f t="shared" si="39"/>
        <v>#NUM!</v>
      </c>
      <c r="F886" s="3" t="s">
        <v>996</v>
      </c>
      <c r="H886">
        <v>220</v>
      </c>
      <c r="I886">
        <v>71.099999999999994</v>
      </c>
      <c r="J886">
        <v>139.69999999999999</v>
      </c>
      <c r="K886">
        <v>9</v>
      </c>
      <c r="L886">
        <v>148</v>
      </c>
      <c r="M886">
        <v>64</v>
      </c>
      <c r="N886" t="s">
        <v>76</v>
      </c>
      <c r="O886">
        <v>229</v>
      </c>
      <c r="P886">
        <v>540</v>
      </c>
      <c r="Q886">
        <v>960</v>
      </c>
      <c r="R886" s="1" t="s">
        <v>78</v>
      </c>
      <c r="S886" s="1" t="s">
        <v>77</v>
      </c>
      <c r="T886" t="s">
        <v>74</v>
      </c>
      <c r="U886">
        <v>4</v>
      </c>
      <c r="V886">
        <v>17.353999999999999</v>
      </c>
      <c r="W886">
        <v>1.2</v>
      </c>
      <c r="X886">
        <v>1</v>
      </c>
      <c r="Y886">
        <v>8</v>
      </c>
      <c r="Z886" t="s">
        <v>104</v>
      </c>
      <c r="AA886">
        <v>2300</v>
      </c>
      <c r="AB886">
        <v>67</v>
      </c>
      <c r="AC886">
        <v>16.670000000000002</v>
      </c>
      <c r="AD886">
        <v>9.8000000000000007</v>
      </c>
      <c r="AE886">
        <v>10.07</v>
      </c>
      <c r="AF886" t="s">
        <v>74</v>
      </c>
      <c r="AG886">
        <v>8</v>
      </c>
      <c r="AH886">
        <v>2.4</v>
      </c>
      <c r="AI886">
        <v>0.3</v>
      </c>
      <c r="AJ886" t="s">
        <v>74</v>
      </c>
      <c r="AK886" t="s">
        <v>77</v>
      </c>
      <c r="AL886" t="s">
        <v>78</v>
      </c>
      <c r="AM886" t="s">
        <v>78</v>
      </c>
      <c r="AN886" t="s">
        <v>78</v>
      </c>
      <c r="AO886" t="s">
        <v>78</v>
      </c>
      <c r="AP886" t="s">
        <v>74</v>
      </c>
      <c r="AQ886" t="s">
        <v>74</v>
      </c>
      <c r="AR886" t="s">
        <v>78</v>
      </c>
      <c r="AS886" t="s">
        <v>78</v>
      </c>
      <c r="AT886" t="s">
        <v>78</v>
      </c>
      <c r="AU886" t="s">
        <v>78</v>
      </c>
      <c r="AV886" t="s">
        <v>78</v>
      </c>
      <c r="AW886" t="s">
        <v>74</v>
      </c>
      <c r="AX886" t="s">
        <v>78</v>
      </c>
      <c r="AY886">
        <v>4</v>
      </c>
      <c r="AZ886">
        <v>1</v>
      </c>
      <c r="BA886">
        <v>0.5</v>
      </c>
      <c r="BB886">
        <v>0</v>
      </c>
      <c r="BC886">
        <v>0</v>
      </c>
      <c r="BD886">
        <v>0.428571429</v>
      </c>
      <c r="BE886">
        <v>0.33333333300000001</v>
      </c>
      <c r="BF886">
        <v>0</v>
      </c>
      <c r="BG886">
        <v>0</v>
      </c>
      <c r="BH886">
        <v>0</v>
      </c>
      <c r="BI886">
        <v>0.2</v>
      </c>
      <c r="BJ886">
        <v>0</v>
      </c>
      <c r="BK886">
        <v>0</v>
      </c>
      <c r="BL886">
        <v>0.5</v>
      </c>
      <c r="BM886">
        <v>0.25</v>
      </c>
      <c r="BN886">
        <v>0</v>
      </c>
      <c r="BO886">
        <v>0</v>
      </c>
      <c r="BP886">
        <v>64</v>
      </c>
      <c r="BQ886">
        <v>5.4</v>
      </c>
      <c r="BR886">
        <v>6.8</v>
      </c>
      <c r="BS886">
        <v>7</v>
      </c>
      <c r="BT886">
        <v>7.1</v>
      </c>
      <c r="BU886">
        <v>4.9000000000000004</v>
      </c>
      <c r="BV886">
        <v>5.3</v>
      </c>
      <c r="BW886">
        <v>5.5</v>
      </c>
      <c r="BX886">
        <v>4.0999999999999996</v>
      </c>
      <c r="BY886">
        <v>5.7</v>
      </c>
      <c r="BZ886">
        <v>3</v>
      </c>
      <c r="CA886">
        <v>3</v>
      </c>
      <c r="CB886">
        <v>6</v>
      </c>
      <c r="CC886">
        <v>7.5</v>
      </c>
      <c r="CD886">
        <v>6.9</v>
      </c>
      <c r="CE886">
        <v>7.4</v>
      </c>
      <c r="CF886">
        <v>546.94189659999995</v>
      </c>
      <c r="CG886">
        <f>IF(CJ886&lt;$CH$1,CJ886,)</f>
        <v>1192.7480499999999</v>
      </c>
      <c r="CH886">
        <v>1</v>
      </c>
      <c r="CI886">
        <v>886</v>
      </c>
      <c r="CJ886">
        <v>1192.7480499999999</v>
      </c>
      <c r="CK886">
        <f t="shared" si="40"/>
        <v>1093.8837931999999</v>
      </c>
      <c r="CL886">
        <f t="shared" si="41"/>
        <v>653.3504066004499</v>
      </c>
    </row>
    <row r="887" spans="1:90" x14ac:dyDescent="0.25">
      <c r="A887" s="5" t="s">
        <v>934</v>
      </c>
      <c r="B887" s="2" t="s">
        <v>988</v>
      </c>
      <c r="C887" s="10">
        <v>41671</v>
      </c>
      <c r="D887" s="10">
        <v>41883</v>
      </c>
      <c r="E887" s="14">
        <f t="shared" si="39"/>
        <v>7</v>
      </c>
      <c r="F887" s="3" t="s">
        <v>997</v>
      </c>
      <c r="G887" s="3" t="s">
        <v>981</v>
      </c>
      <c r="H887">
        <v>700</v>
      </c>
      <c r="I887">
        <v>73.3</v>
      </c>
      <c r="J887">
        <v>146.80000000000001</v>
      </c>
      <c r="K887">
        <v>8</v>
      </c>
      <c r="L887">
        <v>163</v>
      </c>
      <c r="M887">
        <v>69</v>
      </c>
      <c r="N887" t="s">
        <v>76</v>
      </c>
      <c r="O887">
        <v>424</v>
      </c>
      <c r="P887">
        <v>1080</v>
      </c>
      <c r="Q887">
        <v>1920</v>
      </c>
      <c r="R887" s="1" t="s">
        <v>78</v>
      </c>
      <c r="S887" s="1" t="s">
        <v>77</v>
      </c>
      <c r="T887" t="s">
        <v>998</v>
      </c>
      <c r="U887">
        <v>4</v>
      </c>
      <c r="V887">
        <v>47.881</v>
      </c>
      <c r="W887">
        <v>2.2999999999999998</v>
      </c>
      <c r="X887">
        <v>3</v>
      </c>
      <c r="Y887">
        <v>16</v>
      </c>
      <c r="Z887" t="s">
        <v>104</v>
      </c>
      <c r="AA887">
        <v>3200</v>
      </c>
      <c r="AB887">
        <v>89</v>
      </c>
      <c r="AC887">
        <v>22.22</v>
      </c>
      <c r="AD887">
        <v>11.53</v>
      </c>
      <c r="AE887">
        <v>12.27</v>
      </c>
      <c r="AF887">
        <v>79</v>
      </c>
      <c r="AG887">
        <v>13</v>
      </c>
      <c r="AH887">
        <v>2</v>
      </c>
      <c r="AI887">
        <v>2.2000000000000002</v>
      </c>
      <c r="AJ887" t="s">
        <v>74</v>
      </c>
      <c r="AK887" t="s">
        <v>77</v>
      </c>
      <c r="AL887" t="s">
        <v>78</v>
      </c>
      <c r="AM887" t="s">
        <v>78</v>
      </c>
      <c r="AN887" t="s">
        <v>78</v>
      </c>
      <c r="AO887" t="s">
        <v>78</v>
      </c>
      <c r="AP887" t="s">
        <v>78</v>
      </c>
      <c r="AQ887" t="s">
        <v>78</v>
      </c>
      <c r="AR887" t="s">
        <v>78</v>
      </c>
      <c r="AS887" t="s">
        <v>78</v>
      </c>
      <c r="AT887" t="s">
        <v>78</v>
      </c>
      <c r="AU887" t="s">
        <v>78</v>
      </c>
      <c r="AV887" t="s">
        <v>78</v>
      </c>
      <c r="AW887" t="s">
        <v>74</v>
      </c>
      <c r="AX887" t="s">
        <v>78</v>
      </c>
      <c r="AY887">
        <v>4</v>
      </c>
      <c r="AZ887">
        <v>1</v>
      </c>
      <c r="BA887">
        <v>1</v>
      </c>
      <c r="BB887">
        <v>0.8</v>
      </c>
      <c r="BC887">
        <v>0</v>
      </c>
      <c r="BD887">
        <v>0.428571429</v>
      </c>
      <c r="BE887">
        <v>1</v>
      </c>
      <c r="BF887">
        <v>0.3125</v>
      </c>
      <c r="BG887">
        <v>0</v>
      </c>
      <c r="BH887">
        <v>0</v>
      </c>
      <c r="BI887">
        <v>0.4</v>
      </c>
      <c r="BJ887">
        <v>0.27272727299999999</v>
      </c>
      <c r="BK887">
        <v>0</v>
      </c>
      <c r="BL887">
        <v>0.5</v>
      </c>
      <c r="BM887">
        <v>0.5</v>
      </c>
      <c r="BN887">
        <v>0.33333333300000001</v>
      </c>
      <c r="BO887">
        <v>0</v>
      </c>
      <c r="BP887">
        <v>126</v>
      </c>
      <c r="BQ887">
        <v>8.4</v>
      </c>
      <c r="BR887">
        <v>7.6</v>
      </c>
      <c r="BS887">
        <v>9</v>
      </c>
      <c r="BT887">
        <v>8.1</v>
      </c>
      <c r="BU887">
        <v>7.5</v>
      </c>
      <c r="BV887">
        <v>8.6</v>
      </c>
      <c r="BW887">
        <v>8.9</v>
      </c>
      <c r="BX887">
        <v>8.4</v>
      </c>
      <c r="BY887">
        <v>9</v>
      </c>
      <c r="BZ887">
        <v>7.2</v>
      </c>
      <c r="CA887">
        <v>7</v>
      </c>
      <c r="CB887">
        <v>7.1</v>
      </c>
      <c r="CC887">
        <v>8.5</v>
      </c>
      <c r="CD887">
        <v>8.6999999999999993</v>
      </c>
      <c r="CE887">
        <v>8.1999999999999993</v>
      </c>
      <c r="CF887">
        <v>546.94189659999995</v>
      </c>
      <c r="CG887">
        <f>IF(CJ887&lt;$CH$1,CJ887,)</f>
        <v>1116.2224209999999</v>
      </c>
      <c r="CH887">
        <v>1</v>
      </c>
      <c r="CI887">
        <v>887</v>
      </c>
      <c r="CJ887">
        <v>1116.2224209999999</v>
      </c>
      <c r="CK887">
        <f t="shared" si="40"/>
        <v>1093.8837931999999</v>
      </c>
      <c r="CL887">
        <f t="shared" si="41"/>
        <v>611.43203932874894</v>
      </c>
    </row>
    <row r="888" spans="1:90" x14ac:dyDescent="0.25">
      <c r="A888" s="5" t="s">
        <v>934</v>
      </c>
      <c r="B888" s="2" t="s">
        <v>989</v>
      </c>
      <c r="C888" s="10">
        <v>41640</v>
      </c>
      <c r="D888" s="10">
        <v>41883</v>
      </c>
      <c r="E888" s="14">
        <f t="shared" si="39"/>
        <v>8</v>
      </c>
      <c r="G888" s="3" t="s">
        <v>975</v>
      </c>
      <c r="H888">
        <v>600</v>
      </c>
      <c r="I888">
        <v>64.900000000000006</v>
      </c>
      <c r="J888">
        <v>127</v>
      </c>
      <c r="K888">
        <v>9</v>
      </c>
      <c r="L888">
        <v>137</v>
      </c>
      <c r="M888">
        <v>62</v>
      </c>
      <c r="N888" t="s">
        <v>76</v>
      </c>
      <c r="O888">
        <v>342</v>
      </c>
      <c r="P888">
        <v>720</v>
      </c>
      <c r="Q888">
        <v>1280</v>
      </c>
      <c r="R888" s="1" t="s">
        <v>77</v>
      </c>
      <c r="S888" s="1" t="s">
        <v>77</v>
      </c>
      <c r="T888" t="s">
        <v>998</v>
      </c>
      <c r="U888">
        <v>4</v>
      </c>
      <c r="V888">
        <v>33.468000000000004</v>
      </c>
      <c r="W888">
        <v>2.2999999999999998</v>
      </c>
      <c r="X888">
        <v>2</v>
      </c>
      <c r="Y888">
        <v>16</v>
      </c>
      <c r="Z888" t="s">
        <v>104</v>
      </c>
      <c r="AA888">
        <v>2300</v>
      </c>
      <c r="AB888">
        <v>65</v>
      </c>
      <c r="AC888">
        <v>20.7</v>
      </c>
      <c r="AD888">
        <v>12.62</v>
      </c>
      <c r="AE888">
        <v>10.02</v>
      </c>
      <c r="AF888" t="s">
        <v>74</v>
      </c>
      <c r="AG888">
        <v>20.7</v>
      </c>
      <c r="AH888">
        <v>2</v>
      </c>
      <c r="AI888">
        <v>2</v>
      </c>
      <c r="AJ888" t="s">
        <v>74</v>
      </c>
      <c r="AK888" t="s">
        <v>77</v>
      </c>
      <c r="AL888" t="s">
        <v>78</v>
      </c>
      <c r="AM888" t="s">
        <v>78</v>
      </c>
      <c r="AN888" t="s">
        <v>78</v>
      </c>
      <c r="AO888" t="s">
        <v>78</v>
      </c>
      <c r="AP888" t="s">
        <v>78</v>
      </c>
      <c r="AQ888" t="s">
        <v>74</v>
      </c>
      <c r="AR888" t="s">
        <v>78</v>
      </c>
      <c r="AS888" t="s">
        <v>78</v>
      </c>
      <c r="AT888" t="s">
        <v>78</v>
      </c>
      <c r="AU888" t="s">
        <v>78</v>
      </c>
      <c r="AV888" t="s">
        <v>78</v>
      </c>
      <c r="AW888" t="s">
        <v>74</v>
      </c>
      <c r="AX888" t="s">
        <v>78</v>
      </c>
      <c r="AY888">
        <v>4</v>
      </c>
      <c r="AZ888">
        <v>1</v>
      </c>
      <c r="BA888">
        <v>1</v>
      </c>
      <c r="BB888">
        <v>0.8</v>
      </c>
      <c r="BC888">
        <v>0</v>
      </c>
      <c r="BD888">
        <v>0.428571429</v>
      </c>
      <c r="BE888">
        <v>1</v>
      </c>
      <c r="BF888">
        <v>0.25</v>
      </c>
      <c r="BG888">
        <v>0</v>
      </c>
      <c r="BH888">
        <v>0</v>
      </c>
      <c r="BI888">
        <v>0.4</v>
      </c>
      <c r="BJ888">
        <v>0.27272727299999999</v>
      </c>
      <c r="BK888">
        <v>0</v>
      </c>
      <c r="BL888">
        <v>0.5</v>
      </c>
      <c r="BM888">
        <v>0.5</v>
      </c>
      <c r="BN888">
        <v>0.5</v>
      </c>
      <c r="BO888">
        <v>0</v>
      </c>
      <c r="BP888">
        <v>47</v>
      </c>
      <c r="BQ888">
        <v>8.6</v>
      </c>
      <c r="BR888">
        <v>7.7</v>
      </c>
      <c r="BS888">
        <v>8.6999999999999993</v>
      </c>
      <c r="BT888">
        <v>9.4</v>
      </c>
      <c r="BU888">
        <v>7.8</v>
      </c>
      <c r="BV888">
        <v>6.8</v>
      </c>
      <c r="BW888">
        <v>8.9</v>
      </c>
      <c r="BX888">
        <v>8.6</v>
      </c>
      <c r="BY888">
        <v>8.6999999999999993</v>
      </c>
      <c r="BZ888">
        <v>6.7</v>
      </c>
      <c r="CA888">
        <v>6.9</v>
      </c>
      <c r="CB888">
        <v>7.2</v>
      </c>
      <c r="CC888">
        <v>8.6999999999999993</v>
      </c>
      <c r="CD888">
        <v>8.6</v>
      </c>
      <c r="CE888">
        <v>8.6999999999999993</v>
      </c>
      <c r="CF888">
        <v>157.41673109999999</v>
      </c>
      <c r="CG888">
        <f>IF(CJ888&lt;$CH$1,CJ888,)</f>
        <v>1000.000061</v>
      </c>
      <c r="CH888">
        <v>1</v>
      </c>
      <c r="CI888">
        <v>888</v>
      </c>
      <c r="CJ888">
        <v>1000.000061</v>
      </c>
      <c r="CK888">
        <f t="shared" si="40"/>
        <v>314.83346219999999</v>
      </c>
      <c r="CL888">
        <f t="shared" si="41"/>
        <v>547.76903341390891</v>
      </c>
    </row>
    <row r="889" spans="1:90" x14ac:dyDescent="0.25">
      <c r="A889" s="5" t="s">
        <v>934</v>
      </c>
      <c r="B889" s="2" t="s">
        <v>990</v>
      </c>
      <c r="C889" s="10">
        <v>41640</v>
      </c>
      <c r="D889" s="10">
        <v>41883</v>
      </c>
      <c r="E889" s="14">
        <f t="shared" si="39"/>
        <v>8</v>
      </c>
      <c r="G889" s="3" t="s">
        <v>985</v>
      </c>
      <c r="H889">
        <v>130</v>
      </c>
      <c r="I889">
        <v>62.4</v>
      </c>
      <c r="J889">
        <v>118</v>
      </c>
      <c r="K889">
        <v>12</v>
      </c>
      <c r="L889">
        <v>120</v>
      </c>
      <c r="M889">
        <v>62</v>
      </c>
      <c r="N889" t="s">
        <v>76</v>
      </c>
      <c r="O889">
        <v>233</v>
      </c>
      <c r="P889">
        <v>480</v>
      </c>
      <c r="Q889">
        <v>800</v>
      </c>
      <c r="R889" s="1" t="s">
        <v>77</v>
      </c>
      <c r="S889" s="1" t="s">
        <v>77</v>
      </c>
      <c r="T889" t="s">
        <v>74</v>
      </c>
      <c r="U889">
        <v>2</v>
      </c>
      <c r="V889">
        <v>12.228999999999999</v>
      </c>
      <c r="W889">
        <v>1.2</v>
      </c>
      <c r="X889">
        <v>0.51200000000000001</v>
      </c>
      <c r="Y889">
        <v>4</v>
      </c>
      <c r="Z889" t="s">
        <v>104</v>
      </c>
      <c r="AA889">
        <v>1700</v>
      </c>
      <c r="AB889">
        <v>56</v>
      </c>
      <c r="AC889">
        <v>12.5</v>
      </c>
      <c r="AD889">
        <v>11.5</v>
      </c>
      <c r="AE889">
        <v>6.2</v>
      </c>
      <c r="AF889" t="s">
        <v>74</v>
      </c>
      <c r="AG889">
        <v>3.2</v>
      </c>
      <c r="AH889" t="s">
        <v>74</v>
      </c>
      <c r="AI889">
        <v>0</v>
      </c>
      <c r="AJ889" t="s">
        <v>74</v>
      </c>
      <c r="AK889" t="s">
        <v>77</v>
      </c>
      <c r="AL889" t="s">
        <v>78</v>
      </c>
      <c r="AM889" t="s">
        <v>78</v>
      </c>
      <c r="AN889" t="s">
        <v>78</v>
      </c>
      <c r="AO889" t="s">
        <v>78</v>
      </c>
      <c r="AP889" t="s">
        <v>74</v>
      </c>
      <c r="AQ889" t="s">
        <v>74</v>
      </c>
      <c r="AR889" t="s">
        <v>77</v>
      </c>
      <c r="AS889" t="s">
        <v>78</v>
      </c>
      <c r="AT889" t="s">
        <v>78</v>
      </c>
      <c r="AU889" t="s">
        <v>78</v>
      </c>
      <c r="AV889" t="s">
        <v>78</v>
      </c>
      <c r="AW889" t="s">
        <v>74</v>
      </c>
      <c r="AX889" t="s">
        <v>78</v>
      </c>
      <c r="AY889">
        <v>4</v>
      </c>
      <c r="AZ889">
        <v>1</v>
      </c>
      <c r="BA889">
        <v>0.5</v>
      </c>
      <c r="BB889">
        <v>0</v>
      </c>
      <c r="BC889">
        <v>0</v>
      </c>
      <c r="BD889">
        <v>0.428571429</v>
      </c>
      <c r="BE889">
        <v>0</v>
      </c>
      <c r="BF889">
        <v>0</v>
      </c>
      <c r="BG889">
        <v>0</v>
      </c>
      <c r="BH889">
        <v>0</v>
      </c>
      <c r="BI889">
        <v>0.2</v>
      </c>
      <c r="BJ889">
        <v>0</v>
      </c>
      <c r="BK889">
        <v>0</v>
      </c>
      <c r="BL889">
        <v>0.5</v>
      </c>
      <c r="BM889">
        <v>0.25</v>
      </c>
      <c r="BN889">
        <v>0</v>
      </c>
      <c r="BO889">
        <v>0</v>
      </c>
      <c r="BP889">
        <v>27</v>
      </c>
      <c r="BQ889">
        <v>4.5</v>
      </c>
      <c r="BR889">
        <v>6.6</v>
      </c>
      <c r="BS889">
        <v>6.6</v>
      </c>
      <c r="BT889">
        <v>6.7</v>
      </c>
      <c r="BU889">
        <v>4</v>
      </c>
      <c r="BV889">
        <v>5.9</v>
      </c>
      <c r="BW889">
        <v>4.2</v>
      </c>
      <c r="BX889">
        <v>2.5</v>
      </c>
      <c r="BY889">
        <v>6.6</v>
      </c>
      <c r="BZ889">
        <v>6.6</v>
      </c>
      <c r="CA889">
        <v>6.7</v>
      </c>
      <c r="CB889">
        <v>4</v>
      </c>
      <c r="CC889">
        <v>7.5</v>
      </c>
      <c r="CD889">
        <v>6</v>
      </c>
      <c r="CE889">
        <v>7.3</v>
      </c>
      <c r="CF889">
        <v>157.41673109999999</v>
      </c>
      <c r="CG889">
        <f>IF(CJ889&lt;$CH$1,CJ889,)</f>
        <v>1013.756188</v>
      </c>
      <c r="CH889">
        <v>1</v>
      </c>
      <c r="CI889">
        <v>889</v>
      </c>
      <c r="CJ889">
        <v>1013.756188</v>
      </c>
      <c r="CK889">
        <f t="shared" si="40"/>
        <v>314.83346219999999</v>
      </c>
      <c r="CL889">
        <f t="shared" si="41"/>
        <v>555.30421334457196</v>
      </c>
    </row>
    <row r="890" spans="1:90" x14ac:dyDescent="0.25">
      <c r="A890" s="5" t="s">
        <v>934</v>
      </c>
      <c r="B890" s="2" t="s">
        <v>999</v>
      </c>
      <c r="C890" s="10">
        <v>41640</v>
      </c>
      <c r="E890" s="14" t="e">
        <f t="shared" si="39"/>
        <v>#NUM!</v>
      </c>
      <c r="H890">
        <v>400</v>
      </c>
      <c r="I890">
        <v>83.8</v>
      </c>
      <c r="J890">
        <v>165.2</v>
      </c>
      <c r="K890">
        <v>8</v>
      </c>
      <c r="L890">
        <v>172</v>
      </c>
      <c r="M890">
        <v>71</v>
      </c>
      <c r="N890" t="s">
        <v>76</v>
      </c>
      <c r="O890">
        <v>245</v>
      </c>
      <c r="P890">
        <v>720</v>
      </c>
      <c r="Q890">
        <v>1280</v>
      </c>
      <c r="R890" s="1" t="s">
        <v>77</v>
      </c>
      <c r="S890" s="1" t="s">
        <v>77</v>
      </c>
      <c r="T890" t="s">
        <v>74</v>
      </c>
      <c r="U890">
        <v>4</v>
      </c>
      <c r="V890">
        <v>18.989999999999998</v>
      </c>
      <c r="W890">
        <v>1.6</v>
      </c>
      <c r="X890">
        <v>1</v>
      </c>
      <c r="Y890">
        <v>8</v>
      </c>
      <c r="Z890" t="s">
        <v>104</v>
      </c>
      <c r="AA890">
        <v>3000</v>
      </c>
      <c r="AB890">
        <v>96</v>
      </c>
      <c r="AC890">
        <v>25.27</v>
      </c>
      <c r="AD890">
        <v>12.28</v>
      </c>
      <c r="AE890">
        <v>13.2</v>
      </c>
      <c r="AF890" t="s">
        <v>74</v>
      </c>
      <c r="AG890">
        <v>12.8</v>
      </c>
      <c r="AH890">
        <v>2.2000000000000002</v>
      </c>
      <c r="AI890">
        <v>0</v>
      </c>
      <c r="AJ890" t="s">
        <v>74</v>
      </c>
      <c r="AK890" t="s">
        <v>77</v>
      </c>
      <c r="AL890" t="s">
        <v>78</v>
      </c>
      <c r="AM890" t="s">
        <v>78</v>
      </c>
      <c r="AN890" t="s">
        <v>78</v>
      </c>
      <c r="AO890" t="s">
        <v>78</v>
      </c>
      <c r="AP890" t="s">
        <v>78</v>
      </c>
      <c r="AQ890" t="s">
        <v>74</v>
      </c>
      <c r="AR890" t="s">
        <v>78</v>
      </c>
      <c r="AS890" t="s">
        <v>78</v>
      </c>
      <c r="AT890" t="s">
        <v>78</v>
      </c>
      <c r="AU890" t="s">
        <v>78</v>
      </c>
      <c r="AV890" t="s">
        <v>78</v>
      </c>
      <c r="AW890" t="s">
        <v>74</v>
      </c>
      <c r="AX890" t="s">
        <v>78</v>
      </c>
      <c r="AY890">
        <v>4</v>
      </c>
      <c r="AZ890">
        <v>1</v>
      </c>
      <c r="BA890">
        <v>1</v>
      </c>
      <c r="BB890">
        <v>0.6</v>
      </c>
      <c r="BC890">
        <v>0</v>
      </c>
      <c r="BD890">
        <v>0.428571429</v>
      </c>
      <c r="BE890">
        <v>1</v>
      </c>
      <c r="BF890">
        <v>0.125</v>
      </c>
      <c r="BG890">
        <v>0</v>
      </c>
      <c r="BH890">
        <v>0</v>
      </c>
      <c r="BI890">
        <v>0.4</v>
      </c>
      <c r="BJ890">
        <v>0.18181818199999999</v>
      </c>
      <c r="BK890">
        <v>0</v>
      </c>
      <c r="BL890">
        <v>0.5</v>
      </c>
      <c r="BM890">
        <v>0.5</v>
      </c>
      <c r="BN890">
        <v>0.5</v>
      </c>
      <c r="BO890">
        <v>0</v>
      </c>
      <c r="BP890">
        <v>8</v>
      </c>
      <c r="BQ890">
        <v>5.9</v>
      </c>
      <c r="BR890">
        <v>6.4</v>
      </c>
      <c r="BS890">
        <v>7.8</v>
      </c>
      <c r="BT890">
        <v>7</v>
      </c>
      <c r="BU890">
        <v>7.1</v>
      </c>
      <c r="BV890">
        <v>7.4</v>
      </c>
      <c r="BW890">
        <v>5.0999999999999996</v>
      </c>
      <c r="BX890">
        <v>4.9000000000000004</v>
      </c>
      <c r="BY890">
        <v>6.4</v>
      </c>
      <c r="BZ890">
        <v>7.8</v>
      </c>
      <c r="CA890">
        <v>7</v>
      </c>
      <c r="CB890">
        <v>7.1</v>
      </c>
      <c r="CC890">
        <v>7.3</v>
      </c>
      <c r="CD890">
        <v>7.5</v>
      </c>
      <c r="CE890">
        <v>8.5</v>
      </c>
      <c r="CF890">
        <v>157.41673109999999</v>
      </c>
      <c r="CG890">
        <f>IF(CJ890&lt;$CH$1,CJ890,)</f>
        <v>2309.039025</v>
      </c>
      <c r="CH890">
        <v>1</v>
      </c>
      <c r="CI890">
        <v>890</v>
      </c>
      <c r="CJ890">
        <v>2309.039025</v>
      </c>
      <c r="CK890">
        <f t="shared" si="40"/>
        <v>314.83346219999999</v>
      </c>
      <c r="CL890">
        <f t="shared" si="41"/>
        <v>1264.819997685225</v>
      </c>
    </row>
    <row r="891" spans="1:90" x14ac:dyDescent="0.25">
      <c r="A891" s="5" t="s">
        <v>934</v>
      </c>
      <c r="B891" s="2" t="s">
        <v>1000</v>
      </c>
      <c r="C891" s="10">
        <v>41640</v>
      </c>
      <c r="E891" s="14" t="e">
        <f t="shared" si="39"/>
        <v>#NUM!</v>
      </c>
      <c r="H891">
        <v>590</v>
      </c>
      <c r="I891">
        <v>73.900000000000006</v>
      </c>
      <c r="J891">
        <v>145.69999999999999</v>
      </c>
      <c r="K891">
        <v>9</v>
      </c>
      <c r="L891">
        <v>162</v>
      </c>
      <c r="M891">
        <v>64</v>
      </c>
      <c r="N891" t="s">
        <v>76</v>
      </c>
      <c r="O891">
        <v>441</v>
      </c>
      <c r="P891">
        <v>1080</v>
      </c>
      <c r="Q891">
        <v>1920</v>
      </c>
      <c r="R891" s="1" t="s">
        <v>78</v>
      </c>
      <c r="S891" s="1" t="s">
        <v>77</v>
      </c>
      <c r="T891" t="s">
        <v>993</v>
      </c>
      <c r="U891">
        <v>4</v>
      </c>
      <c r="V891">
        <v>29.681000000000001</v>
      </c>
      <c r="W891">
        <v>2.2999999999999998</v>
      </c>
      <c r="X891">
        <v>2</v>
      </c>
      <c r="Y891">
        <v>32</v>
      </c>
      <c r="Z891" t="s">
        <v>104</v>
      </c>
      <c r="AA891">
        <v>3000</v>
      </c>
      <c r="AF891" t="s">
        <v>74</v>
      </c>
      <c r="AG891">
        <v>20.7</v>
      </c>
      <c r="AH891">
        <v>2</v>
      </c>
      <c r="AI891">
        <v>2</v>
      </c>
      <c r="AJ891" t="s">
        <v>74</v>
      </c>
      <c r="AK891" t="s">
        <v>77</v>
      </c>
      <c r="AL891" t="s">
        <v>78</v>
      </c>
      <c r="AM891" t="s">
        <v>78</v>
      </c>
      <c r="AN891" t="s">
        <v>78</v>
      </c>
      <c r="AO891" t="s">
        <v>78</v>
      </c>
      <c r="AP891" t="s">
        <v>78</v>
      </c>
      <c r="AQ891" t="s">
        <v>74</v>
      </c>
      <c r="AR891" t="s">
        <v>78</v>
      </c>
      <c r="AS891" t="s">
        <v>78</v>
      </c>
      <c r="AT891" t="s">
        <v>78</v>
      </c>
      <c r="AU891" t="s">
        <v>78</v>
      </c>
      <c r="AV891" t="s">
        <v>78</v>
      </c>
      <c r="AW891" t="s">
        <v>74</v>
      </c>
      <c r="AX891" t="s">
        <v>78</v>
      </c>
      <c r="AY891">
        <v>4</v>
      </c>
      <c r="AZ891">
        <v>1</v>
      </c>
      <c r="BA891">
        <v>1</v>
      </c>
      <c r="BB891">
        <v>0</v>
      </c>
      <c r="BC891">
        <v>0</v>
      </c>
      <c r="BD891">
        <v>0.428571429</v>
      </c>
      <c r="BE891">
        <v>1</v>
      </c>
      <c r="BF891">
        <v>0.125</v>
      </c>
      <c r="BG891">
        <v>0</v>
      </c>
      <c r="BH891">
        <v>0</v>
      </c>
      <c r="BI891">
        <v>0.4</v>
      </c>
      <c r="BJ891">
        <v>0</v>
      </c>
      <c r="BK891">
        <v>0</v>
      </c>
      <c r="BL891">
        <v>0.5</v>
      </c>
      <c r="BM891">
        <v>0.5</v>
      </c>
      <c r="BN891">
        <v>0</v>
      </c>
      <c r="BO891">
        <v>0</v>
      </c>
      <c r="BP891">
        <v>1</v>
      </c>
      <c r="BQ891" t="s">
        <v>74</v>
      </c>
      <c r="BR891" t="s">
        <v>74</v>
      </c>
      <c r="BS891" t="s">
        <v>74</v>
      </c>
      <c r="BT891" t="s">
        <v>74</v>
      </c>
      <c r="BU891" t="s">
        <v>74</v>
      </c>
      <c r="BV891" t="s">
        <v>74</v>
      </c>
      <c r="BW891" t="s">
        <v>74</v>
      </c>
      <c r="BX891" t="s">
        <v>74</v>
      </c>
      <c r="BY891" t="s">
        <v>74</v>
      </c>
      <c r="BZ891" t="s">
        <v>74</v>
      </c>
      <c r="CA891" t="s">
        <v>74</v>
      </c>
      <c r="CB891" t="s">
        <v>74</v>
      </c>
      <c r="CC891" t="s">
        <v>74</v>
      </c>
      <c r="CD891" t="s">
        <v>74</v>
      </c>
      <c r="CE891" t="s">
        <v>74</v>
      </c>
      <c r="CF891">
        <v>157.41673109999999</v>
      </c>
      <c r="CG891">
        <f>IF(CJ891&lt;$CH$1,CJ891,)</f>
        <v>1000.000061</v>
      </c>
      <c r="CH891">
        <v>1</v>
      </c>
      <c r="CI891">
        <v>891</v>
      </c>
      <c r="CJ891">
        <v>1000.000061</v>
      </c>
      <c r="CK891">
        <f t="shared" si="40"/>
        <v>314.83346219999999</v>
      </c>
      <c r="CL891">
        <f t="shared" si="41"/>
        <v>547.76903341390891</v>
      </c>
    </row>
    <row r="892" spans="1:90" x14ac:dyDescent="0.25">
      <c r="A892" s="5" t="s">
        <v>934</v>
      </c>
      <c r="B892" s="2" t="s">
        <v>997</v>
      </c>
      <c r="C892" s="10">
        <v>41518</v>
      </c>
      <c r="D892" s="10">
        <v>41671</v>
      </c>
      <c r="E892" s="14">
        <f t="shared" si="39"/>
        <v>5</v>
      </c>
      <c r="F892" s="3" t="s">
        <v>1001</v>
      </c>
      <c r="G892" s="3" t="s">
        <v>988</v>
      </c>
      <c r="H892">
        <v>650</v>
      </c>
      <c r="I892">
        <v>74</v>
      </c>
      <c r="J892">
        <v>144</v>
      </c>
      <c r="K892">
        <v>9</v>
      </c>
      <c r="L892">
        <v>170</v>
      </c>
      <c r="M892">
        <v>64</v>
      </c>
      <c r="N892" t="s">
        <v>76</v>
      </c>
      <c r="O892">
        <v>441</v>
      </c>
      <c r="P892">
        <v>1080</v>
      </c>
      <c r="Q892">
        <v>1920</v>
      </c>
      <c r="R892" s="1" t="s">
        <v>78</v>
      </c>
      <c r="S892" s="1" t="s">
        <v>77</v>
      </c>
      <c r="T892" t="s">
        <v>998</v>
      </c>
      <c r="U892">
        <v>4</v>
      </c>
      <c r="V892">
        <v>41.029000000000003</v>
      </c>
      <c r="W892">
        <v>2.2999999999999998</v>
      </c>
      <c r="X892">
        <v>2</v>
      </c>
      <c r="Y892">
        <v>16</v>
      </c>
      <c r="Z892" t="s">
        <v>104</v>
      </c>
      <c r="AA892">
        <v>3000</v>
      </c>
      <c r="AB892">
        <v>53</v>
      </c>
      <c r="AC892">
        <v>26.88</v>
      </c>
      <c r="AD892">
        <v>5.98</v>
      </c>
      <c r="AE892">
        <v>6.2</v>
      </c>
      <c r="AF892">
        <v>76</v>
      </c>
      <c r="AG892">
        <v>20.7</v>
      </c>
      <c r="AH892">
        <v>2</v>
      </c>
      <c r="AI892">
        <v>2</v>
      </c>
      <c r="AJ892" t="s">
        <v>74</v>
      </c>
      <c r="AK892" t="s">
        <v>77</v>
      </c>
      <c r="AL892" t="s">
        <v>78</v>
      </c>
      <c r="AM892" t="s">
        <v>78</v>
      </c>
      <c r="AN892" t="s">
        <v>78</v>
      </c>
      <c r="AO892" t="s">
        <v>78</v>
      </c>
      <c r="AP892" t="s">
        <v>78</v>
      </c>
      <c r="AQ892" t="s">
        <v>74</v>
      </c>
      <c r="AR892" t="s">
        <v>78</v>
      </c>
      <c r="AS892" t="s">
        <v>78</v>
      </c>
      <c r="AT892" t="s">
        <v>78</v>
      </c>
      <c r="AU892" t="s">
        <v>78</v>
      </c>
      <c r="AV892" t="s">
        <v>78</v>
      </c>
      <c r="AW892" t="s">
        <v>74</v>
      </c>
      <c r="AX892" t="s">
        <v>78</v>
      </c>
      <c r="AY892">
        <v>4</v>
      </c>
      <c r="AZ892">
        <v>1</v>
      </c>
      <c r="BA892">
        <v>1</v>
      </c>
      <c r="BB892">
        <v>0.6</v>
      </c>
      <c r="BC892">
        <v>0</v>
      </c>
      <c r="BD892">
        <v>0.428571429</v>
      </c>
      <c r="BE892">
        <v>1</v>
      </c>
      <c r="BF892">
        <v>0.1875</v>
      </c>
      <c r="BG892">
        <v>0</v>
      </c>
      <c r="BH892">
        <v>0</v>
      </c>
      <c r="BI892">
        <v>0.4</v>
      </c>
      <c r="BJ892">
        <v>0.27272727299999999</v>
      </c>
      <c r="BK892">
        <v>0</v>
      </c>
      <c r="BL892">
        <v>0.5</v>
      </c>
      <c r="BM892">
        <v>0.5</v>
      </c>
      <c r="BN892">
        <v>0.5</v>
      </c>
      <c r="BO892">
        <v>0</v>
      </c>
      <c r="BP892">
        <v>80</v>
      </c>
      <c r="BQ892">
        <v>7.8</v>
      </c>
      <c r="BR892">
        <v>7.2</v>
      </c>
      <c r="BS892">
        <v>8.5</v>
      </c>
      <c r="BT892">
        <v>7.8</v>
      </c>
      <c r="BU892">
        <v>7.1</v>
      </c>
      <c r="BV892">
        <v>6.8</v>
      </c>
      <c r="BW892">
        <v>8</v>
      </c>
      <c r="BX892">
        <v>7.6</v>
      </c>
      <c r="BY892">
        <v>8.8000000000000007</v>
      </c>
      <c r="BZ892">
        <v>6.9</v>
      </c>
      <c r="CA892">
        <v>7</v>
      </c>
      <c r="CB892">
        <v>7.1</v>
      </c>
      <c r="CC892">
        <v>8.5</v>
      </c>
      <c r="CD892">
        <v>8.5</v>
      </c>
      <c r="CE892">
        <v>8.4</v>
      </c>
      <c r="CF892">
        <v>487.64173620000003</v>
      </c>
      <c r="CG892">
        <f>IF(CJ892&lt;$CH$1,CJ892,)</f>
        <v>0</v>
      </c>
      <c r="CH892">
        <v>1</v>
      </c>
      <c r="CI892">
        <v>892</v>
      </c>
      <c r="CJ892">
        <v>12552.51982</v>
      </c>
      <c r="CK892">
        <f t="shared" si="40"/>
        <v>975.28347240000005</v>
      </c>
      <c r="CL892">
        <f t="shared" si="41"/>
        <v>0</v>
      </c>
    </row>
    <row r="893" spans="1:90" x14ac:dyDescent="0.25">
      <c r="A893" s="5" t="s">
        <v>934</v>
      </c>
      <c r="B893" s="2" t="s">
        <v>996</v>
      </c>
      <c r="C893" s="10">
        <v>41426</v>
      </c>
      <c r="D893" s="10">
        <v>41671</v>
      </c>
      <c r="E893" s="14">
        <f t="shared" si="39"/>
        <v>8</v>
      </c>
      <c r="G893" s="3" t="s">
        <v>995</v>
      </c>
      <c r="H893">
        <v>140</v>
      </c>
      <c r="I893">
        <v>62</v>
      </c>
      <c r="J893">
        <v>124</v>
      </c>
      <c r="K893">
        <v>9</v>
      </c>
      <c r="L893">
        <v>115</v>
      </c>
      <c r="M893">
        <v>57</v>
      </c>
      <c r="N893" t="s">
        <v>76</v>
      </c>
      <c r="O893">
        <v>245</v>
      </c>
      <c r="P893">
        <v>480</v>
      </c>
      <c r="Q893">
        <v>854</v>
      </c>
      <c r="R893" s="1" t="s">
        <v>78</v>
      </c>
      <c r="S893" s="1" t="s">
        <v>77</v>
      </c>
      <c r="T893" t="s">
        <v>74</v>
      </c>
      <c r="U893">
        <v>2</v>
      </c>
      <c r="V893">
        <v>10.135</v>
      </c>
      <c r="W893">
        <v>1</v>
      </c>
      <c r="X893">
        <v>1</v>
      </c>
      <c r="Y893">
        <v>4</v>
      </c>
      <c r="Z893" t="s">
        <v>104</v>
      </c>
      <c r="AA893">
        <v>1750</v>
      </c>
      <c r="AB893">
        <v>54</v>
      </c>
      <c r="AC893">
        <v>12.52</v>
      </c>
      <c r="AD893">
        <v>7.15</v>
      </c>
      <c r="AE893">
        <v>9.82</v>
      </c>
      <c r="AF893" t="s">
        <v>74</v>
      </c>
      <c r="AG893">
        <v>5</v>
      </c>
      <c r="AH893" t="s">
        <v>74</v>
      </c>
      <c r="AI893">
        <v>0.3</v>
      </c>
      <c r="AJ893" t="s">
        <v>74</v>
      </c>
      <c r="AK893" t="s">
        <v>77</v>
      </c>
      <c r="AL893" t="s">
        <v>78</v>
      </c>
      <c r="AM893" t="s">
        <v>78</v>
      </c>
      <c r="AN893" t="s">
        <v>78</v>
      </c>
      <c r="AO893" t="s">
        <v>78</v>
      </c>
      <c r="AP893" t="s">
        <v>74</v>
      </c>
      <c r="AQ893" t="s">
        <v>74</v>
      </c>
      <c r="AR893" t="s">
        <v>78</v>
      </c>
      <c r="AS893" t="s">
        <v>78</v>
      </c>
      <c r="AT893" t="s">
        <v>78</v>
      </c>
      <c r="AU893" t="s">
        <v>78</v>
      </c>
      <c r="AV893" t="s">
        <v>78</v>
      </c>
      <c r="AW893" t="s">
        <v>74</v>
      </c>
      <c r="AX893" t="s">
        <v>78</v>
      </c>
      <c r="AY893">
        <v>4</v>
      </c>
      <c r="AZ893">
        <v>1</v>
      </c>
      <c r="BA893">
        <v>1</v>
      </c>
      <c r="BB893">
        <v>0</v>
      </c>
      <c r="BC893">
        <v>0</v>
      </c>
      <c r="BD893">
        <v>0.428571429</v>
      </c>
      <c r="BE893">
        <v>1</v>
      </c>
      <c r="BF893">
        <v>0</v>
      </c>
      <c r="BG893">
        <v>0</v>
      </c>
      <c r="BH893">
        <v>0</v>
      </c>
      <c r="BI893">
        <v>0.4</v>
      </c>
      <c r="BJ893">
        <v>0</v>
      </c>
      <c r="BK893">
        <v>0</v>
      </c>
      <c r="BL893">
        <v>0.5</v>
      </c>
      <c r="BM893">
        <v>0.5</v>
      </c>
      <c r="BN893">
        <v>0</v>
      </c>
      <c r="BO893">
        <v>0</v>
      </c>
      <c r="BP893">
        <v>17</v>
      </c>
      <c r="BQ893">
        <v>5.7</v>
      </c>
      <c r="BR893">
        <v>7.5</v>
      </c>
      <c r="BS893">
        <v>7.9</v>
      </c>
      <c r="BT893">
        <v>8.1999999999999993</v>
      </c>
      <c r="BU893">
        <v>6.6</v>
      </c>
      <c r="BV893">
        <v>6.9</v>
      </c>
      <c r="BW893">
        <v>5.8</v>
      </c>
      <c r="BX893">
        <v>3</v>
      </c>
      <c r="BY893">
        <v>5</v>
      </c>
      <c r="BZ893">
        <v>3.5</v>
      </c>
      <c r="CA893">
        <v>2.9</v>
      </c>
      <c r="CB893">
        <v>5.9</v>
      </c>
      <c r="CC893">
        <v>7.8</v>
      </c>
      <c r="CD893">
        <v>5.3</v>
      </c>
      <c r="CE893">
        <v>7.9</v>
      </c>
      <c r="CF893">
        <v>501.08297900000002</v>
      </c>
      <c r="CG893">
        <f>IF(CJ893&lt;$CH$1,CJ893,)</f>
        <v>1000.000061</v>
      </c>
      <c r="CH893">
        <v>1</v>
      </c>
      <c r="CI893">
        <v>893</v>
      </c>
      <c r="CJ893">
        <v>1000.000061</v>
      </c>
      <c r="CK893">
        <f t="shared" si="40"/>
        <v>1002.165958</v>
      </c>
      <c r="CL893">
        <f t="shared" si="41"/>
        <v>547.76903341390891</v>
      </c>
    </row>
    <row r="894" spans="1:90" x14ac:dyDescent="0.25">
      <c r="A894" s="5" t="s">
        <v>934</v>
      </c>
      <c r="B894" s="2" t="s">
        <v>1002</v>
      </c>
      <c r="C894" s="10">
        <v>41426</v>
      </c>
      <c r="E894" s="14" t="e">
        <f t="shared" si="39"/>
        <v>#NUM!</v>
      </c>
      <c r="H894">
        <v>220</v>
      </c>
      <c r="I894">
        <v>74.2</v>
      </c>
      <c r="J894">
        <v>141.5</v>
      </c>
      <c r="K894">
        <v>9</v>
      </c>
      <c r="L894">
        <v>153</v>
      </c>
      <c r="M894">
        <v>65</v>
      </c>
      <c r="N894" t="s">
        <v>76</v>
      </c>
      <c r="O894">
        <v>220</v>
      </c>
      <c r="P894">
        <v>540</v>
      </c>
      <c r="Q894">
        <v>960</v>
      </c>
      <c r="R894" s="1" t="s">
        <v>77</v>
      </c>
      <c r="S894" s="1" t="s">
        <v>77</v>
      </c>
      <c r="T894" t="s">
        <v>74</v>
      </c>
      <c r="U894">
        <v>4</v>
      </c>
      <c r="V894">
        <v>13.851000000000001</v>
      </c>
      <c r="W894">
        <v>1.2</v>
      </c>
      <c r="X894">
        <v>1</v>
      </c>
      <c r="Y894">
        <v>4</v>
      </c>
      <c r="Z894" t="s">
        <v>104</v>
      </c>
      <c r="AA894">
        <v>2390</v>
      </c>
      <c r="AB894">
        <v>68</v>
      </c>
      <c r="AC894">
        <v>13.48</v>
      </c>
      <c r="AD894">
        <v>12.75</v>
      </c>
      <c r="AE894">
        <v>12.88</v>
      </c>
      <c r="AF894" t="s">
        <v>74</v>
      </c>
      <c r="AG894">
        <v>8</v>
      </c>
      <c r="AH894" t="s">
        <v>74</v>
      </c>
      <c r="AI894">
        <v>0</v>
      </c>
      <c r="AJ894" t="s">
        <v>74</v>
      </c>
      <c r="AK894" t="s">
        <v>77</v>
      </c>
      <c r="AL894" t="s">
        <v>78</v>
      </c>
      <c r="AM894" t="s">
        <v>78</v>
      </c>
      <c r="AN894" t="s">
        <v>78</v>
      </c>
      <c r="AO894" t="s">
        <v>78</v>
      </c>
      <c r="AP894" t="s">
        <v>74</v>
      </c>
      <c r="AQ894" t="s">
        <v>74</v>
      </c>
      <c r="AR894" t="s">
        <v>77</v>
      </c>
      <c r="AS894" t="s">
        <v>78</v>
      </c>
      <c r="AT894" t="s">
        <v>78</v>
      </c>
      <c r="AU894" t="s">
        <v>78</v>
      </c>
      <c r="AV894" t="s">
        <v>78</v>
      </c>
      <c r="AW894" t="s">
        <v>74</v>
      </c>
      <c r="AX894" t="s">
        <v>78</v>
      </c>
      <c r="AY894">
        <v>4</v>
      </c>
      <c r="AZ894">
        <v>1</v>
      </c>
      <c r="BA894">
        <v>1</v>
      </c>
      <c r="BB894">
        <v>0</v>
      </c>
      <c r="BC894">
        <v>0</v>
      </c>
      <c r="BD894">
        <v>0.428571429</v>
      </c>
      <c r="BE894">
        <v>0</v>
      </c>
      <c r="BF894">
        <v>0</v>
      </c>
      <c r="BG894">
        <v>0</v>
      </c>
      <c r="BH894">
        <v>0</v>
      </c>
      <c r="BI894">
        <v>0.4</v>
      </c>
      <c r="BJ894">
        <v>0</v>
      </c>
      <c r="BK894">
        <v>0</v>
      </c>
      <c r="BL894">
        <v>0.5</v>
      </c>
      <c r="BM894">
        <v>0.5</v>
      </c>
      <c r="BN894">
        <v>0</v>
      </c>
      <c r="BO894">
        <v>0</v>
      </c>
      <c r="BP894">
        <v>2</v>
      </c>
      <c r="BQ894" t="s">
        <v>74</v>
      </c>
      <c r="BR894" t="s">
        <v>74</v>
      </c>
      <c r="BS894" t="s">
        <v>74</v>
      </c>
      <c r="BT894" t="s">
        <v>74</v>
      </c>
      <c r="BU894" t="s">
        <v>74</v>
      </c>
      <c r="BV894" t="s">
        <v>74</v>
      </c>
      <c r="BW894" t="s">
        <v>74</v>
      </c>
      <c r="BX894" t="s">
        <v>74</v>
      </c>
      <c r="BY894" t="s">
        <v>74</v>
      </c>
      <c r="BZ894" t="s">
        <v>74</v>
      </c>
      <c r="CA894" t="s">
        <v>74</v>
      </c>
      <c r="CB894" t="s">
        <v>74</v>
      </c>
      <c r="CC894" t="s">
        <v>74</v>
      </c>
      <c r="CD894" t="s">
        <v>74</v>
      </c>
      <c r="CE894" t="s">
        <v>74</v>
      </c>
      <c r="CF894">
        <v>501.08297900000002</v>
      </c>
      <c r="CG894">
        <f>IF(CJ894&lt;$CH$1,CJ894,)</f>
        <v>2046.23992</v>
      </c>
      <c r="CH894">
        <v>1</v>
      </c>
      <c r="CI894">
        <v>894</v>
      </c>
      <c r="CJ894">
        <v>2046.23992</v>
      </c>
      <c r="CK894">
        <f t="shared" si="40"/>
        <v>1002.165958</v>
      </c>
      <c r="CL894">
        <f t="shared" si="41"/>
        <v>1120.8667947384799</v>
      </c>
    </row>
    <row r="895" spans="1:90" x14ac:dyDescent="0.25">
      <c r="A895" s="5" t="s">
        <v>934</v>
      </c>
      <c r="B895" s="2" t="s">
        <v>1003</v>
      </c>
      <c r="C895" s="10">
        <v>41426</v>
      </c>
      <c r="E895" s="14" t="e">
        <f t="shared" si="39"/>
        <v>#NUM!</v>
      </c>
      <c r="H895">
        <v>126</v>
      </c>
      <c r="I895">
        <v>92.2</v>
      </c>
      <c r="J895">
        <v>179.4</v>
      </c>
      <c r="K895">
        <v>6.5</v>
      </c>
      <c r="L895">
        <v>212</v>
      </c>
      <c r="M895">
        <v>68</v>
      </c>
      <c r="N895" t="s">
        <v>76</v>
      </c>
      <c r="O895">
        <v>344</v>
      </c>
      <c r="P895">
        <v>1080</v>
      </c>
      <c r="Q895">
        <v>1920</v>
      </c>
      <c r="R895" s="1" t="s">
        <v>78</v>
      </c>
      <c r="S895" s="1" t="s">
        <v>77</v>
      </c>
      <c r="T895" t="s">
        <v>998</v>
      </c>
      <c r="U895">
        <v>4</v>
      </c>
      <c r="V895">
        <v>65.222999999999999</v>
      </c>
      <c r="W895">
        <v>2.2999999999999998</v>
      </c>
      <c r="X895">
        <v>2</v>
      </c>
      <c r="Y895">
        <v>16</v>
      </c>
      <c r="Z895" t="s">
        <v>104</v>
      </c>
      <c r="AA895">
        <v>3050</v>
      </c>
      <c r="AB895">
        <v>52</v>
      </c>
      <c r="AC895">
        <v>24.38</v>
      </c>
      <c r="AD895">
        <v>5.38</v>
      </c>
      <c r="AE895">
        <v>8.75</v>
      </c>
      <c r="AF895" t="s">
        <v>74</v>
      </c>
      <c r="AG895">
        <v>8</v>
      </c>
      <c r="AH895">
        <v>2.4</v>
      </c>
      <c r="AI895">
        <v>2</v>
      </c>
      <c r="AJ895" t="s">
        <v>74</v>
      </c>
      <c r="AK895" t="s">
        <v>77</v>
      </c>
      <c r="AL895" t="s">
        <v>78</v>
      </c>
      <c r="AM895" t="s">
        <v>78</v>
      </c>
      <c r="AN895" t="s">
        <v>78</v>
      </c>
      <c r="AO895" t="s">
        <v>78</v>
      </c>
      <c r="AP895" t="s">
        <v>78</v>
      </c>
      <c r="AQ895" t="s">
        <v>74</v>
      </c>
      <c r="AR895" t="s">
        <v>78</v>
      </c>
      <c r="AS895" t="s">
        <v>78</v>
      </c>
      <c r="AT895" t="s">
        <v>78</v>
      </c>
      <c r="AU895" t="s">
        <v>78</v>
      </c>
      <c r="AV895" t="s">
        <v>78</v>
      </c>
      <c r="AW895" t="s">
        <v>74</v>
      </c>
      <c r="AX895" t="s">
        <v>78</v>
      </c>
      <c r="AY895">
        <v>4</v>
      </c>
      <c r="AZ895">
        <v>1</v>
      </c>
      <c r="BA895">
        <v>1</v>
      </c>
      <c r="BB895">
        <v>0.6</v>
      </c>
      <c r="BC895">
        <v>0</v>
      </c>
      <c r="BD895">
        <v>0.428571429</v>
      </c>
      <c r="BE895">
        <v>1</v>
      </c>
      <c r="BF895">
        <v>0.1875</v>
      </c>
      <c r="BG895">
        <v>0</v>
      </c>
      <c r="BH895">
        <v>0</v>
      </c>
      <c r="BI895">
        <v>0.4</v>
      </c>
      <c r="BJ895">
        <v>0.27272727299999999</v>
      </c>
      <c r="BK895">
        <v>0</v>
      </c>
      <c r="BL895">
        <v>0.5</v>
      </c>
      <c r="BM895">
        <v>0.5</v>
      </c>
      <c r="BN895">
        <v>0.5</v>
      </c>
      <c r="BO895">
        <v>0</v>
      </c>
      <c r="BP895">
        <v>16</v>
      </c>
      <c r="BQ895">
        <v>7.5</v>
      </c>
      <c r="BR895">
        <v>7</v>
      </c>
      <c r="BS895">
        <v>8.3000000000000007</v>
      </c>
      <c r="BT895">
        <v>5.9</v>
      </c>
      <c r="BU895">
        <v>6.7</v>
      </c>
      <c r="BV895">
        <v>5.4</v>
      </c>
      <c r="BW895">
        <v>8.1999999999999993</v>
      </c>
      <c r="BX895">
        <v>6.9</v>
      </c>
      <c r="BY895">
        <v>6.6</v>
      </c>
      <c r="BZ895">
        <v>3.5</v>
      </c>
      <c r="CA895">
        <v>5.0999999999999996</v>
      </c>
      <c r="CB895">
        <v>0.5</v>
      </c>
      <c r="CC895">
        <v>8.1</v>
      </c>
      <c r="CD895">
        <v>7.9</v>
      </c>
      <c r="CE895">
        <v>8</v>
      </c>
      <c r="CF895">
        <v>501.08297900000002</v>
      </c>
      <c r="CG895">
        <f>IF(CJ895&lt;$CH$1,CJ895,)</f>
        <v>1681.250556</v>
      </c>
      <c r="CH895">
        <v>1</v>
      </c>
      <c r="CI895">
        <v>895</v>
      </c>
      <c r="CJ895">
        <v>1681.250556</v>
      </c>
      <c r="CK895">
        <f t="shared" si="40"/>
        <v>1002.165958</v>
      </c>
      <c r="CL895">
        <f t="shared" si="41"/>
        <v>920.93693580956392</v>
      </c>
    </row>
    <row r="896" spans="1:90" x14ac:dyDescent="0.25">
      <c r="A896" s="5" t="s">
        <v>934</v>
      </c>
      <c r="B896" s="2" t="s">
        <v>1004</v>
      </c>
      <c r="C896" s="10">
        <v>41395</v>
      </c>
      <c r="E896" s="14" t="e">
        <f t="shared" si="39"/>
        <v>#NUM!</v>
      </c>
      <c r="H896">
        <v>490</v>
      </c>
      <c r="I896">
        <v>67.3</v>
      </c>
      <c r="J896">
        <v>131.30000000000001</v>
      </c>
      <c r="K896">
        <v>11</v>
      </c>
      <c r="L896">
        <v>138</v>
      </c>
      <c r="M896">
        <v>66</v>
      </c>
      <c r="N896" t="s">
        <v>76</v>
      </c>
      <c r="O896">
        <v>319</v>
      </c>
      <c r="P896">
        <v>720</v>
      </c>
      <c r="Q896">
        <v>1280</v>
      </c>
      <c r="R896" s="1" t="s">
        <v>78</v>
      </c>
      <c r="S896" s="1" t="s">
        <v>77</v>
      </c>
      <c r="T896" t="s">
        <v>998</v>
      </c>
      <c r="U896">
        <v>4</v>
      </c>
      <c r="V896">
        <v>21.045000000000002</v>
      </c>
      <c r="W896">
        <v>1.5</v>
      </c>
      <c r="X896">
        <v>2</v>
      </c>
      <c r="Y896">
        <v>8</v>
      </c>
      <c r="Z896" t="s">
        <v>104</v>
      </c>
      <c r="AA896">
        <v>2300</v>
      </c>
      <c r="AB896">
        <v>62</v>
      </c>
      <c r="AC896">
        <v>17.8</v>
      </c>
      <c r="AD896">
        <v>11.33</v>
      </c>
      <c r="AE896">
        <v>7.5</v>
      </c>
      <c r="AF896" t="s">
        <v>74</v>
      </c>
      <c r="AG896">
        <v>12.8</v>
      </c>
      <c r="AH896" t="s">
        <v>74</v>
      </c>
      <c r="AI896">
        <v>0</v>
      </c>
      <c r="AJ896" t="s">
        <v>74</v>
      </c>
      <c r="AK896" t="s">
        <v>77</v>
      </c>
      <c r="AL896" t="s">
        <v>78</v>
      </c>
      <c r="AM896" t="s">
        <v>78</v>
      </c>
      <c r="AN896" t="s">
        <v>74</v>
      </c>
      <c r="AO896" t="s">
        <v>78</v>
      </c>
      <c r="AP896" t="s">
        <v>78</v>
      </c>
      <c r="AQ896" t="s">
        <v>74</v>
      </c>
      <c r="AR896" t="s">
        <v>78</v>
      </c>
      <c r="AS896" t="s">
        <v>78</v>
      </c>
      <c r="AT896" t="s">
        <v>78</v>
      </c>
      <c r="AU896" t="s">
        <v>78</v>
      </c>
      <c r="AV896" t="s">
        <v>78</v>
      </c>
      <c r="AW896" t="s">
        <v>74</v>
      </c>
      <c r="AX896" t="s">
        <v>78</v>
      </c>
      <c r="AY896">
        <v>4</v>
      </c>
      <c r="AZ896">
        <v>1</v>
      </c>
      <c r="BA896">
        <v>1</v>
      </c>
      <c r="BB896">
        <v>0.8</v>
      </c>
      <c r="BC896">
        <v>0</v>
      </c>
      <c r="BD896">
        <v>0.428571429</v>
      </c>
      <c r="BE896">
        <v>0.66666666699999999</v>
      </c>
      <c r="BF896">
        <v>0.125</v>
      </c>
      <c r="BG896">
        <v>0</v>
      </c>
      <c r="BH896">
        <v>0</v>
      </c>
      <c r="BI896">
        <v>0.4</v>
      </c>
      <c r="BJ896">
        <v>0.27272727299999999</v>
      </c>
      <c r="BK896">
        <v>0</v>
      </c>
      <c r="BL896">
        <v>0.5</v>
      </c>
      <c r="BM896">
        <v>0.5</v>
      </c>
      <c r="BN896">
        <v>0.5</v>
      </c>
      <c r="BO896">
        <v>0</v>
      </c>
      <c r="BP896">
        <v>6</v>
      </c>
      <c r="BQ896">
        <v>8.1999999999999993</v>
      </c>
      <c r="BR896">
        <v>8.8000000000000007</v>
      </c>
      <c r="BS896">
        <v>7.5</v>
      </c>
      <c r="BT896">
        <v>8.5</v>
      </c>
      <c r="BU896">
        <v>7.8</v>
      </c>
      <c r="BV896">
        <v>7.8</v>
      </c>
      <c r="BW896">
        <v>8.5</v>
      </c>
      <c r="BX896">
        <v>7.6</v>
      </c>
      <c r="BY896">
        <v>8.8000000000000007</v>
      </c>
      <c r="BZ896">
        <v>7.5</v>
      </c>
      <c r="CA896">
        <v>8.5</v>
      </c>
      <c r="CB896">
        <v>7.8</v>
      </c>
      <c r="CC896">
        <v>9</v>
      </c>
      <c r="CD896">
        <v>9</v>
      </c>
      <c r="CE896">
        <v>9.1999999999999993</v>
      </c>
      <c r="CF896">
        <v>441.54811649999999</v>
      </c>
      <c r="CG896">
        <f>IF(CJ896&lt;$CH$1,CJ896,)</f>
        <v>1000.000061</v>
      </c>
      <c r="CH896">
        <v>1</v>
      </c>
      <c r="CI896">
        <v>896</v>
      </c>
      <c r="CJ896">
        <v>1000.000061</v>
      </c>
      <c r="CK896">
        <f t="shared" si="40"/>
        <v>883.09623299999998</v>
      </c>
      <c r="CL896">
        <f t="shared" si="41"/>
        <v>547.76903341390891</v>
      </c>
    </row>
    <row r="897" spans="1:90" x14ac:dyDescent="0.25">
      <c r="A897" s="5" t="s">
        <v>934</v>
      </c>
      <c r="B897" s="2" t="s">
        <v>965</v>
      </c>
      <c r="C897" s="10">
        <v>41334</v>
      </c>
      <c r="D897" s="10">
        <v>42795</v>
      </c>
      <c r="E897" s="14">
        <f t="shared" si="39"/>
        <v>48</v>
      </c>
      <c r="G897" s="3" t="s">
        <v>958</v>
      </c>
      <c r="H897">
        <v>300</v>
      </c>
      <c r="I897">
        <v>65</v>
      </c>
      <c r="J897">
        <v>128.69999999999999</v>
      </c>
      <c r="K897">
        <v>9.6999999999999993</v>
      </c>
      <c r="L897">
        <v>129</v>
      </c>
      <c r="M897">
        <v>61</v>
      </c>
      <c r="N897" t="s">
        <v>76</v>
      </c>
      <c r="O897">
        <v>228</v>
      </c>
      <c r="P897">
        <v>480</v>
      </c>
      <c r="Q897">
        <v>854</v>
      </c>
      <c r="R897" s="1" t="s">
        <v>78</v>
      </c>
      <c r="S897" s="1" t="s">
        <v>77</v>
      </c>
      <c r="T897" t="s">
        <v>74</v>
      </c>
      <c r="U897">
        <v>2</v>
      </c>
      <c r="V897">
        <v>11.941000000000001</v>
      </c>
      <c r="W897">
        <v>1.4</v>
      </c>
      <c r="X897">
        <v>1</v>
      </c>
      <c r="Y897">
        <v>8</v>
      </c>
      <c r="Z897" t="s">
        <v>104</v>
      </c>
      <c r="AA897">
        <v>1750</v>
      </c>
      <c r="AB897">
        <v>39</v>
      </c>
      <c r="AC897">
        <v>12.5</v>
      </c>
      <c r="AD897">
        <v>6.67</v>
      </c>
      <c r="AE897">
        <v>4.7300000000000004</v>
      </c>
      <c r="AF897" t="s">
        <v>74</v>
      </c>
      <c r="AG897">
        <v>8</v>
      </c>
      <c r="AH897">
        <v>2.2000000000000002</v>
      </c>
      <c r="AI897">
        <v>0.3</v>
      </c>
      <c r="AJ897" t="s">
        <v>74</v>
      </c>
      <c r="AK897" t="s">
        <v>77</v>
      </c>
      <c r="AL897" t="s">
        <v>78</v>
      </c>
      <c r="AM897" t="s">
        <v>78</v>
      </c>
      <c r="AN897" t="s">
        <v>78</v>
      </c>
      <c r="AO897" t="s">
        <v>78</v>
      </c>
      <c r="AP897" t="s">
        <v>74</v>
      </c>
      <c r="AQ897" t="s">
        <v>74</v>
      </c>
      <c r="AR897" t="s">
        <v>78</v>
      </c>
      <c r="AS897" t="s">
        <v>78</v>
      </c>
      <c r="AT897" t="s">
        <v>78</v>
      </c>
      <c r="AU897" t="s">
        <v>78</v>
      </c>
      <c r="AV897" t="s">
        <v>78</v>
      </c>
      <c r="AW897" t="s">
        <v>74</v>
      </c>
      <c r="AX897" t="s">
        <v>78</v>
      </c>
      <c r="AY897">
        <v>4</v>
      </c>
      <c r="AZ897">
        <v>1</v>
      </c>
      <c r="BA897">
        <v>1</v>
      </c>
      <c r="BB897">
        <v>0</v>
      </c>
      <c r="BC897">
        <v>0</v>
      </c>
      <c r="BD897">
        <v>0.428571429</v>
      </c>
      <c r="BE897">
        <v>0.66666666699999999</v>
      </c>
      <c r="BF897">
        <v>0</v>
      </c>
      <c r="BG897">
        <v>0</v>
      </c>
      <c r="BH897">
        <v>0</v>
      </c>
      <c r="BI897">
        <v>0.4</v>
      </c>
      <c r="BJ897">
        <v>0</v>
      </c>
      <c r="BK897">
        <v>0</v>
      </c>
      <c r="BL897">
        <v>0.5</v>
      </c>
      <c r="BM897">
        <v>0.5</v>
      </c>
      <c r="BN897">
        <v>0</v>
      </c>
      <c r="BO897">
        <v>0</v>
      </c>
      <c r="BP897">
        <v>25</v>
      </c>
      <c r="BQ897">
        <v>6.8</v>
      </c>
      <c r="BR897">
        <v>6.6</v>
      </c>
      <c r="BS897">
        <v>8.1</v>
      </c>
      <c r="BT897">
        <v>8.1999999999999993</v>
      </c>
      <c r="BU897">
        <v>6.4</v>
      </c>
      <c r="BV897">
        <v>7.6</v>
      </c>
      <c r="BW897">
        <v>5.6</v>
      </c>
      <c r="BX897">
        <v>4.4000000000000004</v>
      </c>
      <c r="BY897">
        <v>7.9</v>
      </c>
      <c r="BZ897">
        <v>5.2</v>
      </c>
      <c r="CA897">
        <v>2.7</v>
      </c>
      <c r="CB897">
        <v>6.9</v>
      </c>
      <c r="CC897">
        <v>7.9</v>
      </c>
      <c r="CD897">
        <v>7.9</v>
      </c>
      <c r="CE897">
        <v>8.6</v>
      </c>
      <c r="CF897">
        <v>204.85205759999999</v>
      </c>
      <c r="CG897">
        <f>IF(CJ897&lt;$CH$1,CJ897,)</f>
        <v>1000.000063</v>
      </c>
      <c r="CH897">
        <v>1</v>
      </c>
      <c r="CI897">
        <v>897</v>
      </c>
      <c r="CJ897">
        <v>1000.000063</v>
      </c>
      <c r="CK897">
        <f t="shared" si="40"/>
        <v>409.70411519999999</v>
      </c>
      <c r="CL897">
        <f t="shared" si="41"/>
        <v>547.7690345094469</v>
      </c>
    </row>
    <row r="898" spans="1:90" x14ac:dyDescent="0.25">
      <c r="A898" s="5" t="s">
        <v>934</v>
      </c>
      <c r="B898" s="2" t="s">
        <v>1005</v>
      </c>
      <c r="C898" s="10">
        <v>41334</v>
      </c>
      <c r="E898" s="14" t="e">
        <f t="shared" ref="E898:E961" si="42">DATEDIF(C898,D898,"M")</f>
        <v>#NUM!</v>
      </c>
      <c r="H898">
        <v>400</v>
      </c>
      <c r="I898">
        <v>67.099999999999994</v>
      </c>
      <c r="J898">
        <v>130.6</v>
      </c>
      <c r="K898">
        <v>10</v>
      </c>
      <c r="L898">
        <v>155</v>
      </c>
      <c r="M898">
        <v>66</v>
      </c>
      <c r="N898" t="s">
        <v>76</v>
      </c>
      <c r="O898">
        <v>319</v>
      </c>
      <c r="P898">
        <v>720</v>
      </c>
      <c r="Q898">
        <v>1280</v>
      </c>
      <c r="R898" s="1" t="s">
        <v>78</v>
      </c>
      <c r="S898" s="1" t="s">
        <v>78</v>
      </c>
      <c r="T898" t="s">
        <v>74</v>
      </c>
      <c r="U898">
        <v>2</v>
      </c>
      <c r="V898">
        <v>26.7</v>
      </c>
      <c r="W898">
        <v>1.7</v>
      </c>
      <c r="X898">
        <v>1</v>
      </c>
      <c r="Y898">
        <v>8</v>
      </c>
      <c r="Z898" t="s">
        <v>104</v>
      </c>
      <c r="AA898">
        <v>2370</v>
      </c>
      <c r="AB898">
        <v>51</v>
      </c>
      <c r="AC898">
        <v>19.82</v>
      </c>
      <c r="AD898">
        <v>6.3</v>
      </c>
      <c r="AE898">
        <v>7.45</v>
      </c>
      <c r="AF898" t="s">
        <v>74</v>
      </c>
      <c r="AG898">
        <v>8</v>
      </c>
      <c r="AH898">
        <v>2.4</v>
      </c>
      <c r="AI898">
        <v>0.3</v>
      </c>
      <c r="AJ898" t="s">
        <v>74</v>
      </c>
      <c r="AK898" t="s">
        <v>77</v>
      </c>
      <c r="AL898" t="s">
        <v>78</v>
      </c>
      <c r="AM898" t="s">
        <v>78</v>
      </c>
      <c r="AN898" t="s">
        <v>78</v>
      </c>
      <c r="AO898" t="s">
        <v>74</v>
      </c>
      <c r="AP898" t="s">
        <v>74</v>
      </c>
      <c r="AQ898" t="s">
        <v>74</v>
      </c>
      <c r="AR898" t="s">
        <v>78</v>
      </c>
      <c r="AS898" t="s">
        <v>78</v>
      </c>
      <c r="AT898" t="s">
        <v>78</v>
      </c>
      <c r="AU898" t="s">
        <v>78</v>
      </c>
      <c r="AV898" t="s">
        <v>78</v>
      </c>
      <c r="AW898" t="s">
        <v>74</v>
      </c>
      <c r="AX898" t="s">
        <v>78</v>
      </c>
      <c r="AY898">
        <v>4</v>
      </c>
      <c r="AZ898">
        <v>1</v>
      </c>
      <c r="BA898">
        <v>1</v>
      </c>
      <c r="BB898">
        <v>0.8</v>
      </c>
      <c r="BC898">
        <v>0</v>
      </c>
      <c r="BD898">
        <v>0.428571429</v>
      </c>
      <c r="BE898">
        <v>1</v>
      </c>
      <c r="BF898">
        <v>0.25</v>
      </c>
      <c r="BG898">
        <v>0</v>
      </c>
      <c r="BH898">
        <v>0</v>
      </c>
      <c r="BI898">
        <v>0.4</v>
      </c>
      <c r="BJ898">
        <v>0.27272727299999999</v>
      </c>
      <c r="BK898">
        <v>0</v>
      </c>
      <c r="BL898">
        <v>0.5</v>
      </c>
      <c r="BM898">
        <v>0.5</v>
      </c>
      <c r="BN898">
        <v>0.5</v>
      </c>
      <c r="BO898">
        <v>0</v>
      </c>
      <c r="BP898">
        <v>52</v>
      </c>
      <c r="BQ898">
        <v>5.9</v>
      </c>
      <c r="BR898">
        <v>7.7</v>
      </c>
      <c r="BS898">
        <v>7.4</v>
      </c>
      <c r="BT898">
        <v>7.6</v>
      </c>
      <c r="BU898">
        <v>5.6</v>
      </c>
      <c r="BV898">
        <v>7</v>
      </c>
      <c r="BW898">
        <v>5</v>
      </c>
      <c r="BX898">
        <v>4.8</v>
      </c>
      <c r="BY898">
        <v>7</v>
      </c>
      <c r="BZ898">
        <v>4.5999999999999996</v>
      </c>
      <c r="CA898">
        <v>4</v>
      </c>
      <c r="CB898">
        <v>6.5</v>
      </c>
      <c r="CC898">
        <v>7.9</v>
      </c>
      <c r="CD898">
        <v>7.7</v>
      </c>
      <c r="CE898">
        <v>7.1</v>
      </c>
      <c r="CF898">
        <v>204.85205759999999</v>
      </c>
      <c r="CG898">
        <f>IF(CJ898&lt;$CH$1,CJ898,)</f>
        <v>1000.000003</v>
      </c>
      <c r="CH898">
        <v>1</v>
      </c>
      <c r="CI898">
        <v>898</v>
      </c>
      <c r="CJ898">
        <v>1000.000003</v>
      </c>
      <c r="CK898">
        <f t="shared" si="40"/>
        <v>409.70411519999999</v>
      </c>
      <c r="CL898">
        <f t="shared" si="41"/>
        <v>547.76900164330698</v>
      </c>
    </row>
    <row r="899" spans="1:90" x14ac:dyDescent="0.25">
      <c r="A899" s="5" t="s">
        <v>934</v>
      </c>
      <c r="B899" s="2" t="s">
        <v>1001</v>
      </c>
      <c r="C899" s="10">
        <v>41275</v>
      </c>
      <c r="D899" s="10">
        <v>41518</v>
      </c>
      <c r="E899" s="14">
        <f t="shared" si="42"/>
        <v>8</v>
      </c>
      <c r="G899" s="3" t="s">
        <v>997</v>
      </c>
      <c r="H899">
        <v>650</v>
      </c>
      <c r="I899">
        <v>71</v>
      </c>
      <c r="J899">
        <v>139</v>
      </c>
      <c r="K899">
        <v>8</v>
      </c>
      <c r="L899">
        <v>146</v>
      </c>
      <c r="M899">
        <v>69</v>
      </c>
      <c r="N899" t="s">
        <v>76</v>
      </c>
      <c r="O899">
        <v>441</v>
      </c>
      <c r="P899">
        <v>1080</v>
      </c>
      <c r="Q899">
        <v>1920</v>
      </c>
      <c r="R899" s="1" t="s">
        <v>78</v>
      </c>
      <c r="S899" s="1" t="s">
        <v>77</v>
      </c>
      <c r="T899" t="s">
        <v>1006</v>
      </c>
      <c r="U899">
        <v>4</v>
      </c>
      <c r="V899">
        <v>20.835000000000001</v>
      </c>
      <c r="W899">
        <v>1.5</v>
      </c>
      <c r="X899">
        <v>2</v>
      </c>
      <c r="Y899">
        <v>16</v>
      </c>
      <c r="Z899" t="s">
        <v>104</v>
      </c>
      <c r="AA899">
        <v>2330</v>
      </c>
      <c r="AB899">
        <v>48</v>
      </c>
      <c r="AC899">
        <v>16.05</v>
      </c>
      <c r="AD899">
        <v>6.62</v>
      </c>
      <c r="AE899">
        <v>5.65</v>
      </c>
      <c r="AF899">
        <v>61</v>
      </c>
      <c r="AG899">
        <v>13</v>
      </c>
      <c r="AH899" t="s">
        <v>74</v>
      </c>
      <c r="AI899">
        <v>2.2000000000000002</v>
      </c>
      <c r="AJ899" t="s">
        <v>74</v>
      </c>
      <c r="AK899" t="s">
        <v>77</v>
      </c>
      <c r="AL899" t="s">
        <v>78</v>
      </c>
      <c r="AM899" t="s">
        <v>78</v>
      </c>
      <c r="AN899" t="s">
        <v>78</v>
      </c>
      <c r="AO899" t="s">
        <v>78</v>
      </c>
      <c r="AP899" t="s">
        <v>78</v>
      </c>
      <c r="AQ899" t="s">
        <v>74</v>
      </c>
      <c r="AR899" t="s">
        <v>78</v>
      </c>
      <c r="AS899" t="s">
        <v>78</v>
      </c>
      <c r="AT899" t="s">
        <v>78</v>
      </c>
      <c r="AU899" t="s">
        <v>78</v>
      </c>
      <c r="AV899" t="s">
        <v>78</v>
      </c>
      <c r="AW899" t="s">
        <v>74</v>
      </c>
      <c r="AX899" t="s">
        <v>78</v>
      </c>
      <c r="AY899">
        <v>4</v>
      </c>
      <c r="AZ899">
        <v>1</v>
      </c>
      <c r="BA899">
        <v>1</v>
      </c>
      <c r="BB899">
        <v>0.8</v>
      </c>
      <c r="BC899">
        <v>0</v>
      </c>
      <c r="BD899">
        <v>0.428571429</v>
      </c>
      <c r="BE899">
        <v>1</v>
      </c>
      <c r="BF899">
        <v>0.125</v>
      </c>
      <c r="BG899">
        <v>0</v>
      </c>
      <c r="BH899">
        <v>0</v>
      </c>
      <c r="BI899">
        <v>0.4</v>
      </c>
      <c r="BJ899">
        <v>0.27272727299999999</v>
      </c>
      <c r="BK899">
        <v>0</v>
      </c>
      <c r="BL899">
        <v>0.5</v>
      </c>
      <c r="BM899">
        <v>0.5</v>
      </c>
      <c r="BN899">
        <v>0.5</v>
      </c>
      <c r="BO899">
        <v>0</v>
      </c>
      <c r="BP899">
        <v>43</v>
      </c>
      <c r="BQ899">
        <v>7.5</v>
      </c>
      <c r="BR899">
        <v>7.5</v>
      </c>
      <c r="BS899">
        <v>8.6999999999999993</v>
      </c>
      <c r="BT899">
        <v>8.3000000000000007</v>
      </c>
      <c r="BU899">
        <v>7</v>
      </c>
      <c r="BV899">
        <v>6.8</v>
      </c>
      <c r="BW899">
        <v>7.6</v>
      </c>
      <c r="BX899">
        <v>7.3</v>
      </c>
      <c r="BY899">
        <v>8.4</v>
      </c>
      <c r="BZ899">
        <v>6.1</v>
      </c>
      <c r="CA899">
        <v>6.2</v>
      </c>
      <c r="CB899">
        <v>6.6</v>
      </c>
      <c r="CC899">
        <v>8.4</v>
      </c>
      <c r="CD899">
        <v>8.1</v>
      </c>
      <c r="CE899">
        <v>8.6</v>
      </c>
      <c r="CF899">
        <v>240.44589640000001</v>
      </c>
      <c r="CG899">
        <f>IF(CJ899&lt;$CH$1,CJ899,)</f>
        <v>1017.430526</v>
      </c>
      <c r="CH899">
        <v>1</v>
      </c>
      <c r="CI899">
        <v>899</v>
      </c>
      <c r="CJ899">
        <v>1017.430526</v>
      </c>
      <c r="CK899">
        <f t="shared" ref="CK899:CK962" si="43">CF899*2</f>
        <v>480.89179280000002</v>
      </c>
      <c r="CL899">
        <f t="shared" ref="CL899:CL962" si="44">CG899*0.547769</f>
        <v>557.31690179649399</v>
      </c>
    </row>
    <row r="900" spans="1:90" x14ac:dyDescent="0.25">
      <c r="A900" s="5" t="s">
        <v>934</v>
      </c>
      <c r="B900" s="2" t="s">
        <v>1007</v>
      </c>
      <c r="C900" s="10">
        <v>41275</v>
      </c>
      <c r="E900" s="14" t="e">
        <f t="shared" si="42"/>
        <v>#NUM!</v>
      </c>
      <c r="H900">
        <v>589</v>
      </c>
      <c r="I900">
        <v>69.3</v>
      </c>
      <c r="J900">
        <v>131.6</v>
      </c>
      <c r="K900">
        <v>10</v>
      </c>
      <c r="L900">
        <v>151</v>
      </c>
      <c r="M900">
        <v>75</v>
      </c>
      <c r="N900" t="s">
        <v>76</v>
      </c>
      <c r="O900">
        <v>441</v>
      </c>
      <c r="P900">
        <v>1080</v>
      </c>
      <c r="Q900">
        <v>1920</v>
      </c>
      <c r="R900" s="1" t="s">
        <v>78</v>
      </c>
      <c r="S900" s="1" t="s">
        <v>77</v>
      </c>
      <c r="T900" t="s">
        <v>74</v>
      </c>
      <c r="U900">
        <v>4</v>
      </c>
      <c r="V900">
        <v>20.670999999999999</v>
      </c>
      <c r="W900">
        <v>1.5</v>
      </c>
      <c r="X900">
        <v>2</v>
      </c>
      <c r="Y900">
        <v>16</v>
      </c>
      <c r="Z900" t="s">
        <v>104</v>
      </c>
      <c r="AA900">
        <v>2370</v>
      </c>
      <c r="AB900">
        <v>44</v>
      </c>
      <c r="AC900">
        <v>15.37</v>
      </c>
      <c r="AD900">
        <v>6.07</v>
      </c>
      <c r="AE900">
        <v>5.47</v>
      </c>
      <c r="AF900" t="s">
        <v>74</v>
      </c>
      <c r="AG900">
        <v>13</v>
      </c>
      <c r="AH900">
        <v>2.4</v>
      </c>
      <c r="AI900">
        <v>2</v>
      </c>
      <c r="AJ900" t="s">
        <v>74</v>
      </c>
      <c r="AK900" t="s">
        <v>77</v>
      </c>
      <c r="AL900" t="s">
        <v>78</v>
      </c>
      <c r="AM900" t="s">
        <v>78</v>
      </c>
      <c r="AN900" t="s">
        <v>78</v>
      </c>
      <c r="AO900" t="s">
        <v>78</v>
      </c>
      <c r="AP900" t="s">
        <v>78</v>
      </c>
      <c r="AQ900" t="s">
        <v>78</v>
      </c>
      <c r="AR900" t="s">
        <v>78</v>
      </c>
      <c r="AS900" t="s">
        <v>78</v>
      </c>
      <c r="AT900" t="s">
        <v>78</v>
      </c>
      <c r="AU900" t="s">
        <v>78</v>
      </c>
      <c r="AV900" t="s">
        <v>78</v>
      </c>
      <c r="AW900" t="s">
        <v>74</v>
      </c>
      <c r="AX900" t="s">
        <v>78</v>
      </c>
      <c r="AY900">
        <v>4</v>
      </c>
      <c r="AZ900">
        <v>1</v>
      </c>
      <c r="BA900">
        <v>1</v>
      </c>
      <c r="BB900">
        <v>0.8</v>
      </c>
      <c r="BC900">
        <v>0</v>
      </c>
      <c r="BD900">
        <v>0.428571429</v>
      </c>
      <c r="BE900">
        <v>1</v>
      </c>
      <c r="BF900">
        <v>0.1875</v>
      </c>
      <c r="BG900">
        <v>0</v>
      </c>
      <c r="BH900">
        <v>0</v>
      </c>
      <c r="BI900">
        <v>0.4</v>
      </c>
      <c r="BJ900">
        <v>0.27272727299999999</v>
      </c>
      <c r="BK900">
        <v>0</v>
      </c>
      <c r="BL900">
        <v>0.5</v>
      </c>
      <c r="BM900">
        <v>0.5</v>
      </c>
      <c r="BN900">
        <v>0.5</v>
      </c>
      <c r="BO900">
        <v>0</v>
      </c>
      <c r="BP900">
        <v>14</v>
      </c>
      <c r="BQ900">
        <v>7.3</v>
      </c>
      <c r="BR900">
        <v>7</v>
      </c>
      <c r="BS900">
        <v>8.1999999999999993</v>
      </c>
      <c r="BT900">
        <v>7.1</v>
      </c>
      <c r="BU900">
        <v>7.4</v>
      </c>
      <c r="BV900">
        <v>7.6</v>
      </c>
      <c r="BW900">
        <v>6.6</v>
      </c>
      <c r="BX900">
        <v>6.8</v>
      </c>
      <c r="BY900">
        <v>8.4</v>
      </c>
      <c r="BZ900">
        <v>6.3</v>
      </c>
      <c r="CA900">
        <v>6</v>
      </c>
      <c r="CB900">
        <v>6.4</v>
      </c>
      <c r="CC900">
        <v>8</v>
      </c>
      <c r="CD900">
        <v>7.4</v>
      </c>
      <c r="CE900">
        <v>7.8</v>
      </c>
      <c r="CF900">
        <v>240.44589640000001</v>
      </c>
      <c r="CG900">
        <f>IF(CJ900&lt;$CH$1,CJ900,)</f>
        <v>1015.742122</v>
      </c>
      <c r="CH900">
        <v>1</v>
      </c>
      <c r="CI900">
        <v>900</v>
      </c>
      <c r="CJ900">
        <v>1015.742122</v>
      </c>
      <c r="CK900">
        <f t="shared" si="43"/>
        <v>480.89179280000002</v>
      </c>
      <c r="CL900">
        <f t="shared" si="44"/>
        <v>556.39204642581797</v>
      </c>
    </row>
    <row r="901" spans="1:90" x14ac:dyDescent="0.25">
      <c r="A901" s="5" t="s">
        <v>934</v>
      </c>
      <c r="B901" s="2" t="s">
        <v>1008</v>
      </c>
      <c r="C901" s="10">
        <v>41122</v>
      </c>
      <c r="E901" s="14" t="e">
        <f t="shared" si="42"/>
        <v>#NUM!</v>
      </c>
      <c r="H901">
        <v>500</v>
      </c>
      <c r="I901">
        <v>67.3</v>
      </c>
      <c r="J901">
        <v>129.4</v>
      </c>
      <c r="K901">
        <v>9.4</v>
      </c>
      <c r="L901">
        <v>139</v>
      </c>
      <c r="M901">
        <v>67</v>
      </c>
      <c r="N901" t="s">
        <v>76</v>
      </c>
      <c r="O901">
        <v>319</v>
      </c>
      <c r="P901">
        <v>720</v>
      </c>
      <c r="Q901">
        <v>1280</v>
      </c>
      <c r="R901" s="1" t="s">
        <v>78</v>
      </c>
      <c r="S901" s="1" t="s">
        <v>77</v>
      </c>
      <c r="T901" t="s">
        <v>74</v>
      </c>
      <c r="U901">
        <v>2</v>
      </c>
      <c r="V901">
        <v>18.081</v>
      </c>
      <c r="W901">
        <v>1.5</v>
      </c>
      <c r="X901">
        <v>1</v>
      </c>
      <c r="Y901">
        <v>16</v>
      </c>
      <c r="Z901" t="s">
        <v>104</v>
      </c>
      <c r="AA901">
        <v>1850</v>
      </c>
      <c r="AB901">
        <v>36</v>
      </c>
      <c r="AC901">
        <v>8.25</v>
      </c>
      <c r="AD901">
        <v>5.55</v>
      </c>
      <c r="AE901">
        <v>6.02</v>
      </c>
      <c r="AF901" t="s">
        <v>74</v>
      </c>
      <c r="AG901">
        <v>13.2</v>
      </c>
      <c r="AH901">
        <v>2.4</v>
      </c>
      <c r="AI901">
        <v>1.3</v>
      </c>
      <c r="AJ901" t="s">
        <v>74</v>
      </c>
      <c r="AK901" t="s">
        <v>77</v>
      </c>
      <c r="AL901" t="s">
        <v>78</v>
      </c>
      <c r="AM901" t="s">
        <v>78</v>
      </c>
      <c r="AN901" t="s">
        <v>78</v>
      </c>
      <c r="AO901" t="s">
        <v>78</v>
      </c>
      <c r="AP901" t="s">
        <v>78</v>
      </c>
      <c r="AQ901" t="s">
        <v>74</v>
      </c>
      <c r="AR901" t="s">
        <v>78</v>
      </c>
      <c r="AS901" t="s">
        <v>78</v>
      </c>
      <c r="AT901" t="s">
        <v>78</v>
      </c>
      <c r="AU901" t="s">
        <v>78</v>
      </c>
      <c r="AV901" t="s">
        <v>78</v>
      </c>
      <c r="AW901" t="s">
        <v>74</v>
      </c>
      <c r="AX901" t="s">
        <v>78</v>
      </c>
      <c r="AY901">
        <v>3</v>
      </c>
      <c r="AZ901">
        <v>1</v>
      </c>
      <c r="BA901">
        <v>1</v>
      </c>
      <c r="BB901">
        <v>0</v>
      </c>
      <c r="BC901">
        <v>0</v>
      </c>
      <c r="BD901">
        <v>0.428571429</v>
      </c>
      <c r="BE901">
        <v>1</v>
      </c>
      <c r="BF901">
        <v>0</v>
      </c>
      <c r="BG901">
        <v>0</v>
      </c>
      <c r="BH901">
        <v>0</v>
      </c>
      <c r="BI901">
        <v>0.4</v>
      </c>
      <c r="BJ901">
        <v>0</v>
      </c>
      <c r="BK901">
        <v>0</v>
      </c>
      <c r="BL901">
        <v>0.5</v>
      </c>
      <c r="BM901">
        <v>0.5</v>
      </c>
      <c r="BN901">
        <v>0</v>
      </c>
      <c r="BO901">
        <v>0</v>
      </c>
      <c r="BP901">
        <v>10</v>
      </c>
      <c r="BQ901">
        <v>6.7</v>
      </c>
      <c r="BR901">
        <v>7.2</v>
      </c>
      <c r="BS901">
        <v>8.3000000000000007</v>
      </c>
      <c r="BT901">
        <v>8.4</v>
      </c>
      <c r="BU901">
        <v>6.1</v>
      </c>
      <c r="BV901">
        <v>7</v>
      </c>
      <c r="BW901">
        <v>5</v>
      </c>
      <c r="BX901">
        <v>4.2</v>
      </c>
      <c r="BY901">
        <v>8.5</v>
      </c>
      <c r="BZ901">
        <v>6.7</v>
      </c>
      <c r="CA901">
        <v>5.4</v>
      </c>
      <c r="CB901">
        <v>8.4</v>
      </c>
      <c r="CC901">
        <v>7.8</v>
      </c>
      <c r="CD901">
        <v>5.5</v>
      </c>
      <c r="CE901">
        <v>7.6</v>
      </c>
      <c r="CF901">
        <v>323.82832500000001</v>
      </c>
      <c r="CG901">
        <f>IF(CJ901&lt;$CH$1,CJ901,)</f>
        <v>1000.000001</v>
      </c>
      <c r="CH901">
        <v>1</v>
      </c>
      <c r="CI901">
        <v>901</v>
      </c>
      <c r="CJ901">
        <v>1000.000001</v>
      </c>
      <c r="CK901">
        <f t="shared" si="43"/>
        <v>647.65665000000001</v>
      </c>
      <c r="CL901">
        <f t="shared" si="44"/>
        <v>547.769000547769</v>
      </c>
    </row>
    <row r="902" spans="1:90" x14ac:dyDescent="0.25">
      <c r="A902" s="5" t="s">
        <v>1020</v>
      </c>
      <c r="B902" s="2" t="s">
        <v>1021</v>
      </c>
      <c r="C902" s="10">
        <v>43983</v>
      </c>
      <c r="E902" s="14" t="e">
        <f t="shared" si="42"/>
        <v>#NUM!</v>
      </c>
      <c r="F902" s="3" t="s">
        <v>1022</v>
      </c>
      <c r="H902">
        <v>320</v>
      </c>
      <c r="I902">
        <v>74.2</v>
      </c>
      <c r="J902">
        <v>159</v>
      </c>
      <c r="K902">
        <v>8.5</v>
      </c>
      <c r="L902">
        <v>176</v>
      </c>
      <c r="M902">
        <v>84</v>
      </c>
      <c r="N902" t="s">
        <v>111</v>
      </c>
      <c r="O902">
        <v>409</v>
      </c>
      <c r="P902">
        <v>1080</v>
      </c>
      <c r="Q902">
        <v>2400</v>
      </c>
      <c r="R902" t="s">
        <v>77</v>
      </c>
      <c r="S902" t="s">
        <v>77</v>
      </c>
      <c r="T902" t="s">
        <v>74</v>
      </c>
      <c r="U902">
        <v>8</v>
      </c>
      <c r="V902">
        <v>212</v>
      </c>
      <c r="W902">
        <v>2</v>
      </c>
      <c r="X902">
        <v>8</v>
      </c>
      <c r="Y902">
        <v>128</v>
      </c>
      <c r="Z902" t="s">
        <v>107</v>
      </c>
      <c r="AA902">
        <v>4500</v>
      </c>
      <c r="AF902" t="s">
        <v>74</v>
      </c>
      <c r="AG902">
        <v>48</v>
      </c>
      <c r="AH902">
        <v>1.8</v>
      </c>
      <c r="AI902">
        <v>32</v>
      </c>
      <c r="AJ902">
        <v>2</v>
      </c>
      <c r="AK902" t="s">
        <v>78</v>
      </c>
      <c r="AL902" t="s">
        <v>78</v>
      </c>
      <c r="AM902" t="s">
        <v>78</v>
      </c>
      <c r="AN902" t="s">
        <v>78</v>
      </c>
      <c r="AO902" t="s">
        <v>78</v>
      </c>
      <c r="AP902" t="s">
        <v>78</v>
      </c>
      <c r="AQ902" t="s">
        <v>74</v>
      </c>
      <c r="AR902" t="s">
        <v>77</v>
      </c>
      <c r="AS902" t="s">
        <v>78</v>
      </c>
      <c r="AT902" t="s">
        <v>77</v>
      </c>
      <c r="AU902" t="s">
        <v>78</v>
      </c>
      <c r="AV902" t="s">
        <v>78</v>
      </c>
      <c r="AW902" t="s">
        <v>78</v>
      </c>
      <c r="AX902" t="s">
        <v>78</v>
      </c>
      <c r="AY902">
        <v>5</v>
      </c>
      <c r="AZ902">
        <f t="shared" ref="AZ902:BA921" si="45">2/2</f>
        <v>1</v>
      </c>
      <c r="BA902">
        <f t="shared" si="45"/>
        <v>1</v>
      </c>
      <c r="BB902">
        <f>3/5</f>
        <v>0.6</v>
      </c>
      <c r="BC902">
        <f>0/1</f>
        <v>0</v>
      </c>
      <c r="BD902">
        <f>3/7</f>
        <v>0.42857142857142855</v>
      </c>
      <c r="BE902">
        <f>1/3</f>
        <v>0.33333333333333331</v>
      </c>
      <c r="BF902">
        <f>2/16</f>
        <v>0.125</v>
      </c>
      <c r="BG902">
        <f>0/4</f>
        <v>0</v>
      </c>
      <c r="BH902">
        <f>0/2</f>
        <v>0</v>
      </c>
      <c r="BI902">
        <f t="shared" ref="BI902:BI913" si="46">2/5</f>
        <v>0.4</v>
      </c>
      <c r="BJ902">
        <f>4/11</f>
        <v>0.36363636363636365</v>
      </c>
      <c r="BK902">
        <f>0/2</f>
        <v>0</v>
      </c>
      <c r="BL902">
        <f>2/4</f>
        <v>0.5</v>
      </c>
      <c r="BM902">
        <f>2/4</f>
        <v>0.5</v>
      </c>
      <c r="BN902">
        <f>5/6</f>
        <v>0.83333333333333337</v>
      </c>
      <c r="BO902">
        <f>0/3</f>
        <v>0</v>
      </c>
      <c r="BP902">
        <v>0</v>
      </c>
      <c r="BQ902" t="s">
        <v>74</v>
      </c>
      <c r="BR902" t="s">
        <v>74</v>
      </c>
      <c r="BS902" t="s">
        <v>74</v>
      </c>
      <c r="BT902" t="s">
        <v>74</v>
      </c>
      <c r="BU902" t="s">
        <v>74</v>
      </c>
      <c r="BV902" t="s">
        <v>74</v>
      </c>
      <c r="BW902" t="s">
        <v>74</v>
      </c>
      <c r="BX902" t="s">
        <v>74</v>
      </c>
      <c r="BY902" t="s">
        <v>74</v>
      </c>
      <c r="BZ902" t="s">
        <v>74</v>
      </c>
      <c r="CA902" t="s">
        <v>74</v>
      </c>
      <c r="CB902" t="s">
        <v>74</v>
      </c>
      <c r="CC902" t="s">
        <v>74</v>
      </c>
      <c r="CD902" t="s">
        <v>74</v>
      </c>
      <c r="CE902" t="s">
        <v>74</v>
      </c>
      <c r="CF902">
        <v>729.99994830000003</v>
      </c>
      <c r="CG902">
        <f>IF(CJ902&lt;$CH$1,CJ902,)</f>
        <v>1000.0096579999999</v>
      </c>
      <c r="CH902">
        <v>1</v>
      </c>
      <c r="CI902">
        <v>903</v>
      </c>
      <c r="CJ902">
        <v>1000.0096579999999</v>
      </c>
      <c r="CK902">
        <f t="shared" si="43"/>
        <v>1459.9998966000001</v>
      </c>
      <c r="CL902">
        <f t="shared" si="44"/>
        <v>547.7742903530019</v>
      </c>
    </row>
    <row r="903" spans="1:90" x14ac:dyDescent="0.25">
      <c r="A903" s="5" t="s">
        <v>1020</v>
      </c>
      <c r="B903" s="2" t="s">
        <v>1023</v>
      </c>
      <c r="C903" s="10">
        <v>43983</v>
      </c>
      <c r="E903" s="14" t="e">
        <f t="shared" si="42"/>
        <v>#NUM!</v>
      </c>
      <c r="F903" s="3" t="s">
        <v>1024</v>
      </c>
      <c r="H903">
        <v>440</v>
      </c>
      <c r="I903">
        <v>75.400000000000006</v>
      </c>
      <c r="J903">
        <v>159.5</v>
      </c>
      <c r="K903">
        <v>7.5</v>
      </c>
      <c r="L903">
        <v>173</v>
      </c>
      <c r="M903">
        <v>86</v>
      </c>
      <c r="N903" t="s">
        <v>114</v>
      </c>
      <c r="O903">
        <v>398</v>
      </c>
      <c r="P903">
        <v>1080</v>
      </c>
      <c r="Q903">
        <v>2376</v>
      </c>
      <c r="R903" t="s">
        <v>78</v>
      </c>
      <c r="S903" t="s">
        <v>77</v>
      </c>
      <c r="T903" t="s">
        <v>74</v>
      </c>
      <c r="U903">
        <v>8</v>
      </c>
      <c r="V903">
        <v>325</v>
      </c>
      <c r="W903">
        <v>2.4</v>
      </c>
      <c r="X903">
        <v>8</v>
      </c>
      <c r="Y903">
        <v>128</v>
      </c>
      <c r="Z903" t="s">
        <v>77</v>
      </c>
      <c r="AA903">
        <v>4200</v>
      </c>
      <c r="AF903" t="s">
        <v>74</v>
      </c>
      <c r="AG903">
        <v>48</v>
      </c>
      <c r="AH903">
        <v>1.6</v>
      </c>
      <c r="AI903">
        <v>32</v>
      </c>
      <c r="AJ903">
        <v>2.48</v>
      </c>
      <c r="AK903" t="s">
        <v>78</v>
      </c>
      <c r="AL903" t="s">
        <v>78</v>
      </c>
      <c r="AM903" t="s">
        <v>78</v>
      </c>
      <c r="AN903" t="s">
        <v>78</v>
      </c>
      <c r="AO903" t="s">
        <v>78</v>
      </c>
      <c r="AP903" t="s">
        <v>78</v>
      </c>
      <c r="AQ903" t="s">
        <v>74</v>
      </c>
      <c r="AR903" t="s">
        <v>78</v>
      </c>
      <c r="AS903" t="s">
        <v>77</v>
      </c>
      <c r="AT903" t="s">
        <v>77</v>
      </c>
      <c r="AU903" t="s">
        <v>78</v>
      </c>
      <c r="AV903" t="s">
        <v>78</v>
      </c>
      <c r="AW903" t="s">
        <v>78</v>
      </c>
      <c r="AX903" t="s">
        <v>78</v>
      </c>
      <c r="AY903">
        <v>5.0999999999999996</v>
      </c>
      <c r="AZ903">
        <f t="shared" si="45"/>
        <v>1</v>
      </c>
      <c r="BA903">
        <f t="shared" si="45"/>
        <v>1</v>
      </c>
      <c r="BB903">
        <f>3/5</f>
        <v>0.6</v>
      </c>
      <c r="BC903">
        <f>1/1</f>
        <v>1</v>
      </c>
      <c r="BD903">
        <f>4/7</f>
        <v>0.5714285714285714</v>
      </c>
      <c r="BE903">
        <f>3/3</f>
        <v>1</v>
      </c>
      <c r="BF903">
        <f>4/16</f>
        <v>0.25</v>
      </c>
      <c r="BG903">
        <f>1/4</f>
        <v>0.25</v>
      </c>
      <c r="BH903">
        <f>1/2</f>
        <v>0.5</v>
      </c>
      <c r="BI903">
        <f t="shared" si="46"/>
        <v>0.4</v>
      </c>
      <c r="BJ903">
        <f>4/11</f>
        <v>0.36363636363636365</v>
      </c>
      <c r="BK903">
        <f>1/2</f>
        <v>0.5</v>
      </c>
      <c r="BL903">
        <f>3/4</f>
        <v>0.75</v>
      </c>
      <c r="BM903">
        <f>2/4</f>
        <v>0.5</v>
      </c>
      <c r="BN903">
        <f>6/6</f>
        <v>1</v>
      </c>
      <c r="BO903">
        <f>3/3</f>
        <v>1</v>
      </c>
      <c r="BP903">
        <v>0</v>
      </c>
      <c r="BQ903" t="s">
        <v>74</v>
      </c>
      <c r="BR903" t="s">
        <v>74</v>
      </c>
      <c r="BS903" t="s">
        <v>74</v>
      </c>
      <c r="BT903" t="s">
        <v>74</v>
      </c>
      <c r="BU903" t="s">
        <v>74</v>
      </c>
      <c r="BV903" t="s">
        <v>74</v>
      </c>
      <c r="BW903" t="s">
        <v>74</v>
      </c>
      <c r="BX903" t="s">
        <v>74</v>
      </c>
      <c r="BY903" t="s">
        <v>74</v>
      </c>
      <c r="BZ903" t="s">
        <v>74</v>
      </c>
      <c r="CA903" t="s">
        <v>74</v>
      </c>
      <c r="CB903" t="s">
        <v>74</v>
      </c>
      <c r="CC903" t="s">
        <v>74</v>
      </c>
      <c r="CD903" t="s">
        <v>74</v>
      </c>
      <c r="CE903" t="s">
        <v>74</v>
      </c>
      <c r="CF903">
        <v>729.99994830000003</v>
      </c>
      <c r="CG903">
        <f>IF(CJ903&lt;$CH$1,CJ903,)</f>
        <v>1199.8846269999999</v>
      </c>
      <c r="CH903">
        <v>1</v>
      </c>
      <c r="CI903">
        <v>904</v>
      </c>
      <c r="CJ903">
        <v>1199.8846269999999</v>
      </c>
      <c r="CK903">
        <f t="shared" si="43"/>
        <v>1459.9998966000001</v>
      </c>
      <c r="CL903">
        <f t="shared" si="44"/>
        <v>657.25960224716289</v>
      </c>
    </row>
    <row r="904" spans="1:90" x14ac:dyDescent="0.25">
      <c r="A904" s="5" t="s">
        <v>1020</v>
      </c>
      <c r="B904" s="2" t="s">
        <v>1025</v>
      </c>
      <c r="C904" s="10">
        <v>43983</v>
      </c>
      <c r="E904" s="14" t="e">
        <f t="shared" si="42"/>
        <v>#NUM!</v>
      </c>
      <c r="F904" s="3" t="s">
        <v>1026</v>
      </c>
      <c r="H904">
        <v>590</v>
      </c>
      <c r="I904">
        <v>72.8</v>
      </c>
      <c r="J904">
        <v>158.4</v>
      </c>
      <c r="K904">
        <v>8</v>
      </c>
      <c r="L904">
        <v>181</v>
      </c>
      <c r="M904">
        <v>90</v>
      </c>
      <c r="N904" t="s">
        <v>114</v>
      </c>
      <c r="O904">
        <v>398</v>
      </c>
      <c r="P904">
        <v>1080</v>
      </c>
      <c r="Q904">
        <v>2376</v>
      </c>
      <c r="R904" t="s">
        <v>78</v>
      </c>
      <c r="S904" t="s">
        <v>77</v>
      </c>
      <c r="T904" t="s">
        <v>74</v>
      </c>
      <c r="U904">
        <v>8</v>
      </c>
      <c r="V904">
        <v>325</v>
      </c>
      <c r="W904">
        <v>2.4</v>
      </c>
      <c r="X904">
        <v>8</v>
      </c>
      <c r="Y904">
        <v>128</v>
      </c>
      <c r="Z904" t="s">
        <v>77</v>
      </c>
      <c r="AA904">
        <v>4315</v>
      </c>
      <c r="AF904" t="s">
        <v>74</v>
      </c>
      <c r="AG904">
        <v>48</v>
      </c>
      <c r="AH904">
        <v>1.6</v>
      </c>
      <c r="AI904">
        <v>32</v>
      </c>
      <c r="AJ904">
        <v>2.4500000000000002</v>
      </c>
      <c r="AK904" t="s">
        <v>78</v>
      </c>
      <c r="AL904" t="s">
        <v>78</v>
      </c>
      <c r="AM904" t="s">
        <v>78</v>
      </c>
      <c r="AN904" t="s">
        <v>78</v>
      </c>
      <c r="AO904" t="s">
        <v>78</v>
      </c>
      <c r="AP904" t="s">
        <v>78</v>
      </c>
      <c r="AQ904" t="s">
        <v>74</v>
      </c>
      <c r="AR904" t="s">
        <v>78</v>
      </c>
      <c r="AS904" t="s">
        <v>77</v>
      </c>
      <c r="AT904" t="s">
        <v>77</v>
      </c>
      <c r="AU904" t="s">
        <v>78</v>
      </c>
      <c r="AV904" t="s">
        <v>78</v>
      </c>
      <c r="AW904" t="s">
        <v>78</v>
      </c>
      <c r="AX904" t="s">
        <v>78</v>
      </c>
      <c r="AY904">
        <v>5.0999999999999996</v>
      </c>
      <c r="AZ904">
        <f t="shared" si="45"/>
        <v>1</v>
      </c>
      <c r="BA904">
        <f t="shared" si="45"/>
        <v>1</v>
      </c>
      <c r="BB904">
        <f>3/5</f>
        <v>0.6</v>
      </c>
      <c r="BC904">
        <f>1/1</f>
        <v>1</v>
      </c>
      <c r="BD904">
        <f>4/7</f>
        <v>0.5714285714285714</v>
      </c>
      <c r="BE904">
        <f>3/3</f>
        <v>1</v>
      </c>
      <c r="BF904">
        <f>6/16</f>
        <v>0.375</v>
      </c>
      <c r="BG904">
        <f>1/4</f>
        <v>0.25</v>
      </c>
      <c r="BH904">
        <f>1/2</f>
        <v>0.5</v>
      </c>
      <c r="BI904">
        <f t="shared" si="46"/>
        <v>0.4</v>
      </c>
      <c r="BJ904">
        <f>4/11</f>
        <v>0.36363636363636365</v>
      </c>
      <c r="BK904">
        <f>1/2</f>
        <v>0.5</v>
      </c>
      <c r="BL904">
        <f>3/4</f>
        <v>0.75</v>
      </c>
      <c r="BM904">
        <f>4/4</f>
        <v>1</v>
      </c>
      <c r="BN904">
        <f>6/6</f>
        <v>1</v>
      </c>
      <c r="BO904">
        <f>3/3</f>
        <v>1</v>
      </c>
      <c r="BP904">
        <v>0</v>
      </c>
      <c r="BQ904" t="s">
        <v>74</v>
      </c>
      <c r="BR904" t="s">
        <v>74</v>
      </c>
      <c r="BS904" t="s">
        <v>74</v>
      </c>
      <c r="BT904" t="s">
        <v>74</v>
      </c>
      <c r="BU904" t="s">
        <v>74</v>
      </c>
      <c r="BV904" t="s">
        <v>74</v>
      </c>
      <c r="BW904" t="s">
        <v>74</v>
      </c>
      <c r="BX904" t="s">
        <v>74</v>
      </c>
      <c r="BY904" t="s">
        <v>74</v>
      </c>
      <c r="BZ904" t="s">
        <v>74</v>
      </c>
      <c r="CA904" t="s">
        <v>74</v>
      </c>
      <c r="CB904" t="s">
        <v>74</v>
      </c>
      <c r="CC904" t="s">
        <v>74</v>
      </c>
      <c r="CD904" t="s">
        <v>74</v>
      </c>
      <c r="CE904" t="s">
        <v>74</v>
      </c>
      <c r="CF904">
        <v>729.99994830000003</v>
      </c>
      <c r="CG904">
        <f>IF(CJ904&lt;$CH$1,CJ904,)</f>
        <v>1199.885499</v>
      </c>
      <c r="CH904">
        <v>1</v>
      </c>
      <c r="CI904">
        <v>905</v>
      </c>
      <c r="CJ904">
        <v>1199.885499</v>
      </c>
      <c r="CK904">
        <f t="shared" si="43"/>
        <v>1459.9998966000001</v>
      </c>
      <c r="CL904">
        <f t="shared" si="44"/>
        <v>657.26007990173093</v>
      </c>
    </row>
    <row r="905" spans="1:90" x14ac:dyDescent="0.25">
      <c r="A905" s="5" t="s">
        <v>1020</v>
      </c>
      <c r="B905" s="2" t="s">
        <v>1027</v>
      </c>
      <c r="C905" s="10">
        <v>43983</v>
      </c>
      <c r="E905" s="14" t="e">
        <f t="shared" si="42"/>
        <v>#NUM!</v>
      </c>
      <c r="F905" s="3" t="s">
        <v>1026</v>
      </c>
      <c r="H905">
        <v>630</v>
      </c>
      <c r="I905">
        <v>72.8</v>
      </c>
      <c r="J905">
        <v>158.4</v>
      </c>
      <c r="K905">
        <v>8</v>
      </c>
      <c r="L905">
        <v>181</v>
      </c>
      <c r="M905">
        <v>90</v>
      </c>
      <c r="N905" t="s">
        <v>114</v>
      </c>
      <c r="O905">
        <v>398</v>
      </c>
      <c r="P905">
        <v>1080</v>
      </c>
      <c r="Q905">
        <v>2376</v>
      </c>
      <c r="R905" t="s">
        <v>78</v>
      </c>
      <c r="S905" t="s">
        <v>77</v>
      </c>
      <c r="T905" t="s">
        <v>74</v>
      </c>
      <c r="U905">
        <v>8</v>
      </c>
      <c r="V905">
        <v>595</v>
      </c>
      <c r="W905">
        <v>2.84</v>
      </c>
      <c r="X905">
        <v>8</v>
      </c>
      <c r="Y905">
        <v>256</v>
      </c>
      <c r="Z905" t="s">
        <v>77</v>
      </c>
      <c r="AA905">
        <v>4315</v>
      </c>
      <c r="AF905" t="s">
        <v>74</v>
      </c>
      <c r="AG905">
        <v>50</v>
      </c>
      <c r="AH905">
        <v>1.6</v>
      </c>
      <c r="AI905">
        <v>32</v>
      </c>
      <c r="AJ905">
        <v>2.4500000000000002</v>
      </c>
      <c r="AK905" t="s">
        <v>78</v>
      </c>
      <c r="AL905" t="s">
        <v>78</v>
      </c>
      <c r="AM905" t="s">
        <v>78</v>
      </c>
      <c r="AN905" t="s">
        <v>78</v>
      </c>
      <c r="AO905" t="s">
        <v>78</v>
      </c>
      <c r="AP905" t="s">
        <v>78</v>
      </c>
      <c r="AQ905" t="s">
        <v>74</v>
      </c>
      <c r="AR905" t="s">
        <v>78</v>
      </c>
      <c r="AS905" t="s">
        <v>77</v>
      </c>
      <c r="AT905" t="s">
        <v>77</v>
      </c>
      <c r="AU905" t="s">
        <v>78</v>
      </c>
      <c r="AV905" t="s">
        <v>78</v>
      </c>
      <c r="AW905" t="s">
        <v>78</v>
      </c>
      <c r="AX905" t="s">
        <v>78</v>
      </c>
      <c r="AY905">
        <v>5.0999999999999996</v>
      </c>
      <c r="AZ905">
        <f t="shared" si="45"/>
        <v>1</v>
      </c>
      <c r="BA905">
        <f t="shared" si="45"/>
        <v>1</v>
      </c>
      <c r="BB905">
        <f>3/5</f>
        <v>0.6</v>
      </c>
      <c r="BC905">
        <f>1/1</f>
        <v>1</v>
      </c>
      <c r="BD905">
        <f>4/7</f>
        <v>0.5714285714285714</v>
      </c>
      <c r="BE905">
        <f>3/3</f>
        <v>1</v>
      </c>
      <c r="BF905">
        <f>6/16</f>
        <v>0.375</v>
      </c>
      <c r="BG905">
        <f>1/4</f>
        <v>0.25</v>
      </c>
      <c r="BH905">
        <f>1/2</f>
        <v>0.5</v>
      </c>
      <c r="BI905">
        <f t="shared" si="46"/>
        <v>0.4</v>
      </c>
      <c r="BJ905">
        <f>4/11</f>
        <v>0.36363636363636365</v>
      </c>
      <c r="BK905">
        <f>1/2</f>
        <v>0.5</v>
      </c>
      <c r="BL905">
        <f>3/4</f>
        <v>0.75</v>
      </c>
      <c r="BM905">
        <f>4/4</f>
        <v>1</v>
      </c>
      <c r="BN905">
        <f>6/6</f>
        <v>1</v>
      </c>
      <c r="BO905">
        <f>3/3</f>
        <v>1</v>
      </c>
      <c r="BP905">
        <v>0</v>
      </c>
      <c r="BQ905" t="s">
        <v>74</v>
      </c>
      <c r="BR905" t="s">
        <v>74</v>
      </c>
      <c r="BS905" t="s">
        <v>74</v>
      </c>
      <c r="BT905" t="s">
        <v>74</v>
      </c>
      <c r="BU905" t="s">
        <v>74</v>
      </c>
      <c r="BV905" t="s">
        <v>74</v>
      </c>
      <c r="BW905" t="s">
        <v>74</v>
      </c>
      <c r="BX905" t="s">
        <v>74</v>
      </c>
      <c r="BY905" t="s">
        <v>74</v>
      </c>
      <c r="BZ905" t="s">
        <v>74</v>
      </c>
      <c r="CA905" t="s">
        <v>74</v>
      </c>
      <c r="CB905" t="s">
        <v>74</v>
      </c>
      <c r="CC905" t="s">
        <v>74</v>
      </c>
      <c r="CD905" t="s">
        <v>74</v>
      </c>
      <c r="CE905" t="s">
        <v>74</v>
      </c>
      <c r="CF905">
        <v>729.99994830000003</v>
      </c>
      <c r="CG905">
        <f>IF(CJ905&lt;$CH$1,CJ905,)</f>
        <v>0</v>
      </c>
      <c r="CH905">
        <v>1</v>
      </c>
      <c r="CI905">
        <v>906</v>
      </c>
      <c r="CJ905">
        <v>14999.99958</v>
      </c>
      <c r="CK905">
        <f t="shared" si="43"/>
        <v>1459.9998966000001</v>
      </c>
      <c r="CL905">
        <f t="shared" si="44"/>
        <v>0</v>
      </c>
    </row>
    <row r="906" spans="1:90" x14ac:dyDescent="0.25">
      <c r="A906" s="5" t="s">
        <v>1020</v>
      </c>
      <c r="B906" s="2" t="s">
        <v>1028</v>
      </c>
      <c r="C906" s="10">
        <v>43952</v>
      </c>
      <c r="E906" s="14" t="e">
        <f t="shared" si="42"/>
        <v>#NUM!</v>
      </c>
      <c r="H906">
        <v>280</v>
      </c>
      <c r="I906">
        <v>76.599999999999994</v>
      </c>
      <c r="J906">
        <v>162.1</v>
      </c>
      <c r="K906">
        <v>8.5</v>
      </c>
      <c r="L906">
        <v>190</v>
      </c>
      <c r="M906">
        <v>84</v>
      </c>
      <c r="N906" t="s">
        <v>76</v>
      </c>
      <c r="O906">
        <v>395</v>
      </c>
      <c r="P906">
        <v>1080</v>
      </c>
      <c r="Q906">
        <v>2340</v>
      </c>
      <c r="R906" t="s">
        <v>77</v>
      </c>
      <c r="S906" t="s">
        <v>77</v>
      </c>
      <c r="T906" t="s">
        <v>74</v>
      </c>
      <c r="U906">
        <v>8</v>
      </c>
      <c r="V906">
        <v>288.08499999999998</v>
      </c>
      <c r="W906">
        <v>2</v>
      </c>
      <c r="X906">
        <v>6</v>
      </c>
      <c r="Y906">
        <v>128</v>
      </c>
      <c r="Z906" t="s">
        <v>104</v>
      </c>
      <c r="AA906">
        <v>4500</v>
      </c>
      <c r="AF906" t="s">
        <v>74</v>
      </c>
      <c r="AG906">
        <v>48</v>
      </c>
      <c r="AH906">
        <v>1.79</v>
      </c>
      <c r="AI906">
        <v>16</v>
      </c>
      <c r="AJ906">
        <v>2</v>
      </c>
      <c r="AK906" t="s">
        <v>78</v>
      </c>
      <c r="AL906" t="s">
        <v>78</v>
      </c>
      <c r="AM906" t="s">
        <v>78</v>
      </c>
      <c r="AN906" t="s">
        <v>78</v>
      </c>
      <c r="AO906" t="s">
        <v>78</v>
      </c>
      <c r="AP906" t="s">
        <v>78</v>
      </c>
      <c r="AQ906" t="s">
        <v>74</v>
      </c>
      <c r="AR906" t="s">
        <v>77</v>
      </c>
      <c r="AS906" t="s">
        <v>78</v>
      </c>
      <c r="AT906" t="s">
        <v>78</v>
      </c>
      <c r="AU906" t="s">
        <v>78</v>
      </c>
      <c r="AV906" t="s">
        <v>78</v>
      </c>
      <c r="AW906" t="s">
        <v>78</v>
      </c>
      <c r="AX906" t="s">
        <v>78</v>
      </c>
      <c r="AY906">
        <v>5</v>
      </c>
      <c r="AZ906">
        <f t="shared" si="45"/>
        <v>1</v>
      </c>
      <c r="BA906">
        <f t="shared" si="45"/>
        <v>1</v>
      </c>
      <c r="BB906">
        <f>2/5</f>
        <v>0.4</v>
      </c>
      <c r="BC906">
        <f>1/1</f>
        <v>1</v>
      </c>
      <c r="BD906">
        <f>4/7</f>
        <v>0.5714285714285714</v>
      </c>
      <c r="BE906">
        <f>2/3</f>
        <v>0.66666666666666663</v>
      </c>
      <c r="BF906">
        <f>3/16</f>
        <v>0.1875</v>
      </c>
      <c r="BG906">
        <f>1/4</f>
        <v>0.25</v>
      </c>
      <c r="BH906">
        <f>1/2</f>
        <v>0.5</v>
      </c>
      <c r="BI906">
        <f t="shared" si="46"/>
        <v>0.4</v>
      </c>
      <c r="BJ906">
        <f>4/11</f>
        <v>0.36363636363636365</v>
      </c>
      <c r="BK906">
        <f>0/2</f>
        <v>0</v>
      </c>
      <c r="BL906">
        <f>3/4</f>
        <v>0.75</v>
      </c>
      <c r="BM906">
        <f>2/4</f>
        <v>0.5</v>
      </c>
      <c r="BN906">
        <f>6/6</f>
        <v>1</v>
      </c>
      <c r="BO906">
        <f>2/3</f>
        <v>0.66666666666666663</v>
      </c>
      <c r="BP906">
        <v>0</v>
      </c>
      <c r="BQ906" t="s">
        <v>74</v>
      </c>
      <c r="BR906" t="s">
        <v>74</v>
      </c>
      <c r="BS906" t="s">
        <v>74</v>
      </c>
      <c r="BT906" t="s">
        <v>74</v>
      </c>
      <c r="BU906" t="s">
        <v>74</v>
      </c>
      <c r="BV906" t="s">
        <v>74</v>
      </c>
      <c r="BW906" t="s">
        <v>74</v>
      </c>
      <c r="BX906" t="s">
        <v>74</v>
      </c>
      <c r="BY906" t="s">
        <v>74</v>
      </c>
      <c r="BZ906" t="s">
        <v>74</v>
      </c>
      <c r="CA906" t="s">
        <v>74</v>
      </c>
      <c r="CB906" t="s">
        <v>74</v>
      </c>
      <c r="CC906" t="s">
        <v>74</v>
      </c>
      <c r="CD906" t="s">
        <v>74</v>
      </c>
      <c r="CE906" t="s">
        <v>74</v>
      </c>
      <c r="CF906">
        <v>729.99994830000003</v>
      </c>
      <c r="CG906">
        <f>IF(CJ906&lt;$CH$1,CJ906,)</f>
        <v>0</v>
      </c>
      <c r="CH906">
        <v>1</v>
      </c>
      <c r="CI906">
        <v>907</v>
      </c>
      <c r="CJ906">
        <v>14999.99958</v>
      </c>
      <c r="CK906">
        <f t="shared" si="43"/>
        <v>1459.9998966000001</v>
      </c>
      <c r="CL906">
        <f t="shared" si="44"/>
        <v>0</v>
      </c>
    </row>
    <row r="907" spans="1:90" x14ac:dyDescent="0.25">
      <c r="A907" s="5" t="s">
        <v>1020</v>
      </c>
      <c r="B907" s="2" t="s">
        <v>1029</v>
      </c>
      <c r="C907" s="10">
        <v>43952</v>
      </c>
      <c r="E907" s="14" t="e">
        <f t="shared" si="42"/>
        <v>#NUM!</v>
      </c>
      <c r="H907">
        <v>280</v>
      </c>
      <c r="I907">
        <v>75.5</v>
      </c>
      <c r="J907">
        <v>164</v>
      </c>
      <c r="K907">
        <v>8.9</v>
      </c>
      <c r="L907">
        <v>195</v>
      </c>
      <c r="M907">
        <v>84</v>
      </c>
      <c r="N907" t="s">
        <v>76</v>
      </c>
      <c r="O907">
        <v>402</v>
      </c>
      <c r="P907">
        <v>1080</v>
      </c>
      <c r="Q907">
        <v>2408</v>
      </c>
      <c r="R907" t="s">
        <v>78</v>
      </c>
      <c r="S907" t="s">
        <v>77</v>
      </c>
      <c r="T907" t="s">
        <v>74</v>
      </c>
      <c r="U907">
        <v>8</v>
      </c>
      <c r="V907">
        <v>536.68299999999999</v>
      </c>
      <c r="W907">
        <v>2.6</v>
      </c>
      <c r="X907">
        <v>6</v>
      </c>
      <c r="Y907">
        <v>128</v>
      </c>
      <c r="Z907" t="s">
        <v>77</v>
      </c>
      <c r="AA907">
        <v>4500</v>
      </c>
      <c r="AF907" t="s">
        <v>74</v>
      </c>
      <c r="AG907">
        <v>48</v>
      </c>
      <c r="AH907">
        <v>1.79</v>
      </c>
      <c r="AI907">
        <v>16</v>
      </c>
      <c r="AJ907">
        <v>2</v>
      </c>
      <c r="AK907" t="s">
        <v>78</v>
      </c>
      <c r="AL907" t="s">
        <v>78</v>
      </c>
      <c r="AM907" t="s">
        <v>78</v>
      </c>
      <c r="AN907" t="s">
        <v>78</v>
      </c>
      <c r="AO907" t="s">
        <v>78</v>
      </c>
      <c r="AP907" t="s">
        <v>78</v>
      </c>
      <c r="AQ907" t="s">
        <v>74</v>
      </c>
      <c r="AR907" t="s">
        <v>78</v>
      </c>
      <c r="AS907" t="s">
        <v>78</v>
      </c>
      <c r="AT907" t="s">
        <v>78</v>
      </c>
      <c r="AU907" t="s">
        <v>78</v>
      </c>
      <c r="AV907" t="s">
        <v>78</v>
      </c>
      <c r="AW907" t="s">
        <v>78</v>
      </c>
      <c r="AX907" t="s">
        <v>78</v>
      </c>
      <c r="AY907">
        <v>5</v>
      </c>
      <c r="AZ907">
        <f t="shared" si="45"/>
        <v>1</v>
      </c>
      <c r="BA907">
        <f t="shared" si="45"/>
        <v>1</v>
      </c>
      <c r="BB907">
        <f>2/5</f>
        <v>0.4</v>
      </c>
      <c r="BC907">
        <f>1/1</f>
        <v>1</v>
      </c>
      <c r="BD907">
        <f>5/7</f>
        <v>0.7142857142857143</v>
      </c>
      <c r="BE907">
        <f>3/3</f>
        <v>1</v>
      </c>
      <c r="BF907">
        <f>6/16</f>
        <v>0.375</v>
      </c>
      <c r="BG907">
        <f>1/4</f>
        <v>0.25</v>
      </c>
      <c r="BH907">
        <f>1/2</f>
        <v>0.5</v>
      </c>
      <c r="BI907">
        <f t="shared" si="46"/>
        <v>0.4</v>
      </c>
      <c r="BJ907">
        <f>6/11</f>
        <v>0.54545454545454541</v>
      </c>
      <c r="BK907">
        <f>1/2</f>
        <v>0.5</v>
      </c>
      <c r="BL907">
        <f>3/4</f>
        <v>0.75</v>
      </c>
      <c r="BM907">
        <f>2/4</f>
        <v>0.5</v>
      </c>
      <c r="BN907">
        <f>6/6</f>
        <v>1</v>
      </c>
      <c r="BO907">
        <f>3/3</f>
        <v>1</v>
      </c>
      <c r="BP907">
        <v>0</v>
      </c>
      <c r="BQ907" t="s">
        <v>74</v>
      </c>
      <c r="BR907" t="s">
        <v>74</v>
      </c>
      <c r="BS907" t="s">
        <v>74</v>
      </c>
      <c r="BT907" t="s">
        <v>74</v>
      </c>
      <c r="BU907" t="s">
        <v>74</v>
      </c>
      <c r="BV907" t="s">
        <v>74</v>
      </c>
      <c r="BW907" t="s">
        <v>74</v>
      </c>
      <c r="BX907" t="s">
        <v>74</v>
      </c>
      <c r="BY907" t="s">
        <v>74</v>
      </c>
      <c r="BZ907" t="s">
        <v>74</v>
      </c>
      <c r="CA907" t="s">
        <v>74</v>
      </c>
      <c r="CB907" t="s">
        <v>74</v>
      </c>
      <c r="CC907" t="s">
        <v>74</v>
      </c>
      <c r="CD907" t="s">
        <v>74</v>
      </c>
      <c r="CE907" t="s">
        <v>74</v>
      </c>
      <c r="CF907">
        <v>729.99994830000003</v>
      </c>
      <c r="CG907">
        <f>IF(CJ907&lt;$CH$1,CJ907,)</f>
        <v>0</v>
      </c>
      <c r="CH907">
        <v>1</v>
      </c>
      <c r="CI907">
        <v>908</v>
      </c>
      <c r="CJ907">
        <v>14754.22704</v>
      </c>
      <c r="CK907">
        <f t="shared" si="43"/>
        <v>1459.9998966000001</v>
      </c>
      <c r="CL907">
        <f t="shared" si="44"/>
        <v>0</v>
      </c>
    </row>
    <row r="908" spans="1:90" x14ac:dyDescent="0.25">
      <c r="A908" s="5" t="s">
        <v>1020</v>
      </c>
      <c r="B908" s="2" t="s">
        <v>1030</v>
      </c>
      <c r="C908" s="10">
        <v>43952</v>
      </c>
      <c r="E908" s="14" t="e">
        <f t="shared" si="42"/>
        <v>#NUM!</v>
      </c>
      <c r="F908" s="3" t="s">
        <v>1031</v>
      </c>
      <c r="H908">
        <v>190</v>
      </c>
      <c r="I908">
        <v>74.5</v>
      </c>
      <c r="J908">
        <v>162</v>
      </c>
      <c r="K908">
        <v>9.1</v>
      </c>
      <c r="L908">
        <v>197</v>
      </c>
      <c r="M908">
        <v>85</v>
      </c>
      <c r="N908" t="s">
        <v>76</v>
      </c>
      <c r="O908">
        <v>266</v>
      </c>
      <c r="P908">
        <v>720</v>
      </c>
      <c r="Q908">
        <v>1560</v>
      </c>
      <c r="R908" t="s">
        <v>77</v>
      </c>
      <c r="S908" t="s">
        <v>77</v>
      </c>
      <c r="T908" t="s">
        <v>74</v>
      </c>
      <c r="U908">
        <v>8</v>
      </c>
      <c r="V908">
        <v>103</v>
      </c>
      <c r="W908">
        <v>2.2999999999999998</v>
      </c>
      <c r="X908">
        <v>4</v>
      </c>
      <c r="Y908">
        <v>128</v>
      </c>
      <c r="Z908" t="s">
        <v>104</v>
      </c>
      <c r="AA908">
        <v>5000</v>
      </c>
      <c r="AF908" t="s">
        <v>74</v>
      </c>
      <c r="AG908">
        <v>13</v>
      </c>
      <c r="AH908">
        <v>2.2000000000000002</v>
      </c>
      <c r="AI908">
        <v>8</v>
      </c>
      <c r="AJ908">
        <v>2</v>
      </c>
      <c r="AK908" t="s">
        <v>78</v>
      </c>
      <c r="AL908" t="s">
        <v>78</v>
      </c>
      <c r="AM908" t="s">
        <v>78</v>
      </c>
      <c r="AN908" t="s">
        <v>78</v>
      </c>
      <c r="AO908" t="s">
        <v>78</v>
      </c>
      <c r="AP908" t="s">
        <v>78</v>
      </c>
      <c r="AQ908" t="s">
        <v>74</v>
      </c>
      <c r="AR908" t="s">
        <v>77</v>
      </c>
      <c r="AS908" t="s">
        <v>78</v>
      </c>
      <c r="AT908" t="s">
        <v>78</v>
      </c>
      <c r="AU908" t="s">
        <v>78</v>
      </c>
      <c r="AV908" t="s">
        <v>78</v>
      </c>
      <c r="AW908" t="s">
        <v>78</v>
      </c>
      <c r="AX908" t="s">
        <v>78</v>
      </c>
      <c r="AY908">
        <v>5</v>
      </c>
      <c r="AZ908">
        <f t="shared" si="45"/>
        <v>1</v>
      </c>
      <c r="BA908">
        <f t="shared" si="45"/>
        <v>1</v>
      </c>
      <c r="BB908">
        <f>2/5</f>
        <v>0.4</v>
      </c>
      <c r="BC908">
        <f>0/1</f>
        <v>0</v>
      </c>
      <c r="BD908">
        <f>3/7</f>
        <v>0.42857142857142855</v>
      </c>
      <c r="BE908">
        <f>2/3</f>
        <v>0.66666666666666663</v>
      </c>
      <c r="BF908">
        <f>3/16</f>
        <v>0.1875</v>
      </c>
      <c r="BG908">
        <f>0/4</f>
        <v>0</v>
      </c>
      <c r="BH908">
        <f>0/2</f>
        <v>0</v>
      </c>
      <c r="BI908">
        <f t="shared" si="46"/>
        <v>0.4</v>
      </c>
      <c r="BJ908">
        <f>4/11</f>
        <v>0.36363636363636365</v>
      </c>
      <c r="BK908">
        <f>0/2</f>
        <v>0</v>
      </c>
      <c r="BL908">
        <f>2/4</f>
        <v>0.5</v>
      </c>
      <c r="BM908">
        <f>2/4</f>
        <v>0.5</v>
      </c>
      <c r="BN908">
        <f>5/6</f>
        <v>0.83333333333333337</v>
      </c>
      <c r="BO908">
        <f>0/3</f>
        <v>0</v>
      </c>
      <c r="BP908">
        <v>0</v>
      </c>
      <c r="BQ908" t="s">
        <v>74</v>
      </c>
      <c r="BR908" t="s">
        <v>74</v>
      </c>
      <c r="BS908" t="s">
        <v>74</v>
      </c>
      <c r="BT908" t="s">
        <v>74</v>
      </c>
      <c r="BU908" t="s">
        <v>74</v>
      </c>
      <c r="BV908" t="s">
        <v>74</v>
      </c>
      <c r="BW908" t="s">
        <v>74</v>
      </c>
      <c r="BX908" t="s">
        <v>74</v>
      </c>
      <c r="BY908" t="s">
        <v>74</v>
      </c>
      <c r="BZ908" t="s">
        <v>74</v>
      </c>
      <c r="CA908" t="s">
        <v>74</v>
      </c>
      <c r="CB908" t="s">
        <v>74</v>
      </c>
      <c r="CC908" t="s">
        <v>74</v>
      </c>
      <c r="CD908" t="s">
        <v>74</v>
      </c>
      <c r="CE908" t="s">
        <v>74</v>
      </c>
      <c r="CF908">
        <v>729.99994830000003</v>
      </c>
      <c r="CG908">
        <f>IF(CJ908&lt;$CH$1,CJ908,)</f>
        <v>1000.000061</v>
      </c>
      <c r="CH908">
        <v>1</v>
      </c>
      <c r="CI908">
        <v>909</v>
      </c>
      <c r="CJ908">
        <v>1000.000061</v>
      </c>
      <c r="CK908">
        <f t="shared" si="43"/>
        <v>1459.9998966000001</v>
      </c>
      <c r="CL908">
        <f t="shared" si="44"/>
        <v>547.76903341390891</v>
      </c>
    </row>
    <row r="909" spans="1:90" x14ac:dyDescent="0.25">
      <c r="A909" s="5" t="s">
        <v>1020</v>
      </c>
      <c r="B909" s="2" t="s">
        <v>1032</v>
      </c>
      <c r="C909" s="10">
        <v>43952</v>
      </c>
      <c r="E909" s="14" t="e">
        <f t="shared" si="42"/>
        <v>#NUM!</v>
      </c>
      <c r="F909" s="3" t="s">
        <v>1033</v>
      </c>
      <c r="I909">
        <v>77.3</v>
      </c>
      <c r="J909">
        <v>162.4</v>
      </c>
      <c r="K909">
        <v>8.9</v>
      </c>
      <c r="L909">
        <v>204</v>
      </c>
      <c r="M909">
        <v>83</v>
      </c>
      <c r="N909" t="s">
        <v>76</v>
      </c>
      <c r="O909">
        <v>395</v>
      </c>
      <c r="P909">
        <v>1080</v>
      </c>
      <c r="Q909">
        <v>2340</v>
      </c>
      <c r="R909" t="s">
        <v>78</v>
      </c>
      <c r="S909" t="s">
        <v>77</v>
      </c>
      <c r="T909" t="s">
        <v>74</v>
      </c>
      <c r="U909">
        <v>8</v>
      </c>
      <c r="V909">
        <v>215.5</v>
      </c>
      <c r="W909">
        <v>2.2000000000000002</v>
      </c>
      <c r="X909">
        <v>6</v>
      </c>
      <c r="Y909">
        <v>128</v>
      </c>
      <c r="Z909" t="s">
        <v>77</v>
      </c>
      <c r="AA909">
        <v>5000</v>
      </c>
      <c r="AF909" t="s">
        <v>74</v>
      </c>
      <c r="AG909">
        <v>16</v>
      </c>
      <c r="AH909">
        <v>1.78</v>
      </c>
      <c r="AI909">
        <v>16</v>
      </c>
      <c r="AJ909">
        <v>2</v>
      </c>
      <c r="AK909" t="s">
        <v>78</v>
      </c>
      <c r="AL909" t="s">
        <v>78</v>
      </c>
      <c r="AM909" t="s">
        <v>78</v>
      </c>
      <c r="AN909" t="s">
        <v>78</v>
      </c>
      <c r="AO909" t="s">
        <v>78</v>
      </c>
      <c r="AP909" t="s">
        <v>78</v>
      </c>
      <c r="AQ909" t="s">
        <v>74</v>
      </c>
      <c r="AR909" t="s">
        <v>78</v>
      </c>
      <c r="AS909" t="s">
        <v>78</v>
      </c>
      <c r="AT909" t="s">
        <v>77</v>
      </c>
      <c r="AU909" t="s">
        <v>78</v>
      </c>
      <c r="AV909" t="s">
        <v>78</v>
      </c>
      <c r="AW909" t="s">
        <v>78</v>
      </c>
      <c r="AX909" t="s">
        <v>78</v>
      </c>
      <c r="AY909">
        <v>5</v>
      </c>
      <c r="AZ909">
        <f t="shared" si="45"/>
        <v>1</v>
      </c>
      <c r="BA909">
        <f t="shared" si="45"/>
        <v>1</v>
      </c>
      <c r="BB909">
        <f>2/5</f>
        <v>0.4</v>
      </c>
      <c r="BC909">
        <f>0/1</f>
        <v>0</v>
      </c>
      <c r="BD909">
        <f>4/7</f>
        <v>0.5714285714285714</v>
      </c>
      <c r="BE909">
        <f>1/3</f>
        <v>0.33333333333333331</v>
      </c>
      <c r="BF909">
        <f>3/16</f>
        <v>0.1875</v>
      </c>
      <c r="BG909">
        <f>0/4</f>
        <v>0</v>
      </c>
      <c r="BH909">
        <f t="shared" ref="BH909:BH918" si="47">1/2</f>
        <v>0.5</v>
      </c>
      <c r="BI909">
        <f t="shared" si="46"/>
        <v>0.4</v>
      </c>
      <c r="BJ909">
        <f>4/11</f>
        <v>0.36363636363636365</v>
      </c>
      <c r="BK909">
        <f>0/2</f>
        <v>0</v>
      </c>
      <c r="BL909">
        <f t="shared" ref="BL909:BL918" si="48">3/4</f>
        <v>0.75</v>
      </c>
      <c r="BM909">
        <f>4/4</f>
        <v>1</v>
      </c>
      <c r="BN909">
        <f t="shared" ref="BN909:BN918" si="49">6/6</f>
        <v>1</v>
      </c>
      <c r="BO909">
        <f>0/3</f>
        <v>0</v>
      </c>
      <c r="BP909">
        <v>0</v>
      </c>
      <c r="BQ909" t="s">
        <v>74</v>
      </c>
      <c r="BR909" t="s">
        <v>74</v>
      </c>
      <c r="BS909" t="s">
        <v>74</v>
      </c>
      <c r="BT909" t="s">
        <v>74</v>
      </c>
      <c r="BU909" t="s">
        <v>74</v>
      </c>
      <c r="BV909" t="s">
        <v>74</v>
      </c>
      <c r="BW909" t="s">
        <v>74</v>
      </c>
      <c r="BX909" t="s">
        <v>74</v>
      </c>
      <c r="BY909" t="s">
        <v>74</v>
      </c>
      <c r="BZ909" t="s">
        <v>74</v>
      </c>
      <c r="CA909" t="s">
        <v>74</v>
      </c>
      <c r="CB909" t="s">
        <v>74</v>
      </c>
      <c r="CC909" t="s">
        <v>74</v>
      </c>
      <c r="CD909" t="s">
        <v>74</v>
      </c>
      <c r="CE909" t="s">
        <v>74</v>
      </c>
      <c r="CF909">
        <v>729.99994830000003</v>
      </c>
      <c r="CG909">
        <f>IF(CJ909&lt;$CH$1,CJ909,)</f>
        <v>0</v>
      </c>
      <c r="CH909">
        <v>1</v>
      </c>
      <c r="CI909">
        <v>910</v>
      </c>
      <c r="CJ909">
        <v>14999.99958</v>
      </c>
      <c r="CK909">
        <f t="shared" si="43"/>
        <v>1459.9998966000001</v>
      </c>
      <c r="CL909">
        <f t="shared" si="44"/>
        <v>0</v>
      </c>
    </row>
    <row r="910" spans="1:90" x14ac:dyDescent="0.25">
      <c r="A910" s="5" t="s">
        <v>1020</v>
      </c>
      <c r="B910" s="2" t="s">
        <v>1034</v>
      </c>
      <c r="C910" s="10">
        <v>43922</v>
      </c>
      <c r="E910" s="14" t="e">
        <f t="shared" si="42"/>
        <v>#NUM!</v>
      </c>
      <c r="F910" s="3" t="s">
        <v>1035</v>
      </c>
      <c r="H910">
        <v>420</v>
      </c>
      <c r="I910">
        <v>75.599999999999994</v>
      </c>
      <c r="J910">
        <v>163.69999999999999</v>
      </c>
      <c r="K910">
        <v>8.9</v>
      </c>
      <c r="L910">
        <v>198</v>
      </c>
      <c r="M910">
        <v>84</v>
      </c>
      <c r="N910" t="s">
        <v>76</v>
      </c>
      <c r="O910">
        <v>402</v>
      </c>
      <c r="P910">
        <v>1080</v>
      </c>
      <c r="Q910">
        <v>2408</v>
      </c>
      <c r="R910" t="s">
        <v>78</v>
      </c>
      <c r="S910" t="s">
        <v>77</v>
      </c>
      <c r="T910" t="s">
        <v>74</v>
      </c>
      <c r="U910">
        <v>8</v>
      </c>
      <c r="V910">
        <v>602.18299999999999</v>
      </c>
      <c r="W910">
        <v>2.84</v>
      </c>
      <c r="X910">
        <v>6</v>
      </c>
      <c r="Y910">
        <v>128</v>
      </c>
      <c r="Z910" t="s">
        <v>77</v>
      </c>
      <c r="AA910">
        <v>4500</v>
      </c>
      <c r="AF910" t="s">
        <v>74</v>
      </c>
      <c r="AG910">
        <v>48</v>
      </c>
      <c r="AH910">
        <v>1.79</v>
      </c>
      <c r="AI910">
        <v>16</v>
      </c>
      <c r="AJ910">
        <v>2</v>
      </c>
      <c r="AK910" t="s">
        <v>78</v>
      </c>
      <c r="AL910" t="s">
        <v>78</v>
      </c>
      <c r="AM910" t="s">
        <v>78</v>
      </c>
      <c r="AN910" t="s">
        <v>78</v>
      </c>
      <c r="AO910" t="s">
        <v>78</v>
      </c>
      <c r="AP910" t="s">
        <v>78</v>
      </c>
      <c r="AQ910" t="s">
        <v>74</v>
      </c>
      <c r="AR910" t="s">
        <v>78</v>
      </c>
      <c r="AS910" t="s">
        <v>78</v>
      </c>
      <c r="AT910" t="s">
        <v>77</v>
      </c>
      <c r="AU910" t="s">
        <v>78</v>
      </c>
      <c r="AV910" t="s">
        <v>78</v>
      </c>
      <c r="AW910" t="s">
        <v>78</v>
      </c>
      <c r="AX910" t="s">
        <v>78</v>
      </c>
      <c r="AY910">
        <v>5</v>
      </c>
      <c r="AZ910">
        <f t="shared" si="45"/>
        <v>1</v>
      </c>
      <c r="BA910">
        <f t="shared" si="45"/>
        <v>1</v>
      </c>
      <c r="BB910">
        <f>2/5</f>
        <v>0.4</v>
      </c>
      <c r="BC910">
        <f>1/1</f>
        <v>1</v>
      </c>
      <c r="BD910">
        <f>5/7</f>
        <v>0.7142857142857143</v>
      </c>
      <c r="BE910">
        <f>3/3</f>
        <v>1</v>
      </c>
      <c r="BF910">
        <f>6/16</f>
        <v>0.375</v>
      </c>
      <c r="BG910">
        <f>1/4</f>
        <v>0.25</v>
      </c>
      <c r="BH910">
        <f t="shared" si="47"/>
        <v>0.5</v>
      </c>
      <c r="BI910">
        <f t="shared" si="46"/>
        <v>0.4</v>
      </c>
      <c r="BJ910">
        <f>6/11</f>
        <v>0.54545454545454541</v>
      </c>
      <c r="BK910">
        <f>1/2</f>
        <v>0.5</v>
      </c>
      <c r="BL910">
        <f t="shared" si="48"/>
        <v>0.75</v>
      </c>
      <c r="BM910">
        <f>4/4</f>
        <v>1</v>
      </c>
      <c r="BN910">
        <f t="shared" si="49"/>
        <v>1</v>
      </c>
      <c r="BO910">
        <f>2/3</f>
        <v>0.66666666666666663</v>
      </c>
      <c r="BP910">
        <v>2</v>
      </c>
      <c r="BQ910" t="s">
        <v>74</v>
      </c>
      <c r="BR910" t="s">
        <v>74</v>
      </c>
      <c r="BS910" t="s">
        <v>74</v>
      </c>
      <c r="BT910" t="s">
        <v>74</v>
      </c>
      <c r="BU910" t="s">
        <v>74</v>
      </c>
      <c r="BV910" t="s">
        <v>74</v>
      </c>
      <c r="BW910" t="s">
        <v>74</v>
      </c>
      <c r="BX910" t="s">
        <v>74</v>
      </c>
      <c r="BY910" t="s">
        <v>74</v>
      </c>
      <c r="BZ910" t="s">
        <v>74</v>
      </c>
      <c r="CA910" t="s">
        <v>74</v>
      </c>
      <c r="CB910" t="s">
        <v>74</v>
      </c>
      <c r="CC910" t="s">
        <v>74</v>
      </c>
      <c r="CD910" t="s">
        <v>74</v>
      </c>
      <c r="CE910" t="s">
        <v>74</v>
      </c>
      <c r="CF910">
        <v>60.000051679999999</v>
      </c>
      <c r="CG910">
        <f>IF(CJ910&lt;$CH$1,CJ910,)</f>
        <v>1000.000061</v>
      </c>
      <c r="CH910">
        <v>1</v>
      </c>
      <c r="CI910">
        <v>911</v>
      </c>
      <c r="CJ910">
        <v>1000.000061</v>
      </c>
      <c r="CK910">
        <f t="shared" si="43"/>
        <v>120.00010336</v>
      </c>
      <c r="CL910">
        <f t="shared" si="44"/>
        <v>547.76903341390891</v>
      </c>
    </row>
    <row r="911" spans="1:90" x14ac:dyDescent="0.25">
      <c r="A911" s="5" t="s">
        <v>1020</v>
      </c>
      <c r="B911" s="2" t="s">
        <v>1036</v>
      </c>
      <c r="C911" s="10">
        <v>43922</v>
      </c>
      <c r="E911" s="14" t="e">
        <f t="shared" si="42"/>
        <v>#NUM!</v>
      </c>
      <c r="F911" s="3" t="s">
        <v>1037</v>
      </c>
      <c r="H911">
        <v>265</v>
      </c>
      <c r="I911">
        <v>75</v>
      </c>
      <c r="J911">
        <v>159.6</v>
      </c>
      <c r="K911">
        <v>8.5</v>
      </c>
      <c r="L911">
        <v>186</v>
      </c>
      <c r="M911">
        <v>83</v>
      </c>
      <c r="N911" t="s">
        <v>111</v>
      </c>
      <c r="O911">
        <v>409</v>
      </c>
      <c r="P911">
        <v>1080</v>
      </c>
      <c r="Q911">
        <v>2400</v>
      </c>
      <c r="R911" t="s">
        <v>78</v>
      </c>
      <c r="S911" t="s">
        <v>77</v>
      </c>
      <c r="T911" t="s">
        <v>74</v>
      </c>
      <c r="U911">
        <v>8</v>
      </c>
      <c r="V911">
        <v>218.9</v>
      </c>
      <c r="W911">
        <v>2.2000000000000002</v>
      </c>
      <c r="X911">
        <v>8</v>
      </c>
      <c r="Y911">
        <v>128</v>
      </c>
      <c r="Z911" t="s">
        <v>104</v>
      </c>
      <c r="AA911">
        <v>4500</v>
      </c>
      <c r="AF911" t="s">
        <v>74</v>
      </c>
      <c r="AG911">
        <v>48</v>
      </c>
      <c r="AH911">
        <v>1.79</v>
      </c>
      <c r="AI911">
        <v>32</v>
      </c>
      <c r="AJ911">
        <v>2</v>
      </c>
      <c r="AK911" t="s">
        <v>78</v>
      </c>
      <c r="AL911" t="s">
        <v>78</v>
      </c>
      <c r="AM911" t="s">
        <v>78</v>
      </c>
      <c r="AN911" t="s">
        <v>78</v>
      </c>
      <c r="AO911" t="s">
        <v>78</v>
      </c>
      <c r="AP911" t="s">
        <v>78</v>
      </c>
      <c r="AQ911" t="s">
        <v>74</v>
      </c>
      <c r="AR911" t="s">
        <v>77</v>
      </c>
      <c r="AS911" t="s">
        <v>78</v>
      </c>
      <c r="AT911" t="s">
        <v>77</v>
      </c>
      <c r="AU911" t="s">
        <v>78</v>
      </c>
      <c r="AV911" t="s">
        <v>78</v>
      </c>
      <c r="AW911" t="s">
        <v>78</v>
      </c>
      <c r="AX911" t="s">
        <v>78</v>
      </c>
      <c r="AY911">
        <v>5</v>
      </c>
      <c r="AZ911">
        <f t="shared" si="45"/>
        <v>1</v>
      </c>
      <c r="BA911">
        <f t="shared" si="45"/>
        <v>1</v>
      </c>
      <c r="BB911">
        <f>5/5</f>
        <v>1</v>
      </c>
      <c r="BC911">
        <f>0/1</f>
        <v>0</v>
      </c>
      <c r="BD911">
        <f>4/7</f>
        <v>0.5714285714285714</v>
      </c>
      <c r="BE911">
        <f>1/3</f>
        <v>0.33333333333333331</v>
      </c>
      <c r="BF911">
        <f>3/16</f>
        <v>0.1875</v>
      </c>
      <c r="BG911">
        <f>0/4</f>
        <v>0</v>
      </c>
      <c r="BH911">
        <f t="shared" si="47"/>
        <v>0.5</v>
      </c>
      <c r="BI911">
        <f t="shared" si="46"/>
        <v>0.4</v>
      </c>
      <c r="BJ911">
        <f>5/11</f>
        <v>0.45454545454545453</v>
      </c>
      <c r="BK911">
        <f>0/2</f>
        <v>0</v>
      </c>
      <c r="BL911">
        <f t="shared" si="48"/>
        <v>0.75</v>
      </c>
      <c r="BM911">
        <f>2/4</f>
        <v>0.5</v>
      </c>
      <c r="BN911">
        <f t="shared" si="49"/>
        <v>1</v>
      </c>
      <c r="BO911">
        <f>0/3</f>
        <v>0</v>
      </c>
      <c r="BP911">
        <v>1</v>
      </c>
      <c r="BQ911" t="s">
        <v>74</v>
      </c>
      <c r="BR911" t="s">
        <v>74</v>
      </c>
      <c r="BS911" t="s">
        <v>74</v>
      </c>
      <c r="BT911" t="s">
        <v>74</v>
      </c>
      <c r="BU911" t="s">
        <v>74</v>
      </c>
      <c r="BV911" t="s">
        <v>74</v>
      </c>
      <c r="BW911" t="s">
        <v>74</v>
      </c>
      <c r="BX911" t="s">
        <v>74</v>
      </c>
      <c r="BY911" t="s">
        <v>74</v>
      </c>
      <c r="BZ911" t="s">
        <v>74</v>
      </c>
      <c r="CA911" t="s">
        <v>74</v>
      </c>
      <c r="CB911" t="s">
        <v>74</v>
      </c>
      <c r="CC911" t="s">
        <v>74</v>
      </c>
      <c r="CD911" t="s">
        <v>74</v>
      </c>
      <c r="CE911" t="s">
        <v>74</v>
      </c>
      <c r="CF911">
        <v>60.000051679999999</v>
      </c>
      <c r="CG911">
        <f>IF(CJ911&lt;$CH$1,CJ911,)</f>
        <v>1584.3714950000001</v>
      </c>
      <c r="CH911">
        <v>1</v>
      </c>
      <c r="CI911">
        <v>912</v>
      </c>
      <c r="CJ911">
        <v>1584.3714950000001</v>
      </c>
      <c r="CK911">
        <f t="shared" si="43"/>
        <v>120.00010336</v>
      </c>
      <c r="CL911">
        <f t="shared" si="44"/>
        <v>867.86958944465493</v>
      </c>
    </row>
    <row r="912" spans="1:90" x14ac:dyDescent="0.25">
      <c r="A912" s="5" t="s">
        <v>1020</v>
      </c>
      <c r="B912" s="2" t="s">
        <v>1038</v>
      </c>
      <c r="C912" s="10">
        <v>43922</v>
      </c>
      <c r="E912" s="14" t="e">
        <f t="shared" si="42"/>
        <v>#NUM!</v>
      </c>
      <c r="H912">
        <v>230</v>
      </c>
      <c r="I912">
        <v>76.5</v>
      </c>
      <c r="J912">
        <v>162</v>
      </c>
      <c r="K912">
        <v>9.1</v>
      </c>
      <c r="L912">
        <v>197</v>
      </c>
      <c r="M912">
        <v>83</v>
      </c>
      <c r="N912" t="s">
        <v>76</v>
      </c>
      <c r="O912">
        <v>395</v>
      </c>
      <c r="P912">
        <v>1080</v>
      </c>
      <c r="Q912">
        <v>2340</v>
      </c>
      <c r="R912" t="s">
        <v>77</v>
      </c>
      <c r="S912" t="s">
        <v>77</v>
      </c>
      <c r="T912" t="s">
        <v>74</v>
      </c>
      <c r="U912">
        <v>8</v>
      </c>
      <c r="V912">
        <v>170.5</v>
      </c>
      <c r="W912">
        <v>2</v>
      </c>
      <c r="X912">
        <v>8</v>
      </c>
      <c r="Y912">
        <v>128</v>
      </c>
      <c r="Z912" t="s">
        <v>104</v>
      </c>
      <c r="AA912">
        <v>5000</v>
      </c>
      <c r="AF912" t="s">
        <v>74</v>
      </c>
      <c r="AG912">
        <v>13</v>
      </c>
      <c r="AH912">
        <v>2.2000000000000002</v>
      </c>
      <c r="AI912">
        <v>16</v>
      </c>
      <c r="AJ912">
        <v>2</v>
      </c>
      <c r="AK912" t="s">
        <v>78</v>
      </c>
      <c r="AL912" t="s">
        <v>78</v>
      </c>
      <c r="AM912" t="s">
        <v>78</v>
      </c>
      <c r="AN912" t="s">
        <v>78</v>
      </c>
      <c r="AO912" t="s">
        <v>78</v>
      </c>
      <c r="AP912" t="s">
        <v>74</v>
      </c>
      <c r="AQ912" t="s">
        <v>74</v>
      </c>
      <c r="AR912" t="s">
        <v>77</v>
      </c>
      <c r="AS912" t="s">
        <v>78</v>
      </c>
      <c r="AT912" t="s">
        <v>78</v>
      </c>
      <c r="AU912" t="s">
        <v>78</v>
      </c>
      <c r="AV912" t="s">
        <v>78</v>
      </c>
      <c r="AW912" t="s">
        <v>78</v>
      </c>
      <c r="AX912" t="s">
        <v>78</v>
      </c>
      <c r="AY912">
        <v>5</v>
      </c>
      <c r="AZ912">
        <f t="shared" si="45"/>
        <v>1</v>
      </c>
      <c r="BA912">
        <f t="shared" si="45"/>
        <v>1</v>
      </c>
      <c r="BB912">
        <f>2/5</f>
        <v>0.4</v>
      </c>
      <c r="BC912">
        <f>0/1</f>
        <v>0</v>
      </c>
      <c r="BD912">
        <f>4/7</f>
        <v>0.5714285714285714</v>
      </c>
      <c r="BE912">
        <f>1/3</f>
        <v>0.33333333333333331</v>
      </c>
      <c r="BF912">
        <f>2/16</f>
        <v>0.125</v>
      </c>
      <c r="BG912">
        <f>0/4</f>
        <v>0</v>
      </c>
      <c r="BH912">
        <f t="shared" si="47"/>
        <v>0.5</v>
      </c>
      <c r="BI912">
        <f t="shared" si="46"/>
        <v>0.4</v>
      </c>
      <c r="BJ912">
        <f>4/11</f>
        <v>0.36363636363636365</v>
      </c>
      <c r="BK912">
        <f>0/2</f>
        <v>0</v>
      </c>
      <c r="BL912">
        <f t="shared" si="48"/>
        <v>0.75</v>
      </c>
      <c r="BM912">
        <f>4/4</f>
        <v>1</v>
      </c>
      <c r="BN912">
        <f t="shared" si="49"/>
        <v>1</v>
      </c>
      <c r="BO912">
        <f>0/3</f>
        <v>0</v>
      </c>
      <c r="BP912">
        <v>0</v>
      </c>
      <c r="BQ912" t="s">
        <v>74</v>
      </c>
      <c r="BR912" t="s">
        <v>74</v>
      </c>
      <c r="BS912" t="s">
        <v>74</v>
      </c>
      <c r="BT912" t="s">
        <v>74</v>
      </c>
      <c r="BU912" t="s">
        <v>74</v>
      </c>
      <c r="BV912" t="s">
        <v>74</v>
      </c>
      <c r="BW912" t="s">
        <v>74</v>
      </c>
      <c r="BX912" t="s">
        <v>74</v>
      </c>
      <c r="BY912" t="s">
        <v>74</v>
      </c>
      <c r="BZ912" t="s">
        <v>74</v>
      </c>
      <c r="CA912" t="s">
        <v>74</v>
      </c>
      <c r="CB912" t="s">
        <v>74</v>
      </c>
      <c r="CC912" t="s">
        <v>74</v>
      </c>
      <c r="CD912" t="s">
        <v>74</v>
      </c>
      <c r="CE912" t="s">
        <v>74</v>
      </c>
      <c r="CF912">
        <v>60.000051679999999</v>
      </c>
      <c r="CG912">
        <f>IF(CJ912&lt;$CH$1,CJ912,)</f>
        <v>1000.000002</v>
      </c>
      <c r="CH912">
        <v>1</v>
      </c>
      <c r="CI912">
        <v>913</v>
      </c>
      <c r="CJ912">
        <v>1000.000002</v>
      </c>
      <c r="CK912">
        <f t="shared" si="43"/>
        <v>120.00010336</v>
      </c>
      <c r="CL912">
        <f t="shared" si="44"/>
        <v>547.76900109553799</v>
      </c>
    </row>
    <row r="913" spans="1:90" x14ac:dyDescent="0.25">
      <c r="A913" s="5" t="s">
        <v>1020</v>
      </c>
      <c r="B913" s="2" t="s">
        <v>1039</v>
      </c>
      <c r="C913" s="10">
        <v>43922</v>
      </c>
      <c r="E913" s="14" t="e">
        <f t="shared" si="42"/>
        <v>#NUM!</v>
      </c>
      <c r="F913" s="3" t="s">
        <v>1040</v>
      </c>
      <c r="H913">
        <v>360</v>
      </c>
      <c r="I913">
        <v>74.7</v>
      </c>
      <c r="J913">
        <v>161.19999999999999</v>
      </c>
      <c r="K913">
        <v>8.6999999999999993</v>
      </c>
      <c r="L913">
        <v>181</v>
      </c>
      <c r="M913">
        <v>83</v>
      </c>
      <c r="N913" t="s">
        <v>114</v>
      </c>
      <c r="O913">
        <v>409</v>
      </c>
      <c r="P913">
        <v>1080</v>
      </c>
      <c r="Q913">
        <v>2400</v>
      </c>
      <c r="R913" t="s">
        <v>78</v>
      </c>
      <c r="S913" t="s">
        <v>77</v>
      </c>
      <c r="T913" t="s">
        <v>74</v>
      </c>
      <c r="U913">
        <v>8</v>
      </c>
      <c r="V913">
        <v>332.45</v>
      </c>
      <c r="W913">
        <v>2.2000000000000002</v>
      </c>
      <c r="X913">
        <v>8</v>
      </c>
      <c r="Y913">
        <v>128</v>
      </c>
      <c r="Z913" t="s">
        <v>77</v>
      </c>
      <c r="AA913">
        <v>4500</v>
      </c>
      <c r="AF913" t="s">
        <v>74</v>
      </c>
      <c r="AG913">
        <v>48</v>
      </c>
      <c r="AH913">
        <v>1.79</v>
      </c>
      <c r="AI913">
        <v>32</v>
      </c>
      <c r="AJ913">
        <v>2.09</v>
      </c>
      <c r="AK913" t="s">
        <v>78</v>
      </c>
      <c r="AL913" t="s">
        <v>78</v>
      </c>
      <c r="AM913" t="s">
        <v>78</v>
      </c>
      <c r="AN913" t="s">
        <v>78</v>
      </c>
      <c r="AO913" t="s">
        <v>78</v>
      </c>
      <c r="AP913" t="s">
        <v>78</v>
      </c>
      <c r="AQ913" t="s">
        <v>74</v>
      </c>
      <c r="AR913" t="s">
        <v>77</v>
      </c>
      <c r="AS913" t="s">
        <v>78</v>
      </c>
      <c r="AT913" t="s">
        <v>78</v>
      </c>
      <c r="AU913" t="s">
        <v>78</v>
      </c>
      <c r="AV913" t="s">
        <v>78</v>
      </c>
      <c r="AW913" t="s">
        <v>78</v>
      </c>
      <c r="AX913" t="s">
        <v>74</v>
      </c>
      <c r="AY913">
        <v>5.0999999999999996</v>
      </c>
      <c r="AZ913">
        <f t="shared" si="45"/>
        <v>1</v>
      </c>
      <c r="BA913">
        <f t="shared" si="45"/>
        <v>1</v>
      </c>
      <c r="BB913">
        <f>2/5</f>
        <v>0.4</v>
      </c>
      <c r="BC913">
        <f t="shared" ref="BC913:BC918" si="50">1/1</f>
        <v>1</v>
      </c>
      <c r="BD913">
        <f>4/7</f>
        <v>0.5714285714285714</v>
      </c>
      <c r="BE913">
        <f>2/3</f>
        <v>0.66666666666666663</v>
      </c>
      <c r="BF913">
        <f>3/16</f>
        <v>0.1875</v>
      </c>
      <c r="BG913">
        <f t="shared" ref="BG913:BG918" si="51">1/4</f>
        <v>0.25</v>
      </c>
      <c r="BH913">
        <f t="shared" si="47"/>
        <v>0.5</v>
      </c>
      <c r="BI913">
        <f t="shared" si="46"/>
        <v>0.4</v>
      </c>
      <c r="BJ913">
        <f>4/11</f>
        <v>0.36363636363636365</v>
      </c>
      <c r="BK913">
        <f t="shared" ref="BK913:BK918" si="52">1/2</f>
        <v>0.5</v>
      </c>
      <c r="BL913">
        <f t="shared" si="48"/>
        <v>0.75</v>
      </c>
      <c r="BM913">
        <f>4/4</f>
        <v>1</v>
      </c>
      <c r="BN913">
        <f t="shared" si="49"/>
        <v>1</v>
      </c>
      <c r="BO913">
        <f>2/3</f>
        <v>0.66666666666666663</v>
      </c>
      <c r="BP913">
        <v>0</v>
      </c>
      <c r="BQ913" t="s">
        <v>74</v>
      </c>
      <c r="BR913" t="s">
        <v>74</v>
      </c>
      <c r="BS913" t="s">
        <v>74</v>
      </c>
      <c r="BT913" t="s">
        <v>74</v>
      </c>
      <c r="BU913" t="s">
        <v>74</v>
      </c>
      <c r="BV913" t="s">
        <v>74</v>
      </c>
      <c r="BW913" t="s">
        <v>74</v>
      </c>
      <c r="BX913" t="s">
        <v>74</v>
      </c>
      <c r="BY913" t="s">
        <v>74</v>
      </c>
      <c r="BZ913" t="s">
        <v>74</v>
      </c>
      <c r="CA913" t="s">
        <v>74</v>
      </c>
      <c r="CB913" t="s">
        <v>74</v>
      </c>
      <c r="CC913" t="s">
        <v>74</v>
      </c>
      <c r="CD913" t="s">
        <v>74</v>
      </c>
      <c r="CE913" t="s">
        <v>74</v>
      </c>
      <c r="CF913">
        <v>60.000051679999999</v>
      </c>
      <c r="CG913">
        <f>IF(CJ913&lt;$CH$1,CJ913,)</f>
        <v>2609.0379090000001</v>
      </c>
      <c r="CH913">
        <v>1</v>
      </c>
      <c r="CI913">
        <v>914</v>
      </c>
      <c r="CJ913">
        <v>2609.0379090000001</v>
      </c>
      <c r="CK913">
        <f t="shared" si="43"/>
        <v>120.00010336</v>
      </c>
      <c r="CL913">
        <f t="shared" si="44"/>
        <v>1429.1500863750209</v>
      </c>
    </row>
    <row r="914" spans="1:90" x14ac:dyDescent="0.25">
      <c r="A914" s="5" t="s">
        <v>1020</v>
      </c>
      <c r="B914" s="2" t="s">
        <v>1041</v>
      </c>
      <c r="C914" s="10">
        <v>43891</v>
      </c>
      <c r="E914" s="14" t="e">
        <f t="shared" si="42"/>
        <v>#NUM!</v>
      </c>
      <c r="F914" s="3" t="s">
        <v>1042</v>
      </c>
      <c r="H914">
        <v>633</v>
      </c>
      <c r="I914">
        <v>76.099999999999994</v>
      </c>
      <c r="J914">
        <v>167.4</v>
      </c>
      <c r="K914">
        <v>9.4</v>
      </c>
      <c r="L914">
        <v>219</v>
      </c>
      <c r="M914">
        <v>93</v>
      </c>
      <c r="N914" t="s">
        <v>111</v>
      </c>
      <c r="O914">
        <v>363</v>
      </c>
      <c r="P914">
        <v>1080</v>
      </c>
      <c r="Q914">
        <v>2256</v>
      </c>
      <c r="R914" t="s">
        <v>78</v>
      </c>
      <c r="S914" t="s">
        <v>77</v>
      </c>
      <c r="T914" t="s">
        <v>74</v>
      </c>
      <c r="U914">
        <v>8</v>
      </c>
      <c r="V914">
        <v>586.577</v>
      </c>
      <c r="W914">
        <v>2.84</v>
      </c>
      <c r="X914">
        <v>8</v>
      </c>
      <c r="Y914">
        <v>256</v>
      </c>
      <c r="Z914" t="s">
        <v>77</v>
      </c>
      <c r="AA914">
        <v>4500</v>
      </c>
      <c r="AB914">
        <v>110</v>
      </c>
      <c r="AC914">
        <v>26.78</v>
      </c>
      <c r="AD914">
        <v>14.98</v>
      </c>
      <c r="AE914">
        <v>22.4</v>
      </c>
      <c r="AF914" t="s">
        <v>74</v>
      </c>
      <c r="AG914">
        <v>64</v>
      </c>
      <c r="AH914">
        <v>1.8</v>
      </c>
      <c r="AI914">
        <v>16</v>
      </c>
      <c r="AJ914">
        <v>2.09</v>
      </c>
      <c r="AK914" t="s">
        <v>78</v>
      </c>
      <c r="AL914" t="s">
        <v>78</v>
      </c>
      <c r="AM914" t="s">
        <v>78</v>
      </c>
      <c r="AN914" t="s">
        <v>78</v>
      </c>
      <c r="AO914" t="s">
        <v>78</v>
      </c>
      <c r="AP914" t="s">
        <v>78</v>
      </c>
      <c r="AQ914" t="s">
        <v>74</v>
      </c>
      <c r="AR914" t="s">
        <v>78</v>
      </c>
      <c r="AS914" t="s">
        <v>78</v>
      </c>
      <c r="AT914" t="s">
        <v>78</v>
      </c>
      <c r="AU914" t="s">
        <v>78</v>
      </c>
      <c r="AV914" t="s">
        <v>78</v>
      </c>
      <c r="AW914" t="s">
        <v>78</v>
      </c>
      <c r="AX914" t="s">
        <v>78</v>
      </c>
      <c r="AY914">
        <v>5</v>
      </c>
      <c r="AZ914">
        <f t="shared" si="45"/>
        <v>1</v>
      </c>
      <c r="BA914">
        <f t="shared" si="45"/>
        <v>1</v>
      </c>
      <c r="BB914">
        <f>5/5</f>
        <v>1</v>
      </c>
      <c r="BC914">
        <f t="shared" si="50"/>
        <v>1</v>
      </c>
      <c r="BD914">
        <f>6/7</f>
        <v>0.8571428571428571</v>
      </c>
      <c r="BE914">
        <f>3/3</f>
        <v>1</v>
      </c>
      <c r="BF914">
        <f>9/16</f>
        <v>0.5625</v>
      </c>
      <c r="BG914">
        <f t="shared" si="51"/>
        <v>0.25</v>
      </c>
      <c r="BH914">
        <f t="shared" si="47"/>
        <v>0.5</v>
      </c>
      <c r="BI914">
        <f>3/5</f>
        <v>0.6</v>
      </c>
      <c r="BJ914">
        <f>7/11</f>
        <v>0.63636363636363635</v>
      </c>
      <c r="BK914">
        <f t="shared" si="52"/>
        <v>0.5</v>
      </c>
      <c r="BL914">
        <f t="shared" si="48"/>
        <v>0.75</v>
      </c>
      <c r="BM914">
        <f>2/4</f>
        <v>0.5</v>
      </c>
      <c r="BN914">
        <f t="shared" si="49"/>
        <v>1</v>
      </c>
      <c r="BO914">
        <f>3/3</f>
        <v>1</v>
      </c>
      <c r="BP914">
        <v>1</v>
      </c>
      <c r="BQ914" t="s">
        <v>74</v>
      </c>
      <c r="BR914" t="s">
        <v>74</v>
      </c>
      <c r="BS914" t="s">
        <v>74</v>
      </c>
      <c r="BT914" t="s">
        <v>74</v>
      </c>
      <c r="BU914" t="s">
        <v>74</v>
      </c>
      <c r="BV914" t="s">
        <v>74</v>
      </c>
      <c r="BW914" t="s">
        <v>74</v>
      </c>
      <c r="BX914" t="s">
        <v>74</v>
      </c>
      <c r="BY914" t="s">
        <v>74</v>
      </c>
      <c r="BZ914" t="s">
        <v>74</v>
      </c>
      <c r="CA914" t="s">
        <v>74</v>
      </c>
      <c r="CB914" t="s">
        <v>74</v>
      </c>
      <c r="CC914" t="s">
        <v>74</v>
      </c>
      <c r="CD914" t="s">
        <v>74</v>
      </c>
      <c r="CE914" t="s">
        <v>74</v>
      </c>
      <c r="CF914">
        <v>729.99996099999998</v>
      </c>
      <c r="CG914">
        <f>IF(CJ914&lt;$CH$1,CJ914,)</f>
        <v>0</v>
      </c>
      <c r="CH914">
        <v>1</v>
      </c>
      <c r="CI914">
        <v>915</v>
      </c>
      <c r="CJ914">
        <v>14999.99958</v>
      </c>
      <c r="CK914">
        <f t="shared" si="43"/>
        <v>1459.999922</v>
      </c>
      <c r="CL914">
        <f t="shared" si="44"/>
        <v>0</v>
      </c>
    </row>
    <row r="915" spans="1:90" x14ac:dyDescent="0.25">
      <c r="A915" s="5" t="s">
        <v>1020</v>
      </c>
      <c r="B915" s="2" t="s">
        <v>1043</v>
      </c>
      <c r="C915" s="10">
        <v>43862</v>
      </c>
      <c r="E915" s="14" t="e">
        <f t="shared" si="42"/>
        <v>#NUM!</v>
      </c>
      <c r="F915" s="3" t="s">
        <v>1044</v>
      </c>
      <c r="H915">
        <v>330</v>
      </c>
      <c r="I915">
        <v>75.7</v>
      </c>
      <c r="J915">
        <v>164</v>
      </c>
      <c r="K915">
        <v>9.1999999999999993</v>
      </c>
      <c r="L915">
        <v>201</v>
      </c>
      <c r="M915">
        <v>83</v>
      </c>
      <c r="N915" t="s">
        <v>76</v>
      </c>
      <c r="O915">
        <v>401</v>
      </c>
      <c r="P915">
        <v>1080</v>
      </c>
      <c r="Q915">
        <v>2400</v>
      </c>
      <c r="R915" t="s">
        <v>78</v>
      </c>
      <c r="S915" t="s">
        <v>77</v>
      </c>
      <c r="T915" t="s">
        <v>74</v>
      </c>
      <c r="U915">
        <v>8</v>
      </c>
      <c r="V915">
        <v>321</v>
      </c>
      <c r="W915">
        <v>2.4</v>
      </c>
      <c r="X915">
        <v>6</v>
      </c>
      <c r="Y915">
        <v>128</v>
      </c>
      <c r="Z915" t="s">
        <v>107</v>
      </c>
      <c r="AA915">
        <v>5000</v>
      </c>
      <c r="AF915" t="s">
        <v>74</v>
      </c>
      <c r="AG915">
        <v>48</v>
      </c>
      <c r="AH915">
        <v>1.79</v>
      </c>
      <c r="AI915">
        <v>16</v>
      </c>
      <c r="AJ915">
        <v>2.5</v>
      </c>
      <c r="AK915" t="s">
        <v>78</v>
      </c>
      <c r="AL915" t="s">
        <v>78</v>
      </c>
      <c r="AM915" t="s">
        <v>78</v>
      </c>
      <c r="AN915" t="s">
        <v>78</v>
      </c>
      <c r="AO915" t="s">
        <v>78</v>
      </c>
      <c r="AP915" t="s">
        <v>78</v>
      </c>
      <c r="AQ915" t="s">
        <v>74</v>
      </c>
      <c r="AR915" t="s">
        <v>77</v>
      </c>
      <c r="AS915" t="s">
        <v>77</v>
      </c>
      <c r="AT915" t="s">
        <v>78</v>
      </c>
      <c r="AU915" t="s">
        <v>78</v>
      </c>
      <c r="AV915" t="s">
        <v>78</v>
      </c>
      <c r="AW915" t="s">
        <v>78</v>
      </c>
      <c r="AX915" t="s">
        <v>74</v>
      </c>
      <c r="AY915">
        <v>5</v>
      </c>
      <c r="AZ915">
        <f t="shared" si="45"/>
        <v>1</v>
      </c>
      <c r="BA915">
        <f t="shared" si="45"/>
        <v>1</v>
      </c>
      <c r="BB915">
        <f>2/5</f>
        <v>0.4</v>
      </c>
      <c r="BC915">
        <f t="shared" si="50"/>
        <v>1</v>
      </c>
      <c r="BD915">
        <f>4/7</f>
        <v>0.5714285714285714</v>
      </c>
      <c r="BE915">
        <f>1/3</f>
        <v>0.33333333333333331</v>
      </c>
      <c r="BF915">
        <f>2/16</f>
        <v>0.125</v>
      </c>
      <c r="BG915">
        <f t="shared" si="51"/>
        <v>0.25</v>
      </c>
      <c r="BH915">
        <f t="shared" si="47"/>
        <v>0.5</v>
      </c>
      <c r="BI915">
        <f t="shared" ref="BI915:BI960" si="53">2/5</f>
        <v>0.4</v>
      </c>
      <c r="BJ915">
        <f>4/11</f>
        <v>0.36363636363636365</v>
      </c>
      <c r="BK915">
        <f t="shared" si="52"/>
        <v>0.5</v>
      </c>
      <c r="BL915">
        <f t="shared" si="48"/>
        <v>0.75</v>
      </c>
      <c r="BM915">
        <f>4/4</f>
        <v>1</v>
      </c>
      <c r="BN915">
        <f t="shared" si="49"/>
        <v>1</v>
      </c>
      <c r="BO915">
        <f>2/3</f>
        <v>0.66666666666666663</v>
      </c>
      <c r="BP915">
        <v>0</v>
      </c>
      <c r="BQ915" t="s">
        <v>74</v>
      </c>
      <c r="BR915" t="s">
        <v>74</v>
      </c>
      <c r="BS915" t="s">
        <v>74</v>
      </c>
      <c r="BT915" t="s">
        <v>74</v>
      </c>
      <c r="BU915" t="s">
        <v>74</v>
      </c>
      <c r="BV915" t="s">
        <v>74</v>
      </c>
      <c r="BW915" t="s">
        <v>74</v>
      </c>
      <c r="BX915" t="s">
        <v>74</v>
      </c>
      <c r="BY915" t="s">
        <v>74</v>
      </c>
      <c r="BZ915" t="s">
        <v>74</v>
      </c>
      <c r="CA915" t="s">
        <v>74</v>
      </c>
      <c r="CB915" t="s">
        <v>74</v>
      </c>
      <c r="CC915" t="s">
        <v>74</v>
      </c>
      <c r="CD915" t="s">
        <v>74</v>
      </c>
      <c r="CE915" t="s">
        <v>74</v>
      </c>
      <c r="CF915">
        <v>729.99994830000003</v>
      </c>
      <c r="CG915">
        <f>IF(CJ915&lt;$CH$1,CJ915,)</f>
        <v>1730.769274</v>
      </c>
      <c r="CH915">
        <v>1</v>
      </c>
      <c r="CI915">
        <v>916</v>
      </c>
      <c r="CJ915">
        <v>1730.769274</v>
      </c>
      <c r="CK915">
        <f t="shared" si="43"/>
        <v>1459.9998966000001</v>
      </c>
      <c r="CL915">
        <f t="shared" si="44"/>
        <v>948.06175444970586</v>
      </c>
    </row>
    <row r="916" spans="1:90" x14ac:dyDescent="0.25">
      <c r="A916" s="5" t="s">
        <v>1020</v>
      </c>
      <c r="B916" s="2" t="s">
        <v>1045</v>
      </c>
      <c r="C916" s="10">
        <v>43862</v>
      </c>
      <c r="E916" s="14" t="e">
        <f t="shared" si="42"/>
        <v>#NUM!</v>
      </c>
      <c r="F916" s="3" t="s">
        <v>1046</v>
      </c>
      <c r="H916">
        <v>600</v>
      </c>
      <c r="I916">
        <v>74.900000000000006</v>
      </c>
      <c r="J916">
        <v>158.5</v>
      </c>
      <c r="K916">
        <v>9.1999999999999993</v>
      </c>
      <c r="L916">
        <v>214</v>
      </c>
      <c r="M916">
        <v>87</v>
      </c>
      <c r="N916" t="s">
        <v>111</v>
      </c>
      <c r="O916">
        <v>409</v>
      </c>
      <c r="P916">
        <v>1080</v>
      </c>
      <c r="Q916">
        <v>2400</v>
      </c>
      <c r="R916" t="s">
        <v>78</v>
      </c>
      <c r="S916" t="s">
        <v>78</v>
      </c>
      <c r="T916" t="s">
        <v>74</v>
      </c>
      <c r="U916">
        <v>8</v>
      </c>
      <c r="V916">
        <v>597.58299999999997</v>
      </c>
      <c r="W916">
        <v>2.84</v>
      </c>
      <c r="X916">
        <v>8</v>
      </c>
      <c r="Y916">
        <v>128</v>
      </c>
      <c r="Z916" t="s">
        <v>77</v>
      </c>
      <c r="AA916">
        <v>4440</v>
      </c>
      <c r="AB916">
        <v>118</v>
      </c>
      <c r="AC916">
        <v>27.57</v>
      </c>
      <c r="AD916">
        <v>14.47</v>
      </c>
      <c r="AE916">
        <v>25.62</v>
      </c>
      <c r="AF916" t="s">
        <v>74</v>
      </c>
      <c r="AG916">
        <v>48</v>
      </c>
      <c r="AH916">
        <v>1.79</v>
      </c>
      <c r="AI916">
        <v>16</v>
      </c>
      <c r="AJ916">
        <v>2.4500000000000002</v>
      </c>
      <c r="AK916" t="s">
        <v>78</v>
      </c>
      <c r="AL916" t="s">
        <v>78</v>
      </c>
      <c r="AM916" t="s">
        <v>78</v>
      </c>
      <c r="AN916" t="s">
        <v>78</v>
      </c>
      <c r="AO916" t="s">
        <v>78</v>
      </c>
      <c r="AP916" t="s">
        <v>78</v>
      </c>
      <c r="AQ916" t="s">
        <v>74</v>
      </c>
      <c r="AR916" t="s">
        <v>78</v>
      </c>
      <c r="AS916" t="s">
        <v>78</v>
      </c>
      <c r="AT916" t="s">
        <v>77</v>
      </c>
      <c r="AU916" t="s">
        <v>78</v>
      </c>
      <c r="AV916" t="s">
        <v>78</v>
      </c>
      <c r="AW916" t="s">
        <v>78</v>
      </c>
      <c r="AX916" t="s">
        <v>78</v>
      </c>
      <c r="AY916">
        <v>5</v>
      </c>
      <c r="AZ916">
        <f t="shared" si="45"/>
        <v>1</v>
      </c>
      <c r="BA916">
        <f t="shared" si="45"/>
        <v>1</v>
      </c>
      <c r="BB916">
        <f>4/5</f>
        <v>0.8</v>
      </c>
      <c r="BC916">
        <f t="shared" si="50"/>
        <v>1</v>
      </c>
      <c r="BD916">
        <f>5/7</f>
        <v>0.7142857142857143</v>
      </c>
      <c r="BE916">
        <f>3/3</f>
        <v>1</v>
      </c>
      <c r="BF916">
        <f>9/16</f>
        <v>0.5625</v>
      </c>
      <c r="BG916">
        <f t="shared" si="51"/>
        <v>0.25</v>
      </c>
      <c r="BH916">
        <f t="shared" si="47"/>
        <v>0.5</v>
      </c>
      <c r="BI916">
        <f t="shared" si="53"/>
        <v>0.4</v>
      </c>
      <c r="BJ916">
        <f>6/11</f>
        <v>0.54545454545454541</v>
      </c>
      <c r="BK916">
        <f t="shared" si="52"/>
        <v>0.5</v>
      </c>
      <c r="BL916">
        <f t="shared" si="48"/>
        <v>0.75</v>
      </c>
      <c r="BM916">
        <f>4/4</f>
        <v>1</v>
      </c>
      <c r="BN916">
        <f t="shared" si="49"/>
        <v>1</v>
      </c>
      <c r="BO916">
        <f>3/3</f>
        <v>1</v>
      </c>
      <c r="BP916">
        <v>1</v>
      </c>
      <c r="BQ916" t="s">
        <v>74</v>
      </c>
      <c r="BR916" t="s">
        <v>74</v>
      </c>
      <c r="BS916" t="s">
        <v>74</v>
      </c>
      <c r="BT916" t="s">
        <v>74</v>
      </c>
      <c r="BU916" t="s">
        <v>74</v>
      </c>
      <c r="BV916" t="s">
        <v>74</v>
      </c>
      <c r="BW916" t="s">
        <v>74</v>
      </c>
      <c r="BX916" t="s">
        <v>74</v>
      </c>
      <c r="BY916" t="s">
        <v>74</v>
      </c>
      <c r="BZ916" t="s">
        <v>74</v>
      </c>
      <c r="CA916" t="s">
        <v>74</v>
      </c>
      <c r="CB916" t="s">
        <v>74</v>
      </c>
      <c r="CC916" t="s">
        <v>74</v>
      </c>
      <c r="CD916" t="s">
        <v>74</v>
      </c>
      <c r="CE916" t="s">
        <v>74</v>
      </c>
      <c r="CF916">
        <v>729.99994830000003</v>
      </c>
      <c r="CG916">
        <f>IF(CJ916&lt;$CH$1,CJ916,)</f>
        <v>1181.793085</v>
      </c>
      <c r="CH916">
        <v>1</v>
      </c>
      <c r="CI916">
        <v>917</v>
      </c>
      <c r="CJ916">
        <v>1181.793085</v>
      </c>
      <c r="CK916">
        <f t="shared" si="43"/>
        <v>1459.9998966000001</v>
      </c>
      <c r="CL916">
        <f t="shared" si="44"/>
        <v>647.3496163773649</v>
      </c>
    </row>
    <row r="917" spans="1:90" x14ac:dyDescent="0.25">
      <c r="A917" s="5" t="s">
        <v>1020</v>
      </c>
      <c r="B917" s="2" t="s">
        <v>1024</v>
      </c>
      <c r="C917" s="10">
        <v>43800</v>
      </c>
      <c r="D917" s="10">
        <v>43983</v>
      </c>
      <c r="E917" s="14">
        <f t="shared" si="42"/>
        <v>6</v>
      </c>
      <c r="F917" s="3" t="s">
        <v>1047</v>
      </c>
      <c r="G917" s="3" t="s">
        <v>1023</v>
      </c>
      <c r="H917">
        <v>423</v>
      </c>
      <c r="I917">
        <v>74.099999999999994</v>
      </c>
      <c r="J917">
        <v>158.5</v>
      </c>
      <c r="K917">
        <v>8.8000000000000007</v>
      </c>
      <c r="L917">
        <v>196</v>
      </c>
      <c r="M917">
        <v>85</v>
      </c>
      <c r="N917" t="s">
        <v>111</v>
      </c>
      <c r="O917">
        <v>409</v>
      </c>
      <c r="P917">
        <v>1080</v>
      </c>
      <c r="Q917">
        <v>2400</v>
      </c>
      <c r="R917" t="s">
        <v>78</v>
      </c>
      <c r="S917" t="s">
        <v>78</v>
      </c>
      <c r="T917" t="s">
        <v>74</v>
      </c>
      <c r="U917">
        <v>8</v>
      </c>
      <c r="V917">
        <v>332.541</v>
      </c>
      <c r="W917">
        <v>2.2000000000000002</v>
      </c>
      <c r="X917">
        <v>8</v>
      </c>
      <c r="Y917">
        <v>128</v>
      </c>
      <c r="Z917" t="s">
        <v>77</v>
      </c>
      <c r="AA917">
        <v>4350</v>
      </c>
      <c r="AF917" t="s">
        <v>74</v>
      </c>
      <c r="AG917">
        <v>64</v>
      </c>
      <c r="AH917">
        <v>1.8</v>
      </c>
      <c r="AI917">
        <v>32</v>
      </c>
      <c r="AJ917">
        <v>2.5</v>
      </c>
      <c r="AK917" t="s">
        <v>78</v>
      </c>
      <c r="AL917" t="s">
        <v>78</v>
      </c>
      <c r="AM917" t="s">
        <v>78</v>
      </c>
      <c r="AN917" t="s">
        <v>78</v>
      </c>
      <c r="AO917" t="s">
        <v>78</v>
      </c>
      <c r="AP917" t="s">
        <v>74</v>
      </c>
      <c r="AQ917" t="s">
        <v>74</v>
      </c>
      <c r="AR917" t="s">
        <v>78</v>
      </c>
      <c r="AS917" t="s">
        <v>78</v>
      </c>
      <c r="AT917" t="s">
        <v>78</v>
      </c>
      <c r="AU917" t="s">
        <v>78</v>
      </c>
      <c r="AV917" t="s">
        <v>78</v>
      </c>
      <c r="AW917" t="s">
        <v>78</v>
      </c>
      <c r="AX917" t="s">
        <v>74</v>
      </c>
      <c r="AY917">
        <v>5</v>
      </c>
      <c r="AZ917">
        <f t="shared" si="45"/>
        <v>1</v>
      </c>
      <c r="BA917">
        <f t="shared" si="45"/>
        <v>1</v>
      </c>
      <c r="BB917">
        <f>3/5</f>
        <v>0.6</v>
      </c>
      <c r="BC917">
        <f t="shared" si="50"/>
        <v>1</v>
      </c>
      <c r="BD917">
        <f>4/7</f>
        <v>0.5714285714285714</v>
      </c>
      <c r="BE917">
        <f>3/3</f>
        <v>1</v>
      </c>
      <c r="BF917">
        <f>3/16</f>
        <v>0.1875</v>
      </c>
      <c r="BG917">
        <f t="shared" si="51"/>
        <v>0.25</v>
      </c>
      <c r="BH917">
        <f t="shared" si="47"/>
        <v>0.5</v>
      </c>
      <c r="BI917">
        <f t="shared" si="53"/>
        <v>0.4</v>
      </c>
      <c r="BJ917">
        <f>4/11</f>
        <v>0.36363636363636365</v>
      </c>
      <c r="BK917">
        <f t="shared" si="52"/>
        <v>0.5</v>
      </c>
      <c r="BL917">
        <f t="shared" si="48"/>
        <v>0.75</v>
      </c>
      <c r="BM917">
        <f>4/4</f>
        <v>1</v>
      </c>
      <c r="BN917">
        <f t="shared" si="49"/>
        <v>1</v>
      </c>
      <c r="BO917">
        <f>2/3</f>
        <v>0.66666666666666663</v>
      </c>
      <c r="BP917">
        <v>0</v>
      </c>
      <c r="BQ917" t="s">
        <v>74</v>
      </c>
      <c r="BR917" t="s">
        <v>74</v>
      </c>
      <c r="BS917" t="s">
        <v>74</v>
      </c>
      <c r="BT917" t="s">
        <v>74</v>
      </c>
      <c r="BU917" t="s">
        <v>74</v>
      </c>
      <c r="BV917" t="s">
        <v>74</v>
      </c>
      <c r="BW917" t="s">
        <v>74</v>
      </c>
      <c r="BX917" t="s">
        <v>74</v>
      </c>
      <c r="BY917" t="s">
        <v>74</v>
      </c>
      <c r="BZ917" t="s">
        <v>74</v>
      </c>
      <c r="CA917" t="s">
        <v>74</v>
      </c>
      <c r="CB917" t="s">
        <v>74</v>
      </c>
      <c r="CC917" t="s">
        <v>74</v>
      </c>
      <c r="CD917" t="s">
        <v>74</v>
      </c>
      <c r="CE917" t="s">
        <v>74</v>
      </c>
      <c r="CF917">
        <v>288.93978420000002</v>
      </c>
      <c r="CG917">
        <f>IF(CJ917&lt;$CH$1,CJ917,)</f>
        <v>2235.2941300000002</v>
      </c>
      <c r="CH917">
        <v>1</v>
      </c>
      <c r="CI917">
        <v>918</v>
      </c>
      <c r="CJ917">
        <v>2235.2941300000002</v>
      </c>
      <c r="CK917">
        <f t="shared" si="43"/>
        <v>577.87956840000004</v>
      </c>
      <c r="CL917">
        <f t="shared" si="44"/>
        <v>1224.42483029597</v>
      </c>
    </row>
    <row r="918" spans="1:90" x14ac:dyDescent="0.25">
      <c r="A918" s="5" t="s">
        <v>1020</v>
      </c>
      <c r="B918" s="2" t="s">
        <v>1026</v>
      </c>
      <c r="C918" s="10">
        <v>43800</v>
      </c>
      <c r="D918" s="10">
        <v>43983</v>
      </c>
      <c r="E918" s="14">
        <f t="shared" si="42"/>
        <v>6</v>
      </c>
      <c r="F918" s="3" t="s">
        <v>1048</v>
      </c>
      <c r="G918" s="3" t="s">
        <v>1025</v>
      </c>
      <c r="H918">
        <v>513</v>
      </c>
      <c r="I918">
        <v>74.099999999999994</v>
      </c>
      <c r="J918">
        <v>158.5</v>
      </c>
      <c r="K918">
        <v>8.8000000000000007</v>
      </c>
      <c r="L918">
        <v>199</v>
      </c>
      <c r="M918">
        <v>85</v>
      </c>
      <c r="N918" t="s">
        <v>111</v>
      </c>
      <c r="O918">
        <v>409</v>
      </c>
      <c r="P918">
        <v>1080</v>
      </c>
      <c r="Q918">
        <v>2400</v>
      </c>
      <c r="R918" t="s">
        <v>78</v>
      </c>
      <c r="S918" t="s">
        <v>78</v>
      </c>
      <c r="T918" t="s">
        <v>74</v>
      </c>
      <c r="U918">
        <v>8</v>
      </c>
      <c r="V918">
        <v>332.541</v>
      </c>
      <c r="W918">
        <v>2.2000000000000002</v>
      </c>
      <c r="X918">
        <v>8</v>
      </c>
      <c r="Y918">
        <v>128</v>
      </c>
      <c r="Z918" t="s">
        <v>77</v>
      </c>
      <c r="AA918">
        <v>4350</v>
      </c>
      <c r="AF918" t="s">
        <v>74</v>
      </c>
      <c r="AG918">
        <v>64</v>
      </c>
      <c r="AH918">
        <v>1.8</v>
      </c>
      <c r="AI918">
        <v>32</v>
      </c>
      <c r="AJ918">
        <v>2.5</v>
      </c>
      <c r="AK918" t="s">
        <v>78</v>
      </c>
      <c r="AL918" t="s">
        <v>78</v>
      </c>
      <c r="AM918" t="s">
        <v>78</v>
      </c>
      <c r="AN918" t="s">
        <v>78</v>
      </c>
      <c r="AO918" t="s">
        <v>78</v>
      </c>
      <c r="AP918" t="s">
        <v>74</v>
      </c>
      <c r="AQ918" t="s">
        <v>74</v>
      </c>
      <c r="AR918" t="s">
        <v>78</v>
      </c>
      <c r="AS918" t="s">
        <v>78</v>
      </c>
      <c r="AT918" t="s">
        <v>78</v>
      </c>
      <c r="AU918" t="s">
        <v>78</v>
      </c>
      <c r="AV918" t="s">
        <v>78</v>
      </c>
      <c r="AW918" t="s">
        <v>78</v>
      </c>
      <c r="AX918" t="s">
        <v>74</v>
      </c>
      <c r="AY918">
        <v>5</v>
      </c>
      <c r="AZ918">
        <f t="shared" si="45"/>
        <v>1</v>
      </c>
      <c r="BA918">
        <f t="shared" si="45"/>
        <v>1</v>
      </c>
      <c r="BB918">
        <f>3/5</f>
        <v>0.6</v>
      </c>
      <c r="BC918">
        <f t="shared" si="50"/>
        <v>1</v>
      </c>
      <c r="BD918">
        <f>4/7</f>
        <v>0.5714285714285714</v>
      </c>
      <c r="BE918">
        <f>3/3</f>
        <v>1</v>
      </c>
      <c r="BF918">
        <f>6/16</f>
        <v>0.375</v>
      </c>
      <c r="BG918">
        <f t="shared" si="51"/>
        <v>0.25</v>
      </c>
      <c r="BH918">
        <f t="shared" si="47"/>
        <v>0.5</v>
      </c>
      <c r="BI918">
        <f t="shared" si="53"/>
        <v>0.4</v>
      </c>
      <c r="BJ918">
        <f>4/11</f>
        <v>0.36363636363636365</v>
      </c>
      <c r="BK918">
        <f t="shared" si="52"/>
        <v>0.5</v>
      </c>
      <c r="BL918">
        <f t="shared" si="48"/>
        <v>0.75</v>
      </c>
      <c r="BM918">
        <f>4/4</f>
        <v>1</v>
      </c>
      <c r="BN918">
        <f t="shared" si="49"/>
        <v>1</v>
      </c>
      <c r="BO918">
        <f>2/3</f>
        <v>0.66666666666666663</v>
      </c>
      <c r="BP918">
        <v>0</v>
      </c>
      <c r="BQ918" t="s">
        <v>74</v>
      </c>
      <c r="BR918" t="s">
        <v>74</v>
      </c>
      <c r="BS918" t="s">
        <v>74</v>
      </c>
      <c r="BT918" t="s">
        <v>74</v>
      </c>
      <c r="BU918" t="s">
        <v>74</v>
      </c>
      <c r="BV918" t="s">
        <v>74</v>
      </c>
      <c r="BW918" t="s">
        <v>74</v>
      </c>
      <c r="BX918" t="s">
        <v>74</v>
      </c>
      <c r="BY918" t="s">
        <v>74</v>
      </c>
      <c r="BZ918" t="s">
        <v>74</v>
      </c>
      <c r="CA918" t="s">
        <v>74</v>
      </c>
      <c r="CB918" t="s">
        <v>74</v>
      </c>
      <c r="CC918" t="s">
        <v>74</v>
      </c>
      <c r="CD918" t="s">
        <v>74</v>
      </c>
      <c r="CE918" t="s">
        <v>74</v>
      </c>
      <c r="CF918">
        <v>288.93978420000002</v>
      </c>
      <c r="CG918">
        <f>IF(CJ918&lt;$CH$1,CJ918,)</f>
        <v>3085.538728</v>
      </c>
      <c r="CH918">
        <v>1</v>
      </c>
      <c r="CI918">
        <v>919</v>
      </c>
      <c r="CJ918">
        <v>3085.538728</v>
      </c>
      <c r="CK918">
        <f t="shared" si="43"/>
        <v>577.87956840000004</v>
      </c>
      <c r="CL918">
        <f t="shared" si="44"/>
        <v>1690.1624634978318</v>
      </c>
    </row>
    <row r="919" spans="1:90" x14ac:dyDescent="0.25">
      <c r="A919" s="5" t="s">
        <v>1020</v>
      </c>
      <c r="B919" s="2" t="s">
        <v>1037</v>
      </c>
      <c r="C919" s="10">
        <v>43800</v>
      </c>
      <c r="D919" s="10">
        <v>43922</v>
      </c>
      <c r="E919" s="14">
        <f t="shared" si="42"/>
        <v>4</v>
      </c>
      <c r="F919" s="3" t="s">
        <v>1049</v>
      </c>
      <c r="G919" s="3" t="s">
        <v>1036</v>
      </c>
      <c r="H919">
        <v>292</v>
      </c>
      <c r="I919">
        <v>74.2</v>
      </c>
      <c r="J919">
        <v>159</v>
      </c>
      <c r="K919">
        <v>8.5</v>
      </c>
      <c r="L919">
        <v>176</v>
      </c>
      <c r="M919">
        <v>84</v>
      </c>
      <c r="N919" t="s">
        <v>111</v>
      </c>
      <c r="O919">
        <v>409</v>
      </c>
      <c r="P919">
        <v>1080</v>
      </c>
      <c r="Q919">
        <v>2400</v>
      </c>
      <c r="R919" t="s">
        <v>78</v>
      </c>
      <c r="S919" t="s">
        <v>77</v>
      </c>
      <c r="T919" t="s">
        <v>74</v>
      </c>
      <c r="U919">
        <v>8</v>
      </c>
      <c r="V919">
        <v>215.55500000000001</v>
      </c>
      <c r="W919">
        <v>2</v>
      </c>
      <c r="X919">
        <v>8</v>
      </c>
      <c r="Y919">
        <v>128</v>
      </c>
      <c r="Z919" t="s">
        <v>107</v>
      </c>
      <c r="AA919">
        <v>4500</v>
      </c>
      <c r="AF919" t="s">
        <v>74</v>
      </c>
      <c r="AG919">
        <v>48</v>
      </c>
      <c r="AH919">
        <v>1.8</v>
      </c>
      <c r="AI919">
        <v>32</v>
      </c>
      <c r="AJ919">
        <v>2</v>
      </c>
      <c r="AK919" t="s">
        <v>78</v>
      </c>
      <c r="AL919" t="s">
        <v>78</v>
      </c>
      <c r="AM919" t="s">
        <v>78</v>
      </c>
      <c r="AN919" t="s">
        <v>78</v>
      </c>
      <c r="AO919" t="s">
        <v>78</v>
      </c>
      <c r="AP919" t="s">
        <v>78</v>
      </c>
      <c r="AQ919" t="s">
        <v>74</v>
      </c>
      <c r="AR919" t="s">
        <v>77</v>
      </c>
      <c r="AS919" t="s">
        <v>78</v>
      </c>
      <c r="AT919" t="s">
        <v>78</v>
      </c>
      <c r="AU919" t="s">
        <v>78</v>
      </c>
      <c r="AV919" t="s">
        <v>78</v>
      </c>
      <c r="AW919" t="s">
        <v>78</v>
      </c>
      <c r="AX919" t="s">
        <v>78</v>
      </c>
      <c r="AY919">
        <v>5</v>
      </c>
      <c r="AZ919">
        <f t="shared" si="45"/>
        <v>1</v>
      </c>
      <c r="BA919">
        <f t="shared" si="45"/>
        <v>1</v>
      </c>
      <c r="BB919">
        <f t="shared" ref="BB919:BB925" si="54">2/5</f>
        <v>0.4</v>
      </c>
      <c r="BC919">
        <f t="shared" ref="BC919:BC950" si="55">0/1</f>
        <v>0</v>
      </c>
      <c r="BD919">
        <f>3/7</f>
        <v>0.42857142857142855</v>
      </c>
      <c r="BE919">
        <f>1/3</f>
        <v>0.33333333333333331</v>
      </c>
      <c r="BF919">
        <f>2/16</f>
        <v>0.125</v>
      </c>
      <c r="BG919">
        <f t="shared" ref="BG919:BG950" si="56">0/4</f>
        <v>0</v>
      </c>
      <c r="BH919">
        <f>0/2</f>
        <v>0</v>
      </c>
      <c r="BI919">
        <f t="shared" si="53"/>
        <v>0.4</v>
      </c>
      <c r="BJ919">
        <f>4/11</f>
        <v>0.36363636363636365</v>
      </c>
      <c r="BK919">
        <f t="shared" ref="BK919:BK950" si="57">0/2</f>
        <v>0</v>
      </c>
      <c r="BL919">
        <f>2/4</f>
        <v>0.5</v>
      </c>
      <c r="BM919">
        <f>2/4</f>
        <v>0.5</v>
      </c>
      <c r="BN919">
        <f>5/6</f>
        <v>0.83333333333333337</v>
      </c>
      <c r="BO919">
        <f t="shared" ref="BO919:BO950" si="58">0/3</f>
        <v>0</v>
      </c>
      <c r="BP919">
        <v>1</v>
      </c>
      <c r="BQ919" t="s">
        <v>74</v>
      </c>
      <c r="BR919" t="s">
        <v>74</v>
      </c>
      <c r="BS919" t="s">
        <v>74</v>
      </c>
      <c r="BT919" t="s">
        <v>74</v>
      </c>
      <c r="BU919" t="s">
        <v>74</v>
      </c>
      <c r="BV919" t="s">
        <v>74</v>
      </c>
      <c r="BW919" t="s">
        <v>74</v>
      </c>
      <c r="BX919" t="s">
        <v>74</v>
      </c>
      <c r="BY919" t="s">
        <v>74</v>
      </c>
      <c r="BZ919" t="s">
        <v>74</v>
      </c>
      <c r="CA919" t="s">
        <v>74</v>
      </c>
      <c r="CB919" t="s">
        <v>74</v>
      </c>
      <c r="CC919" t="s">
        <v>74</v>
      </c>
      <c r="CD919" t="s">
        <v>74</v>
      </c>
      <c r="CE919" t="s">
        <v>74</v>
      </c>
      <c r="CF919">
        <v>288.93978420000002</v>
      </c>
      <c r="CG919">
        <f>IF(CJ919&lt;$CH$1,CJ919,)</f>
        <v>2576.2711290000002</v>
      </c>
      <c r="CH919">
        <v>1</v>
      </c>
      <c r="CI919">
        <v>920</v>
      </c>
      <c r="CJ919">
        <v>2576.2711290000002</v>
      </c>
      <c r="CK919">
        <f t="shared" si="43"/>
        <v>577.87956840000004</v>
      </c>
      <c r="CL919">
        <f t="shared" si="44"/>
        <v>1411.201460061201</v>
      </c>
    </row>
    <row r="920" spans="1:90" x14ac:dyDescent="0.25">
      <c r="A920" s="5" t="s">
        <v>1020</v>
      </c>
      <c r="B920" s="2" t="s">
        <v>400</v>
      </c>
      <c r="C920" s="10">
        <v>43800</v>
      </c>
      <c r="E920" s="14" t="e">
        <f t="shared" si="42"/>
        <v>#NUM!</v>
      </c>
      <c r="F920" s="3" t="s">
        <v>1051</v>
      </c>
      <c r="H920">
        <v>260</v>
      </c>
      <c r="I920">
        <v>75.2</v>
      </c>
      <c r="J920">
        <v>159.30000000000001</v>
      </c>
      <c r="K920">
        <v>8.6999999999999993</v>
      </c>
      <c r="L920">
        <v>187</v>
      </c>
      <c r="M920">
        <v>83</v>
      </c>
      <c r="N920" t="s">
        <v>111</v>
      </c>
      <c r="O920">
        <v>404</v>
      </c>
      <c r="P920">
        <v>1080</v>
      </c>
      <c r="Q920">
        <v>2340</v>
      </c>
      <c r="R920" t="s">
        <v>77</v>
      </c>
      <c r="S920" t="s">
        <v>77</v>
      </c>
      <c r="T920" t="s">
        <v>74</v>
      </c>
      <c r="U920">
        <v>8</v>
      </c>
      <c r="V920">
        <v>170.566</v>
      </c>
      <c r="W920">
        <v>2</v>
      </c>
      <c r="X920">
        <v>8</v>
      </c>
      <c r="Y920">
        <v>128</v>
      </c>
      <c r="Z920" t="s">
        <v>104</v>
      </c>
      <c r="AA920">
        <v>4500</v>
      </c>
      <c r="AF920" t="s">
        <v>74</v>
      </c>
      <c r="AG920">
        <v>48</v>
      </c>
      <c r="AH920">
        <v>1.8</v>
      </c>
      <c r="AI920">
        <v>32</v>
      </c>
      <c r="AJ920">
        <v>2</v>
      </c>
      <c r="AK920" t="s">
        <v>78</v>
      </c>
      <c r="AL920" t="s">
        <v>78</v>
      </c>
      <c r="AM920" t="s">
        <v>78</v>
      </c>
      <c r="AN920" t="s">
        <v>78</v>
      </c>
      <c r="AO920" t="s">
        <v>78</v>
      </c>
      <c r="AP920" t="s">
        <v>78</v>
      </c>
      <c r="AQ920" t="s">
        <v>74</v>
      </c>
      <c r="AR920" t="s">
        <v>77</v>
      </c>
      <c r="AS920" t="s">
        <v>78</v>
      </c>
      <c r="AT920" t="s">
        <v>78</v>
      </c>
      <c r="AU920" t="s">
        <v>78</v>
      </c>
      <c r="AV920" t="s">
        <v>78</v>
      </c>
      <c r="AW920" t="s">
        <v>78</v>
      </c>
      <c r="AX920" t="s">
        <v>78</v>
      </c>
      <c r="AY920">
        <v>5</v>
      </c>
      <c r="AZ920">
        <f t="shared" si="45"/>
        <v>1</v>
      </c>
      <c r="BA920">
        <f t="shared" si="45"/>
        <v>1</v>
      </c>
      <c r="BB920">
        <f t="shared" si="54"/>
        <v>0.4</v>
      </c>
      <c r="BC920">
        <f t="shared" si="55"/>
        <v>0</v>
      </c>
      <c r="BD920">
        <f>4/7</f>
        <v>0.5714285714285714</v>
      </c>
      <c r="BE920">
        <f>1/3</f>
        <v>0.33333333333333331</v>
      </c>
      <c r="BF920">
        <f>2/16</f>
        <v>0.125</v>
      </c>
      <c r="BG920">
        <f t="shared" si="56"/>
        <v>0</v>
      </c>
      <c r="BH920">
        <f>1/2</f>
        <v>0.5</v>
      </c>
      <c r="BI920">
        <f t="shared" si="53"/>
        <v>0.4</v>
      </c>
      <c r="BJ920">
        <f>4/11</f>
        <v>0.36363636363636365</v>
      </c>
      <c r="BK920">
        <f t="shared" si="57"/>
        <v>0</v>
      </c>
      <c r="BL920">
        <f>3/4</f>
        <v>0.75</v>
      </c>
      <c r="BM920">
        <f>4/4</f>
        <v>1</v>
      </c>
      <c r="BN920">
        <f>6/6</f>
        <v>1</v>
      </c>
      <c r="BO920">
        <f t="shared" si="58"/>
        <v>0</v>
      </c>
      <c r="BP920">
        <v>2</v>
      </c>
      <c r="BQ920" t="s">
        <v>74</v>
      </c>
      <c r="BR920" t="s">
        <v>74</v>
      </c>
      <c r="BS920" t="s">
        <v>74</v>
      </c>
      <c r="BT920" t="s">
        <v>74</v>
      </c>
      <c r="BU920" t="s">
        <v>74</v>
      </c>
      <c r="BV920" t="s">
        <v>74</v>
      </c>
      <c r="BW920" t="s">
        <v>74</v>
      </c>
      <c r="BX920" t="s">
        <v>74</v>
      </c>
      <c r="BY920" t="s">
        <v>74</v>
      </c>
      <c r="BZ920" t="s">
        <v>74</v>
      </c>
      <c r="CA920" t="s">
        <v>74</v>
      </c>
      <c r="CB920" t="s">
        <v>74</v>
      </c>
      <c r="CC920" t="s">
        <v>74</v>
      </c>
      <c r="CD920" t="s">
        <v>74</v>
      </c>
      <c r="CE920" t="s">
        <v>74</v>
      </c>
      <c r="CF920">
        <v>288.93978420000002</v>
      </c>
      <c r="CG920">
        <f>IF(CJ920&lt;$CH$1,CJ920,)</f>
        <v>2158.5948130000002</v>
      </c>
      <c r="CH920">
        <v>1</v>
      </c>
      <c r="CI920">
        <v>921</v>
      </c>
      <c r="CJ920">
        <v>2158.5948130000002</v>
      </c>
      <c r="CK920">
        <f t="shared" si="43"/>
        <v>577.87956840000004</v>
      </c>
      <c r="CL920">
        <f t="shared" si="44"/>
        <v>1182.4113221221969</v>
      </c>
    </row>
    <row r="921" spans="1:90" x14ac:dyDescent="0.25">
      <c r="A921" s="5" t="s">
        <v>1020</v>
      </c>
      <c r="B921" s="2" t="s">
        <v>1035</v>
      </c>
      <c r="C921" s="10">
        <v>43800</v>
      </c>
      <c r="D921" s="10">
        <v>43922</v>
      </c>
      <c r="E921" s="14">
        <f t="shared" si="42"/>
        <v>4</v>
      </c>
      <c r="F921" s="3" t="s">
        <v>1052</v>
      </c>
      <c r="G921" s="3" t="s">
        <v>1034</v>
      </c>
      <c r="H921">
        <v>330</v>
      </c>
      <c r="I921">
        <v>75.2</v>
      </c>
      <c r="J921">
        <v>159.5</v>
      </c>
      <c r="K921">
        <v>8.1</v>
      </c>
      <c r="L921">
        <v>195</v>
      </c>
      <c r="M921">
        <v>83</v>
      </c>
      <c r="N921" t="s">
        <v>114</v>
      </c>
      <c r="O921">
        <v>404</v>
      </c>
      <c r="P921">
        <v>1080</v>
      </c>
      <c r="Q921">
        <v>2340</v>
      </c>
      <c r="R921" t="s">
        <v>78</v>
      </c>
      <c r="S921" t="s">
        <v>77</v>
      </c>
      <c r="T921" t="s">
        <v>74</v>
      </c>
      <c r="U921">
        <v>8</v>
      </c>
      <c r="V921">
        <v>486.44900000000001</v>
      </c>
      <c r="W921">
        <v>2.96</v>
      </c>
      <c r="X921">
        <v>8</v>
      </c>
      <c r="Y921">
        <v>128</v>
      </c>
      <c r="Z921" t="s">
        <v>77</v>
      </c>
      <c r="AA921">
        <v>4500</v>
      </c>
      <c r="AF921" t="s">
        <v>74</v>
      </c>
      <c r="AG921">
        <v>12</v>
      </c>
      <c r="AH921">
        <v>1.79</v>
      </c>
      <c r="AI921">
        <v>16</v>
      </c>
      <c r="AJ921">
        <v>2</v>
      </c>
      <c r="AK921" t="s">
        <v>78</v>
      </c>
      <c r="AL921" t="s">
        <v>78</v>
      </c>
      <c r="AM921" t="s">
        <v>78</v>
      </c>
      <c r="AN921" t="s">
        <v>78</v>
      </c>
      <c r="AO921" t="s">
        <v>78</v>
      </c>
      <c r="AP921" t="s">
        <v>78</v>
      </c>
      <c r="AQ921" t="s">
        <v>74</v>
      </c>
      <c r="AR921" t="s">
        <v>77</v>
      </c>
      <c r="AS921" t="s">
        <v>78</v>
      </c>
      <c r="AT921" t="s">
        <v>77</v>
      </c>
      <c r="AU921" t="s">
        <v>78</v>
      </c>
      <c r="AV921" t="s">
        <v>78</v>
      </c>
      <c r="AW921" t="s">
        <v>78</v>
      </c>
      <c r="AX921" t="s">
        <v>78</v>
      </c>
      <c r="AY921">
        <v>5</v>
      </c>
      <c r="AZ921">
        <f t="shared" si="45"/>
        <v>1</v>
      </c>
      <c r="BA921">
        <f t="shared" si="45"/>
        <v>1</v>
      </c>
      <c r="BB921">
        <f t="shared" si="54"/>
        <v>0.4</v>
      </c>
      <c r="BC921">
        <f t="shared" si="55"/>
        <v>0</v>
      </c>
      <c r="BD921">
        <f>4/7</f>
        <v>0.5714285714285714</v>
      </c>
      <c r="BE921">
        <f>2/3</f>
        <v>0.66666666666666663</v>
      </c>
      <c r="BF921">
        <f>3/16</f>
        <v>0.1875</v>
      </c>
      <c r="BG921">
        <f t="shared" si="56"/>
        <v>0</v>
      </c>
      <c r="BH921">
        <f>1/2</f>
        <v>0.5</v>
      </c>
      <c r="BI921">
        <f t="shared" si="53"/>
        <v>0.4</v>
      </c>
      <c r="BJ921">
        <f>5/11</f>
        <v>0.45454545454545453</v>
      </c>
      <c r="BK921">
        <f t="shared" si="57"/>
        <v>0</v>
      </c>
      <c r="BL921">
        <f>3/4</f>
        <v>0.75</v>
      </c>
      <c r="BM921">
        <f>4/4</f>
        <v>1</v>
      </c>
      <c r="BN921">
        <f>6/6</f>
        <v>1</v>
      </c>
      <c r="BO921">
        <f t="shared" si="58"/>
        <v>0</v>
      </c>
      <c r="BP921">
        <v>0</v>
      </c>
      <c r="BQ921" t="s">
        <v>74</v>
      </c>
      <c r="BR921" t="s">
        <v>74</v>
      </c>
      <c r="BS921" t="s">
        <v>74</v>
      </c>
      <c r="BT921" t="s">
        <v>74</v>
      </c>
      <c r="BU921" t="s">
        <v>74</v>
      </c>
      <c r="BV921" t="s">
        <v>74</v>
      </c>
      <c r="BW921" t="s">
        <v>74</v>
      </c>
      <c r="BX921" t="s">
        <v>74</v>
      </c>
      <c r="BY921" t="s">
        <v>74</v>
      </c>
      <c r="BZ921" t="s">
        <v>74</v>
      </c>
      <c r="CA921" t="s">
        <v>74</v>
      </c>
      <c r="CB921" t="s">
        <v>74</v>
      </c>
      <c r="CC921" t="s">
        <v>74</v>
      </c>
      <c r="CD921" t="s">
        <v>74</v>
      </c>
      <c r="CE921" t="s">
        <v>74</v>
      </c>
      <c r="CF921">
        <v>288.93978420000002</v>
      </c>
      <c r="CG921">
        <f>IF(CJ921&lt;$CH$1,CJ921,)</f>
        <v>0</v>
      </c>
      <c r="CH921">
        <v>1</v>
      </c>
      <c r="CI921">
        <v>922</v>
      </c>
      <c r="CJ921">
        <v>14999.99958</v>
      </c>
      <c r="CK921">
        <f t="shared" si="43"/>
        <v>577.87956840000004</v>
      </c>
      <c r="CL921">
        <f t="shared" si="44"/>
        <v>0</v>
      </c>
    </row>
    <row r="922" spans="1:90" x14ac:dyDescent="0.25">
      <c r="A922" s="5" t="s">
        <v>1020</v>
      </c>
      <c r="B922" s="2" t="s">
        <v>1053</v>
      </c>
      <c r="C922" s="10">
        <v>43770</v>
      </c>
      <c r="E922" s="14" t="e">
        <f t="shared" si="42"/>
        <v>#NUM!</v>
      </c>
      <c r="F922" s="3" t="s">
        <v>1054</v>
      </c>
      <c r="H922">
        <v>130</v>
      </c>
      <c r="I922">
        <v>76.5</v>
      </c>
      <c r="J922">
        <v>162.19999999999999</v>
      </c>
      <c r="K922">
        <v>8.9</v>
      </c>
      <c r="L922">
        <v>193</v>
      </c>
      <c r="M922">
        <v>84</v>
      </c>
      <c r="N922" t="s">
        <v>76</v>
      </c>
      <c r="O922">
        <v>395</v>
      </c>
      <c r="P922">
        <v>1080</v>
      </c>
      <c r="Q922">
        <v>2340</v>
      </c>
      <c r="R922" t="s">
        <v>78</v>
      </c>
      <c r="S922" t="s">
        <v>77</v>
      </c>
      <c r="T922" t="s">
        <v>74</v>
      </c>
      <c r="U922">
        <v>8</v>
      </c>
      <c r="V922">
        <v>212</v>
      </c>
      <c r="W922">
        <v>2</v>
      </c>
      <c r="X922">
        <v>4</v>
      </c>
      <c r="Y922">
        <v>64</v>
      </c>
      <c r="Z922" t="s">
        <v>107</v>
      </c>
      <c r="AA922">
        <v>5000</v>
      </c>
      <c r="AF922" t="s">
        <v>74</v>
      </c>
      <c r="AG922">
        <v>16</v>
      </c>
      <c r="AH922">
        <v>1.78</v>
      </c>
      <c r="AI922">
        <v>16</v>
      </c>
      <c r="AJ922">
        <v>2</v>
      </c>
      <c r="AK922" t="s">
        <v>78</v>
      </c>
      <c r="AL922" t="s">
        <v>78</v>
      </c>
      <c r="AM922" t="s">
        <v>78</v>
      </c>
      <c r="AN922" t="s">
        <v>78</v>
      </c>
      <c r="AO922" t="s">
        <v>78</v>
      </c>
      <c r="AP922" t="s">
        <v>78</v>
      </c>
      <c r="AQ922" t="s">
        <v>74</v>
      </c>
      <c r="AR922" t="s">
        <v>77</v>
      </c>
      <c r="AS922" t="s">
        <v>78</v>
      </c>
      <c r="AT922" t="s">
        <v>78</v>
      </c>
      <c r="AU922" t="s">
        <v>78</v>
      </c>
      <c r="AV922" t="s">
        <v>78</v>
      </c>
      <c r="AW922" t="s">
        <v>78</v>
      </c>
      <c r="AX922" t="s">
        <v>78</v>
      </c>
      <c r="AY922">
        <v>5</v>
      </c>
      <c r="AZ922">
        <f t="shared" ref="AZ922:BA941" si="59">2/2</f>
        <v>1</v>
      </c>
      <c r="BA922">
        <f t="shared" si="59"/>
        <v>1</v>
      </c>
      <c r="BB922">
        <f t="shared" si="54"/>
        <v>0.4</v>
      </c>
      <c r="BC922">
        <f t="shared" si="55"/>
        <v>0</v>
      </c>
      <c r="BD922">
        <f>2/7</f>
        <v>0.2857142857142857</v>
      </c>
      <c r="BE922">
        <f t="shared" ref="BE922:BE927" si="60">1/3</f>
        <v>0.33333333333333331</v>
      </c>
      <c r="BF922">
        <f>2/16</f>
        <v>0.125</v>
      </c>
      <c r="BG922">
        <f t="shared" si="56"/>
        <v>0</v>
      </c>
      <c r="BH922">
        <f>0/2</f>
        <v>0</v>
      </c>
      <c r="BI922">
        <f t="shared" si="53"/>
        <v>0.4</v>
      </c>
      <c r="BJ922">
        <f>4/11</f>
        <v>0.36363636363636365</v>
      </c>
      <c r="BK922">
        <f t="shared" si="57"/>
        <v>0</v>
      </c>
      <c r="BL922">
        <f>2/4</f>
        <v>0.5</v>
      </c>
      <c r="BM922">
        <f>2/4</f>
        <v>0.5</v>
      </c>
      <c r="BN922">
        <f>5/6</f>
        <v>0.83333333333333337</v>
      </c>
      <c r="BO922">
        <f t="shared" si="58"/>
        <v>0</v>
      </c>
      <c r="BP922">
        <v>0</v>
      </c>
      <c r="BQ922" t="s">
        <v>74</v>
      </c>
      <c r="BR922" t="s">
        <v>74</v>
      </c>
      <c r="BS922" t="s">
        <v>74</v>
      </c>
      <c r="BT922" t="s">
        <v>74</v>
      </c>
      <c r="BU922" t="s">
        <v>74</v>
      </c>
      <c r="BV922" t="s">
        <v>74</v>
      </c>
      <c r="BW922" t="s">
        <v>74</v>
      </c>
      <c r="BX922" t="s">
        <v>74</v>
      </c>
      <c r="BY922" t="s">
        <v>74</v>
      </c>
      <c r="BZ922" t="s">
        <v>74</v>
      </c>
      <c r="CA922" t="s">
        <v>74</v>
      </c>
      <c r="CB922" t="s">
        <v>74</v>
      </c>
      <c r="CC922" t="s">
        <v>74</v>
      </c>
      <c r="CD922" t="s">
        <v>74</v>
      </c>
      <c r="CE922" t="s">
        <v>74</v>
      </c>
      <c r="CF922">
        <v>60.000051679999999</v>
      </c>
      <c r="CG922">
        <f>IF(CJ922&lt;$CH$1,CJ922,)</f>
        <v>2597.5610099999999</v>
      </c>
      <c r="CH922">
        <v>1</v>
      </c>
      <c r="CI922">
        <v>923</v>
      </c>
      <c r="CJ922">
        <v>2597.5610099999999</v>
      </c>
      <c r="CK922">
        <f t="shared" si="43"/>
        <v>120.00010336</v>
      </c>
      <c r="CL922">
        <f t="shared" si="44"/>
        <v>1422.8633968866898</v>
      </c>
    </row>
    <row r="923" spans="1:90" x14ac:dyDescent="0.25">
      <c r="A923" s="5" t="s">
        <v>1020</v>
      </c>
      <c r="B923" s="2" t="s">
        <v>1055</v>
      </c>
      <c r="C923" s="10">
        <v>43770</v>
      </c>
      <c r="E923" s="14" t="e">
        <f t="shared" si="42"/>
        <v>#NUM!</v>
      </c>
      <c r="F923" s="3" t="s">
        <v>1044</v>
      </c>
      <c r="H923">
        <v>230</v>
      </c>
      <c r="I923">
        <v>76.5</v>
      </c>
      <c r="J923">
        <v>162.19999999999999</v>
      </c>
      <c r="K923">
        <v>8.9</v>
      </c>
      <c r="L923">
        <v>193</v>
      </c>
      <c r="M923">
        <v>84</v>
      </c>
      <c r="N923" t="s">
        <v>76</v>
      </c>
      <c r="O923">
        <v>395</v>
      </c>
      <c r="P923">
        <v>1080</v>
      </c>
      <c r="Q923">
        <v>2340</v>
      </c>
      <c r="R923" t="s">
        <v>78</v>
      </c>
      <c r="S923" t="s">
        <v>77</v>
      </c>
      <c r="T923" t="s">
        <v>74</v>
      </c>
      <c r="U923">
        <v>8</v>
      </c>
      <c r="V923">
        <v>212</v>
      </c>
      <c r="W923">
        <v>2</v>
      </c>
      <c r="X923">
        <v>6</v>
      </c>
      <c r="Y923">
        <v>128</v>
      </c>
      <c r="Z923" t="s">
        <v>107</v>
      </c>
      <c r="AA923">
        <v>5000</v>
      </c>
      <c r="AF923" t="s">
        <v>74</v>
      </c>
      <c r="AG923">
        <v>16</v>
      </c>
      <c r="AH923">
        <v>1.78</v>
      </c>
      <c r="AI923">
        <v>16</v>
      </c>
      <c r="AJ923">
        <v>2</v>
      </c>
      <c r="AK923" t="s">
        <v>78</v>
      </c>
      <c r="AL923" t="s">
        <v>78</v>
      </c>
      <c r="AM923" t="s">
        <v>78</v>
      </c>
      <c r="AN923" t="s">
        <v>78</v>
      </c>
      <c r="AO923" t="s">
        <v>78</v>
      </c>
      <c r="AP923" t="s">
        <v>78</v>
      </c>
      <c r="AQ923" t="s">
        <v>74</v>
      </c>
      <c r="AR923" t="s">
        <v>77</v>
      </c>
      <c r="AS923" t="s">
        <v>78</v>
      </c>
      <c r="AT923" t="s">
        <v>78</v>
      </c>
      <c r="AU923" t="s">
        <v>78</v>
      </c>
      <c r="AV923" t="s">
        <v>78</v>
      </c>
      <c r="AW923" t="s">
        <v>78</v>
      </c>
      <c r="AX923" t="s">
        <v>78</v>
      </c>
      <c r="AY923">
        <v>5</v>
      </c>
      <c r="AZ923">
        <f t="shared" si="59"/>
        <v>1</v>
      </c>
      <c r="BA923">
        <f t="shared" si="59"/>
        <v>1</v>
      </c>
      <c r="BB923">
        <f t="shared" si="54"/>
        <v>0.4</v>
      </c>
      <c r="BC923">
        <f t="shared" si="55"/>
        <v>0</v>
      </c>
      <c r="BD923">
        <f>3/7</f>
        <v>0.42857142857142855</v>
      </c>
      <c r="BE923">
        <f t="shared" si="60"/>
        <v>0.33333333333333331</v>
      </c>
      <c r="BF923">
        <f>2/16</f>
        <v>0.125</v>
      </c>
      <c r="BG923">
        <f t="shared" si="56"/>
        <v>0</v>
      </c>
      <c r="BH923">
        <f>1/2</f>
        <v>0.5</v>
      </c>
      <c r="BI923">
        <f t="shared" si="53"/>
        <v>0.4</v>
      </c>
      <c r="BJ923">
        <f>4/11</f>
        <v>0.36363636363636365</v>
      </c>
      <c r="BK923">
        <f t="shared" si="57"/>
        <v>0</v>
      </c>
      <c r="BL923">
        <f>3/4</f>
        <v>0.75</v>
      </c>
      <c r="BM923">
        <f>4/4</f>
        <v>1</v>
      </c>
      <c r="BN923">
        <f>6/6</f>
        <v>1</v>
      </c>
      <c r="BO923">
        <f t="shared" si="58"/>
        <v>0</v>
      </c>
      <c r="BP923">
        <v>0</v>
      </c>
      <c r="BQ923" t="s">
        <v>74</v>
      </c>
      <c r="BR923" t="s">
        <v>74</v>
      </c>
      <c r="BS923" t="s">
        <v>74</v>
      </c>
      <c r="BT923" t="s">
        <v>74</v>
      </c>
      <c r="BU923" t="s">
        <v>74</v>
      </c>
      <c r="BV923" t="s">
        <v>74</v>
      </c>
      <c r="BW923" t="s">
        <v>74</v>
      </c>
      <c r="BX923" t="s">
        <v>74</v>
      </c>
      <c r="BY923" t="s">
        <v>74</v>
      </c>
      <c r="BZ923" t="s">
        <v>74</v>
      </c>
      <c r="CA923" t="s">
        <v>74</v>
      </c>
      <c r="CB923" t="s">
        <v>74</v>
      </c>
      <c r="CC923" t="s">
        <v>74</v>
      </c>
      <c r="CD923" t="s">
        <v>74</v>
      </c>
      <c r="CE923" t="s">
        <v>74</v>
      </c>
      <c r="CF923">
        <v>60.000051679999999</v>
      </c>
      <c r="CG923">
        <f>IF(CJ923&lt;$CH$1,CJ923,)</f>
        <v>0</v>
      </c>
      <c r="CH923">
        <v>1</v>
      </c>
      <c r="CI923">
        <v>924</v>
      </c>
      <c r="CJ923">
        <v>14999.12254</v>
      </c>
      <c r="CK923">
        <f t="shared" si="43"/>
        <v>120.00010336</v>
      </c>
      <c r="CL923">
        <f t="shared" si="44"/>
        <v>0</v>
      </c>
    </row>
    <row r="924" spans="1:90" x14ac:dyDescent="0.25">
      <c r="A924" s="5" t="s">
        <v>1020</v>
      </c>
      <c r="B924" s="2" t="s">
        <v>1040</v>
      </c>
      <c r="C924" s="10">
        <v>43770</v>
      </c>
      <c r="D924" s="10">
        <v>43922</v>
      </c>
      <c r="E924" s="14">
        <f t="shared" si="42"/>
        <v>5</v>
      </c>
      <c r="F924" s="3" t="s">
        <v>1056</v>
      </c>
      <c r="G924" s="3" t="s">
        <v>1039</v>
      </c>
      <c r="H924">
        <v>350</v>
      </c>
      <c r="I924">
        <v>73.900000000000006</v>
      </c>
      <c r="J924">
        <v>157.9</v>
      </c>
      <c r="K924">
        <v>8.6</v>
      </c>
      <c r="L924">
        <v>188</v>
      </c>
      <c r="M924">
        <v>85</v>
      </c>
      <c r="N924" t="s">
        <v>111</v>
      </c>
      <c r="O924">
        <v>411</v>
      </c>
      <c r="P924">
        <v>1080</v>
      </c>
      <c r="Q924">
        <v>2400</v>
      </c>
      <c r="R924" t="s">
        <v>78</v>
      </c>
      <c r="S924" t="s">
        <v>77</v>
      </c>
      <c r="T924" t="s">
        <v>74</v>
      </c>
      <c r="U924">
        <v>8</v>
      </c>
      <c r="V924">
        <v>215.55500000000001</v>
      </c>
      <c r="W924">
        <v>2.2000000000000002</v>
      </c>
      <c r="X924">
        <v>8</v>
      </c>
      <c r="Y924">
        <v>128</v>
      </c>
      <c r="Z924" t="s">
        <v>107</v>
      </c>
      <c r="AA924">
        <v>4100</v>
      </c>
      <c r="AF924" t="s">
        <v>74</v>
      </c>
      <c r="AG924">
        <v>48</v>
      </c>
      <c r="AH924">
        <v>1.79</v>
      </c>
      <c r="AI924">
        <v>32</v>
      </c>
      <c r="AJ924">
        <v>2.4</v>
      </c>
      <c r="AK924" t="s">
        <v>78</v>
      </c>
      <c r="AL924" t="s">
        <v>78</v>
      </c>
      <c r="AM924" t="s">
        <v>78</v>
      </c>
      <c r="AN924" t="s">
        <v>78</v>
      </c>
      <c r="AO924" t="s">
        <v>78</v>
      </c>
      <c r="AP924" t="s">
        <v>78</v>
      </c>
      <c r="AQ924" t="s">
        <v>74</v>
      </c>
      <c r="AR924" t="s">
        <v>77</v>
      </c>
      <c r="AS924" t="s">
        <v>78</v>
      </c>
      <c r="AT924" t="s">
        <v>77</v>
      </c>
      <c r="AU924" t="s">
        <v>78</v>
      </c>
      <c r="AV924" t="s">
        <v>78</v>
      </c>
      <c r="AW924" t="s">
        <v>78</v>
      </c>
      <c r="AX924" t="s">
        <v>78</v>
      </c>
      <c r="AY924">
        <v>5</v>
      </c>
      <c r="AZ924">
        <f t="shared" si="59"/>
        <v>1</v>
      </c>
      <c r="BA924">
        <f t="shared" si="59"/>
        <v>1</v>
      </c>
      <c r="BB924">
        <f t="shared" si="54"/>
        <v>0.4</v>
      </c>
      <c r="BC924">
        <f t="shared" si="55"/>
        <v>0</v>
      </c>
      <c r="BD924">
        <f>4/7</f>
        <v>0.5714285714285714</v>
      </c>
      <c r="BE924">
        <f t="shared" si="60"/>
        <v>0.33333333333333331</v>
      </c>
      <c r="BF924">
        <f>3/16</f>
        <v>0.1875</v>
      </c>
      <c r="BG924">
        <f t="shared" si="56"/>
        <v>0</v>
      </c>
      <c r="BH924">
        <f>1/2</f>
        <v>0.5</v>
      </c>
      <c r="BI924">
        <f t="shared" si="53"/>
        <v>0.4</v>
      </c>
      <c r="BJ924">
        <f>4/11</f>
        <v>0.36363636363636365</v>
      </c>
      <c r="BK924">
        <f t="shared" si="57"/>
        <v>0</v>
      </c>
      <c r="BL924">
        <f>3/4</f>
        <v>0.75</v>
      </c>
      <c r="BM924">
        <f>4/4</f>
        <v>1</v>
      </c>
      <c r="BN924">
        <f>6/6</f>
        <v>1</v>
      </c>
      <c r="BO924">
        <f t="shared" si="58"/>
        <v>0</v>
      </c>
      <c r="BP924">
        <v>0</v>
      </c>
      <c r="BQ924" t="s">
        <v>74</v>
      </c>
      <c r="BR924" t="s">
        <v>74</v>
      </c>
      <c r="BS924" t="s">
        <v>74</v>
      </c>
      <c r="BT924" t="s">
        <v>74</v>
      </c>
      <c r="BU924" t="s">
        <v>74</v>
      </c>
      <c r="BV924" t="s">
        <v>74</v>
      </c>
      <c r="BW924" t="s">
        <v>74</v>
      </c>
      <c r="BX924" t="s">
        <v>74</v>
      </c>
      <c r="BY924" t="s">
        <v>74</v>
      </c>
      <c r="BZ924" t="s">
        <v>74</v>
      </c>
      <c r="CA924" t="s">
        <v>74</v>
      </c>
      <c r="CB924" t="s">
        <v>74</v>
      </c>
      <c r="CC924" t="s">
        <v>74</v>
      </c>
      <c r="CD924" t="s">
        <v>74</v>
      </c>
      <c r="CE924" t="s">
        <v>74</v>
      </c>
      <c r="CF924">
        <v>60.000051679999999</v>
      </c>
      <c r="CG924">
        <f>IF(CJ924&lt;$CH$1,CJ924,)</f>
        <v>4691.6903730000004</v>
      </c>
      <c r="CH924">
        <v>1</v>
      </c>
      <c r="CI924">
        <v>925</v>
      </c>
      <c r="CJ924">
        <v>4691.6903730000004</v>
      </c>
      <c r="CK924">
        <f t="shared" si="43"/>
        <v>120.00010336</v>
      </c>
      <c r="CL924">
        <f t="shared" si="44"/>
        <v>2569.962543927837</v>
      </c>
    </row>
    <row r="925" spans="1:90" x14ac:dyDescent="0.25">
      <c r="A925" s="5" t="s">
        <v>1020</v>
      </c>
      <c r="B925" s="2" t="s">
        <v>1057</v>
      </c>
      <c r="C925" s="10">
        <v>43770</v>
      </c>
      <c r="E925" s="14" t="e">
        <f t="shared" si="42"/>
        <v>#NUM!</v>
      </c>
      <c r="H925">
        <v>190</v>
      </c>
      <c r="I925">
        <v>76.5</v>
      </c>
      <c r="J925">
        <v>162.19999999999999</v>
      </c>
      <c r="K925">
        <v>8.9</v>
      </c>
      <c r="L925">
        <v>193</v>
      </c>
      <c r="M925">
        <v>84</v>
      </c>
      <c r="N925" t="s">
        <v>76</v>
      </c>
      <c r="O925">
        <v>395</v>
      </c>
      <c r="P925">
        <v>1080</v>
      </c>
      <c r="Q925">
        <v>2340</v>
      </c>
      <c r="R925" t="s">
        <v>78</v>
      </c>
      <c r="S925" t="s">
        <v>77</v>
      </c>
      <c r="T925" t="s">
        <v>74</v>
      </c>
      <c r="U925">
        <v>8</v>
      </c>
      <c r="V925">
        <v>183.21600000000001</v>
      </c>
      <c r="W925">
        <v>2</v>
      </c>
      <c r="X925">
        <v>6</v>
      </c>
      <c r="Y925">
        <v>128</v>
      </c>
      <c r="Z925" t="s">
        <v>107</v>
      </c>
      <c r="AA925">
        <v>5000</v>
      </c>
      <c r="AF925" t="s">
        <v>74</v>
      </c>
      <c r="AG925">
        <v>16</v>
      </c>
      <c r="AH925">
        <v>1.78</v>
      </c>
      <c r="AI925">
        <v>16</v>
      </c>
      <c r="AJ925">
        <v>2</v>
      </c>
      <c r="AK925" t="s">
        <v>78</v>
      </c>
      <c r="AL925" t="s">
        <v>78</v>
      </c>
      <c r="AM925" t="s">
        <v>78</v>
      </c>
      <c r="AN925" t="s">
        <v>78</v>
      </c>
      <c r="AO925" t="s">
        <v>78</v>
      </c>
      <c r="AP925" t="s">
        <v>78</v>
      </c>
      <c r="AQ925" t="s">
        <v>74</v>
      </c>
      <c r="AR925" t="s">
        <v>77</v>
      </c>
      <c r="AS925" t="s">
        <v>78</v>
      </c>
      <c r="AT925" t="s">
        <v>78</v>
      </c>
      <c r="AU925" t="s">
        <v>78</v>
      </c>
      <c r="AV925" t="s">
        <v>78</v>
      </c>
      <c r="AW925" t="s">
        <v>78</v>
      </c>
      <c r="AX925" t="s">
        <v>78</v>
      </c>
      <c r="AY925">
        <v>5</v>
      </c>
      <c r="AZ925">
        <f t="shared" si="59"/>
        <v>1</v>
      </c>
      <c r="BA925">
        <f t="shared" si="59"/>
        <v>1</v>
      </c>
      <c r="BB925">
        <f t="shared" si="54"/>
        <v>0.4</v>
      </c>
      <c r="BC925">
        <f t="shared" si="55"/>
        <v>0</v>
      </c>
      <c r="BD925">
        <f>4/7</f>
        <v>0.5714285714285714</v>
      </c>
      <c r="BE925">
        <f t="shared" si="60"/>
        <v>0.33333333333333331</v>
      </c>
      <c r="BF925">
        <f>2/16</f>
        <v>0.125</v>
      </c>
      <c r="BG925">
        <f t="shared" si="56"/>
        <v>0</v>
      </c>
      <c r="BH925">
        <f>1/2</f>
        <v>0.5</v>
      </c>
      <c r="BI925">
        <f t="shared" si="53"/>
        <v>0.4</v>
      </c>
      <c r="BJ925">
        <f>4/11</f>
        <v>0.36363636363636365</v>
      </c>
      <c r="BK925">
        <f t="shared" si="57"/>
        <v>0</v>
      </c>
      <c r="BL925">
        <f>3/4</f>
        <v>0.75</v>
      </c>
      <c r="BM925">
        <f>4/4</f>
        <v>1</v>
      </c>
      <c r="BN925">
        <f>6/6</f>
        <v>1</v>
      </c>
      <c r="BO925">
        <f t="shared" si="58"/>
        <v>0</v>
      </c>
      <c r="BP925">
        <v>0</v>
      </c>
      <c r="BQ925" t="s">
        <v>74</v>
      </c>
      <c r="BR925" t="s">
        <v>74</v>
      </c>
      <c r="BS925" t="s">
        <v>74</v>
      </c>
      <c r="BT925" t="s">
        <v>74</v>
      </c>
      <c r="BU925" t="s">
        <v>74</v>
      </c>
      <c r="BV925" t="s">
        <v>74</v>
      </c>
      <c r="BW925" t="s">
        <v>74</v>
      </c>
      <c r="BX925" t="s">
        <v>74</v>
      </c>
      <c r="BY925" t="s">
        <v>74</v>
      </c>
      <c r="BZ925" t="s">
        <v>74</v>
      </c>
      <c r="CA925" t="s">
        <v>74</v>
      </c>
      <c r="CB925" t="s">
        <v>74</v>
      </c>
      <c r="CC925" t="s">
        <v>74</v>
      </c>
      <c r="CD925" t="s">
        <v>74</v>
      </c>
      <c r="CE925" t="s">
        <v>74</v>
      </c>
      <c r="CF925">
        <v>60.000051679999999</v>
      </c>
      <c r="CG925">
        <f>IF(CJ925&lt;$CH$1,CJ925,)</f>
        <v>0</v>
      </c>
      <c r="CH925">
        <v>1</v>
      </c>
      <c r="CI925">
        <v>926</v>
      </c>
      <c r="CJ925">
        <v>14999.16598</v>
      </c>
      <c r="CK925">
        <f t="shared" si="43"/>
        <v>120.00010336</v>
      </c>
      <c r="CL925">
        <f t="shared" si="44"/>
        <v>0</v>
      </c>
    </row>
    <row r="926" spans="1:90" x14ac:dyDescent="0.25">
      <c r="A926" s="5" t="s">
        <v>1020</v>
      </c>
      <c r="B926" s="2" t="s">
        <v>1031</v>
      </c>
      <c r="C926" s="10">
        <v>43770</v>
      </c>
      <c r="D926" s="10">
        <v>43952</v>
      </c>
      <c r="E926" s="14">
        <f t="shared" si="42"/>
        <v>6</v>
      </c>
      <c r="G926" s="3" t="s">
        <v>1030</v>
      </c>
      <c r="H926">
        <v>210</v>
      </c>
      <c r="I926">
        <v>76.5</v>
      </c>
      <c r="J926">
        <v>162.19999999999999</v>
      </c>
      <c r="K926">
        <v>8.9</v>
      </c>
      <c r="L926">
        <v>193</v>
      </c>
      <c r="M926">
        <v>84</v>
      </c>
      <c r="N926" t="s">
        <v>76</v>
      </c>
      <c r="O926">
        <v>395</v>
      </c>
      <c r="P926">
        <v>1080</v>
      </c>
      <c r="Q926">
        <v>2340</v>
      </c>
      <c r="R926" t="s">
        <v>78</v>
      </c>
      <c r="S926" t="s">
        <v>77</v>
      </c>
      <c r="T926" t="s">
        <v>74</v>
      </c>
      <c r="U926">
        <v>8</v>
      </c>
      <c r="V926">
        <v>183.2</v>
      </c>
      <c r="W926">
        <v>2</v>
      </c>
      <c r="X926">
        <v>4</v>
      </c>
      <c r="Y926">
        <v>128</v>
      </c>
      <c r="Z926" t="s">
        <v>107</v>
      </c>
      <c r="AA926">
        <v>5000</v>
      </c>
      <c r="AF926" t="s">
        <v>74</v>
      </c>
      <c r="AG926">
        <v>16</v>
      </c>
      <c r="AH926">
        <v>1.78</v>
      </c>
      <c r="AI926">
        <v>16</v>
      </c>
      <c r="AJ926">
        <v>2</v>
      </c>
      <c r="AK926" t="s">
        <v>78</v>
      </c>
      <c r="AL926" t="s">
        <v>78</v>
      </c>
      <c r="AM926" t="s">
        <v>78</v>
      </c>
      <c r="AN926" t="s">
        <v>78</v>
      </c>
      <c r="AO926" t="s">
        <v>78</v>
      </c>
      <c r="AP926" t="s">
        <v>78</v>
      </c>
      <c r="AQ926" t="s">
        <v>74</v>
      </c>
      <c r="AR926" t="s">
        <v>77</v>
      </c>
      <c r="AS926" t="s">
        <v>78</v>
      </c>
      <c r="AT926" t="s">
        <v>78</v>
      </c>
      <c r="AU926" t="s">
        <v>78</v>
      </c>
      <c r="AV926" t="s">
        <v>78</v>
      </c>
      <c r="AW926" t="s">
        <v>78</v>
      </c>
      <c r="AX926" t="s">
        <v>78</v>
      </c>
      <c r="AY926">
        <v>5</v>
      </c>
      <c r="AZ926">
        <f t="shared" si="59"/>
        <v>1</v>
      </c>
      <c r="BA926">
        <f t="shared" si="59"/>
        <v>1</v>
      </c>
      <c r="BB926">
        <f>3/5</f>
        <v>0.6</v>
      </c>
      <c r="BC926">
        <f t="shared" si="55"/>
        <v>0</v>
      </c>
      <c r="BD926">
        <f>2/7</f>
        <v>0.2857142857142857</v>
      </c>
      <c r="BE926">
        <f t="shared" si="60"/>
        <v>0.33333333333333331</v>
      </c>
      <c r="BF926">
        <f>2/16</f>
        <v>0.125</v>
      </c>
      <c r="BG926">
        <f t="shared" si="56"/>
        <v>0</v>
      </c>
      <c r="BH926">
        <f>0/2</f>
        <v>0</v>
      </c>
      <c r="BI926">
        <f t="shared" si="53"/>
        <v>0.4</v>
      </c>
      <c r="BJ926">
        <f>5/11</f>
        <v>0.45454545454545453</v>
      </c>
      <c r="BK926">
        <f t="shared" si="57"/>
        <v>0</v>
      </c>
      <c r="BL926">
        <f>2/4</f>
        <v>0.5</v>
      </c>
      <c r="BM926">
        <f>2/4</f>
        <v>0.5</v>
      </c>
      <c r="BN926">
        <f>5/6</f>
        <v>0.83333333333333337</v>
      </c>
      <c r="BO926">
        <f t="shared" si="58"/>
        <v>0</v>
      </c>
      <c r="BP926">
        <v>0</v>
      </c>
      <c r="BQ926" t="s">
        <v>74</v>
      </c>
      <c r="BR926" t="s">
        <v>74</v>
      </c>
      <c r="BS926" t="s">
        <v>74</v>
      </c>
      <c r="BT926" t="s">
        <v>74</v>
      </c>
      <c r="BU926" t="s">
        <v>74</v>
      </c>
      <c r="BV926" t="s">
        <v>74</v>
      </c>
      <c r="BW926" t="s">
        <v>74</v>
      </c>
      <c r="BX926" t="s">
        <v>74</v>
      </c>
      <c r="BY926" t="s">
        <v>74</v>
      </c>
      <c r="BZ926" t="s">
        <v>74</v>
      </c>
      <c r="CA926" t="s">
        <v>74</v>
      </c>
      <c r="CB926" t="s">
        <v>74</v>
      </c>
      <c r="CC926" t="s">
        <v>74</v>
      </c>
      <c r="CD926" t="s">
        <v>74</v>
      </c>
      <c r="CE926" t="s">
        <v>74</v>
      </c>
      <c r="CF926">
        <v>60.000051679999999</v>
      </c>
      <c r="CG926">
        <f>IF(CJ926&lt;$CH$1,CJ926,)</f>
        <v>3237.9344120000001</v>
      </c>
      <c r="CH926">
        <v>1</v>
      </c>
      <c r="CI926">
        <v>927</v>
      </c>
      <c r="CJ926">
        <v>3237.9344120000001</v>
      </c>
      <c r="CK926">
        <f t="shared" si="43"/>
        <v>120.00010336</v>
      </c>
      <c r="CL926">
        <f t="shared" si="44"/>
        <v>1773.6400949268279</v>
      </c>
    </row>
    <row r="927" spans="1:90" x14ac:dyDescent="0.25">
      <c r="A927" s="5" t="s">
        <v>1020</v>
      </c>
      <c r="B927" s="2" t="s">
        <v>1051</v>
      </c>
      <c r="C927" s="10">
        <v>43739</v>
      </c>
      <c r="D927" s="10">
        <v>43800</v>
      </c>
      <c r="E927" s="14">
        <f t="shared" si="42"/>
        <v>2</v>
      </c>
      <c r="G927" s="3" t="s">
        <v>400</v>
      </c>
      <c r="H927">
        <v>120</v>
      </c>
      <c r="I927">
        <v>76.8</v>
      </c>
      <c r="J927">
        <v>159.4</v>
      </c>
      <c r="K927">
        <v>8.9</v>
      </c>
      <c r="L927">
        <v>190</v>
      </c>
      <c r="M927">
        <v>81</v>
      </c>
      <c r="N927" t="s">
        <v>76</v>
      </c>
      <c r="O927">
        <v>268</v>
      </c>
      <c r="P927">
        <v>720</v>
      </c>
      <c r="Q927">
        <v>1544</v>
      </c>
      <c r="R927" t="s">
        <v>78</v>
      </c>
      <c r="S927" t="s">
        <v>77</v>
      </c>
      <c r="T927" t="s">
        <v>74</v>
      </c>
      <c r="U927">
        <v>8</v>
      </c>
      <c r="V927">
        <v>88.5</v>
      </c>
      <c r="W927">
        <v>1.95</v>
      </c>
      <c r="X927">
        <v>3</v>
      </c>
      <c r="Y927">
        <v>32</v>
      </c>
      <c r="Z927" t="s">
        <v>107</v>
      </c>
      <c r="AA927">
        <v>5000</v>
      </c>
      <c r="AF927" t="s">
        <v>74</v>
      </c>
      <c r="AG927">
        <v>13</v>
      </c>
      <c r="AH927">
        <v>2.2000000000000002</v>
      </c>
      <c r="AI927">
        <v>8</v>
      </c>
      <c r="AJ927">
        <v>1.8</v>
      </c>
      <c r="AK927" t="s">
        <v>78</v>
      </c>
      <c r="AL927" t="s">
        <v>78</v>
      </c>
      <c r="AM927" t="s">
        <v>78</v>
      </c>
      <c r="AN927" t="s">
        <v>78</v>
      </c>
      <c r="AO927" t="s">
        <v>78</v>
      </c>
      <c r="AP927" t="s">
        <v>78</v>
      </c>
      <c r="AQ927" t="s">
        <v>74</v>
      </c>
      <c r="AR927" t="s">
        <v>77</v>
      </c>
      <c r="AS927" t="s">
        <v>78</v>
      </c>
      <c r="AT927" t="s">
        <v>78</v>
      </c>
      <c r="AU927" t="s">
        <v>78</v>
      </c>
      <c r="AV927" t="s">
        <v>78</v>
      </c>
      <c r="AW927" t="s">
        <v>78</v>
      </c>
      <c r="AX927" t="s">
        <v>78</v>
      </c>
      <c r="AY927">
        <v>4</v>
      </c>
      <c r="AZ927">
        <f t="shared" si="59"/>
        <v>1</v>
      </c>
      <c r="BA927">
        <f t="shared" si="59"/>
        <v>1</v>
      </c>
      <c r="BB927">
        <f>3/5</f>
        <v>0.6</v>
      </c>
      <c r="BC927">
        <f t="shared" si="55"/>
        <v>0</v>
      </c>
      <c r="BD927">
        <f>2/7</f>
        <v>0.2857142857142857</v>
      </c>
      <c r="BE927">
        <f t="shared" si="60"/>
        <v>0.33333333333333331</v>
      </c>
      <c r="BF927">
        <f>2/16</f>
        <v>0.125</v>
      </c>
      <c r="BG927">
        <f t="shared" si="56"/>
        <v>0</v>
      </c>
      <c r="BH927">
        <f>0/2</f>
        <v>0</v>
      </c>
      <c r="BI927">
        <f t="shared" si="53"/>
        <v>0.4</v>
      </c>
      <c r="BJ927">
        <f>4/11</f>
        <v>0.36363636363636365</v>
      </c>
      <c r="BK927">
        <f t="shared" si="57"/>
        <v>0</v>
      </c>
      <c r="BL927">
        <f>2/4</f>
        <v>0.5</v>
      </c>
      <c r="BM927">
        <f>2/4</f>
        <v>0.5</v>
      </c>
      <c r="BN927">
        <f>5/6</f>
        <v>0.83333333333333337</v>
      </c>
      <c r="BO927">
        <f t="shared" si="58"/>
        <v>0</v>
      </c>
      <c r="BP927">
        <v>2</v>
      </c>
      <c r="BQ927" t="s">
        <v>74</v>
      </c>
      <c r="BR927" t="s">
        <v>74</v>
      </c>
      <c r="BS927" t="s">
        <v>74</v>
      </c>
      <c r="BT927" t="s">
        <v>74</v>
      </c>
      <c r="BU927" t="s">
        <v>74</v>
      </c>
      <c r="BV927" t="s">
        <v>74</v>
      </c>
      <c r="BW927" t="s">
        <v>74</v>
      </c>
      <c r="BX927" t="s">
        <v>74</v>
      </c>
      <c r="BY927" t="s">
        <v>74</v>
      </c>
      <c r="BZ927" t="s">
        <v>74</v>
      </c>
      <c r="CA927" t="s">
        <v>74</v>
      </c>
      <c r="CB927" t="s">
        <v>74</v>
      </c>
      <c r="CC927" t="s">
        <v>74</v>
      </c>
      <c r="CD927" t="s">
        <v>74</v>
      </c>
      <c r="CE927" t="s">
        <v>74</v>
      </c>
      <c r="CF927">
        <v>60.000051679999999</v>
      </c>
      <c r="CG927">
        <f>IF(CJ927&lt;$CH$1,CJ927,)</f>
        <v>3102.4787609999998</v>
      </c>
      <c r="CH927">
        <v>1</v>
      </c>
      <c r="CI927">
        <v>928</v>
      </c>
      <c r="CJ927">
        <v>3102.4787609999998</v>
      </c>
      <c r="CK927">
        <f t="shared" si="43"/>
        <v>120.00010336</v>
      </c>
      <c r="CL927">
        <f t="shared" si="44"/>
        <v>1699.4416884342088</v>
      </c>
    </row>
    <row r="928" spans="1:90" x14ac:dyDescent="0.25">
      <c r="A928" s="5" t="s">
        <v>1020</v>
      </c>
      <c r="B928" s="2" t="s">
        <v>1052</v>
      </c>
      <c r="C928" s="10">
        <v>43739</v>
      </c>
      <c r="D928" s="10">
        <v>43800</v>
      </c>
      <c r="E928" s="14">
        <f t="shared" si="42"/>
        <v>2</v>
      </c>
      <c r="F928" s="3" t="s">
        <v>1058</v>
      </c>
      <c r="G928" s="3" t="s">
        <v>1035</v>
      </c>
      <c r="H928">
        <v>205</v>
      </c>
      <c r="I928">
        <v>75.2</v>
      </c>
      <c r="J928">
        <v>159.5</v>
      </c>
      <c r="K928">
        <v>8.1</v>
      </c>
      <c r="L928">
        <v>195</v>
      </c>
      <c r="M928">
        <v>83</v>
      </c>
      <c r="N928" t="s">
        <v>114</v>
      </c>
      <c r="O928">
        <v>404</v>
      </c>
      <c r="P928">
        <v>1080</v>
      </c>
      <c r="Q928">
        <v>2340</v>
      </c>
      <c r="R928" t="s">
        <v>78</v>
      </c>
      <c r="S928" t="s">
        <v>77</v>
      </c>
      <c r="T928" t="s">
        <v>74</v>
      </c>
      <c r="U928">
        <v>8</v>
      </c>
      <c r="V928">
        <v>425</v>
      </c>
      <c r="W928">
        <v>2.84</v>
      </c>
      <c r="X928">
        <v>6</v>
      </c>
      <c r="Y928">
        <v>64</v>
      </c>
      <c r="Z928" t="s">
        <v>77</v>
      </c>
      <c r="AA928">
        <v>4500</v>
      </c>
      <c r="AF928" t="s">
        <v>74</v>
      </c>
      <c r="AG928">
        <v>12</v>
      </c>
      <c r="AH928">
        <v>1.79</v>
      </c>
      <c r="AI928">
        <v>16</v>
      </c>
      <c r="AJ928">
        <v>2</v>
      </c>
      <c r="AK928" t="s">
        <v>78</v>
      </c>
      <c r="AL928" t="s">
        <v>78</v>
      </c>
      <c r="AM928" t="s">
        <v>78</v>
      </c>
      <c r="AN928" t="s">
        <v>78</v>
      </c>
      <c r="AO928" t="s">
        <v>78</v>
      </c>
      <c r="AP928" t="s">
        <v>78</v>
      </c>
      <c r="AQ928" t="s">
        <v>74</v>
      </c>
      <c r="AR928" t="s">
        <v>77</v>
      </c>
      <c r="AS928" t="s">
        <v>78</v>
      </c>
      <c r="AT928" t="s">
        <v>77</v>
      </c>
      <c r="AU928" t="s">
        <v>78</v>
      </c>
      <c r="AV928" t="s">
        <v>78</v>
      </c>
      <c r="AW928" t="s">
        <v>78</v>
      </c>
      <c r="AX928" t="s">
        <v>78</v>
      </c>
      <c r="AY928">
        <v>5</v>
      </c>
      <c r="AZ928">
        <f t="shared" si="59"/>
        <v>1</v>
      </c>
      <c r="BA928">
        <f t="shared" si="59"/>
        <v>1</v>
      </c>
      <c r="BB928">
        <f>2/5</f>
        <v>0.4</v>
      </c>
      <c r="BC928">
        <f t="shared" si="55"/>
        <v>0</v>
      </c>
      <c r="BD928">
        <f>4/7</f>
        <v>0.5714285714285714</v>
      </c>
      <c r="BE928">
        <f>2/3</f>
        <v>0.66666666666666663</v>
      </c>
      <c r="BF928">
        <f>3/16</f>
        <v>0.1875</v>
      </c>
      <c r="BG928">
        <f t="shared" si="56"/>
        <v>0</v>
      </c>
      <c r="BH928">
        <f>1/2</f>
        <v>0.5</v>
      </c>
      <c r="BI928">
        <f t="shared" si="53"/>
        <v>0.4</v>
      </c>
      <c r="BJ928">
        <f>5/11</f>
        <v>0.45454545454545453</v>
      </c>
      <c r="BK928">
        <f t="shared" si="57"/>
        <v>0</v>
      </c>
      <c r="BL928">
        <f>3/4</f>
        <v>0.75</v>
      </c>
      <c r="BM928">
        <f>4/4</f>
        <v>1</v>
      </c>
      <c r="BN928">
        <f>6/6</f>
        <v>1</v>
      </c>
      <c r="BO928">
        <f t="shared" si="58"/>
        <v>0</v>
      </c>
      <c r="BP928">
        <v>3</v>
      </c>
      <c r="BQ928" t="s">
        <v>74</v>
      </c>
      <c r="BR928" t="s">
        <v>74</v>
      </c>
      <c r="BS928" t="s">
        <v>74</v>
      </c>
      <c r="BT928" t="s">
        <v>74</v>
      </c>
      <c r="BU928" t="s">
        <v>74</v>
      </c>
      <c r="BV928" t="s">
        <v>74</v>
      </c>
      <c r="BW928" t="s">
        <v>74</v>
      </c>
      <c r="BX928" t="s">
        <v>74</v>
      </c>
      <c r="BY928" t="s">
        <v>74</v>
      </c>
      <c r="BZ928" t="s">
        <v>74</v>
      </c>
      <c r="CA928" t="s">
        <v>74</v>
      </c>
      <c r="CB928" t="s">
        <v>74</v>
      </c>
      <c r="CC928" t="s">
        <v>74</v>
      </c>
      <c r="CD928" t="s">
        <v>74</v>
      </c>
      <c r="CE928" t="s">
        <v>74</v>
      </c>
      <c r="CF928">
        <v>60.000051679999999</v>
      </c>
      <c r="CG928">
        <f>IF(CJ928&lt;$CH$1,CJ928,)</f>
        <v>0</v>
      </c>
      <c r="CH928">
        <v>1</v>
      </c>
      <c r="CI928">
        <v>929</v>
      </c>
      <c r="CJ928">
        <v>14999.41237</v>
      </c>
      <c r="CK928">
        <f t="shared" si="43"/>
        <v>120.00010336</v>
      </c>
      <c r="CL928">
        <f t="shared" si="44"/>
        <v>0</v>
      </c>
    </row>
    <row r="929" spans="1:90" x14ac:dyDescent="0.25">
      <c r="A929" s="5" t="s">
        <v>1020</v>
      </c>
      <c r="B929" s="2" t="s">
        <v>1059</v>
      </c>
      <c r="C929" s="10">
        <v>43739</v>
      </c>
      <c r="E929" s="14" t="e">
        <f t="shared" si="42"/>
        <v>#NUM!</v>
      </c>
      <c r="F929" s="3" t="s">
        <v>1060</v>
      </c>
      <c r="H929">
        <v>203</v>
      </c>
      <c r="I929">
        <v>76.5</v>
      </c>
      <c r="J929">
        <v>162.19999999999999</v>
      </c>
      <c r="K929">
        <v>8.9</v>
      </c>
      <c r="L929">
        <v>193</v>
      </c>
      <c r="M929">
        <v>84</v>
      </c>
      <c r="N929" t="s">
        <v>103</v>
      </c>
      <c r="O929">
        <v>395</v>
      </c>
      <c r="P929">
        <v>1080</v>
      </c>
      <c r="Q929">
        <v>2340</v>
      </c>
      <c r="R929" t="s">
        <v>78</v>
      </c>
      <c r="S929" t="s">
        <v>77</v>
      </c>
      <c r="T929" t="s">
        <v>74</v>
      </c>
      <c r="U929">
        <v>8</v>
      </c>
      <c r="V929">
        <v>212</v>
      </c>
      <c r="W929">
        <v>2</v>
      </c>
      <c r="X929">
        <v>6</v>
      </c>
      <c r="Y929">
        <v>64</v>
      </c>
      <c r="Z929" t="s">
        <v>107</v>
      </c>
      <c r="AA929">
        <v>5000</v>
      </c>
      <c r="AF929" t="s">
        <v>74</v>
      </c>
      <c r="AG929">
        <v>16</v>
      </c>
      <c r="AH929">
        <v>1.78</v>
      </c>
      <c r="AI929">
        <v>16</v>
      </c>
      <c r="AJ929">
        <v>2</v>
      </c>
      <c r="AK929" t="s">
        <v>78</v>
      </c>
      <c r="AL929" t="s">
        <v>78</v>
      </c>
      <c r="AM929" t="s">
        <v>78</v>
      </c>
      <c r="AN929" t="s">
        <v>78</v>
      </c>
      <c r="AO929" t="s">
        <v>78</v>
      </c>
      <c r="AP929" t="s">
        <v>78</v>
      </c>
      <c r="AQ929" t="s">
        <v>74</v>
      </c>
      <c r="AR929" t="s">
        <v>77</v>
      </c>
      <c r="AS929" t="s">
        <v>78</v>
      </c>
      <c r="AT929" t="s">
        <v>78</v>
      </c>
      <c r="AU929" t="s">
        <v>78</v>
      </c>
      <c r="AV929" t="s">
        <v>78</v>
      </c>
      <c r="AW929" t="s">
        <v>78</v>
      </c>
      <c r="AX929" t="s">
        <v>78</v>
      </c>
      <c r="AY929">
        <v>5</v>
      </c>
      <c r="AZ929">
        <f t="shared" si="59"/>
        <v>1</v>
      </c>
      <c r="BA929">
        <f t="shared" si="59"/>
        <v>1</v>
      </c>
      <c r="BB929">
        <f>2/5</f>
        <v>0.4</v>
      </c>
      <c r="BC929">
        <f t="shared" si="55"/>
        <v>0</v>
      </c>
      <c r="BD929">
        <f>3/7</f>
        <v>0.42857142857142855</v>
      </c>
      <c r="BE929">
        <f>2/3</f>
        <v>0.66666666666666663</v>
      </c>
      <c r="BF929">
        <f>3/16</f>
        <v>0.1875</v>
      </c>
      <c r="BG929">
        <f t="shared" si="56"/>
        <v>0</v>
      </c>
      <c r="BH929">
        <f>1/2</f>
        <v>0.5</v>
      </c>
      <c r="BI929">
        <f t="shared" si="53"/>
        <v>0.4</v>
      </c>
      <c r="BJ929">
        <f>4/11</f>
        <v>0.36363636363636365</v>
      </c>
      <c r="BK929">
        <f t="shared" si="57"/>
        <v>0</v>
      </c>
      <c r="BL929">
        <f>3/4</f>
        <v>0.75</v>
      </c>
      <c r="BM929">
        <f>4/4</f>
        <v>1</v>
      </c>
      <c r="BN929">
        <f>6/6</f>
        <v>1</v>
      </c>
      <c r="BO929">
        <f t="shared" si="58"/>
        <v>0</v>
      </c>
      <c r="BP929">
        <v>0</v>
      </c>
      <c r="BQ929" t="s">
        <v>74</v>
      </c>
      <c r="BR929" t="s">
        <v>74</v>
      </c>
      <c r="BS929" t="s">
        <v>74</v>
      </c>
      <c r="BT929" t="s">
        <v>74</v>
      </c>
      <c r="BU929" t="s">
        <v>74</v>
      </c>
      <c r="BV929" t="s">
        <v>74</v>
      </c>
      <c r="BW929" t="s">
        <v>74</v>
      </c>
      <c r="BX929" t="s">
        <v>74</v>
      </c>
      <c r="BY929" t="s">
        <v>74</v>
      </c>
      <c r="BZ929" t="s">
        <v>74</v>
      </c>
      <c r="CA929" t="s">
        <v>74</v>
      </c>
      <c r="CB929" t="s">
        <v>74</v>
      </c>
      <c r="CC929" t="s">
        <v>74</v>
      </c>
      <c r="CD929" t="s">
        <v>74</v>
      </c>
      <c r="CE929" t="s">
        <v>74</v>
      </c>
      <c r="CF929">
        <v>60.000051679999999</v>
      </c>
      <c r="CG929">
        <f>IF(CJ929&lt;$CH$1,CJ929,)</f>
        <v>0</v>
      </c>
      <c r="CH929">
        <v>1</v>
      </c>
      <c r="CI929">
        <v>930</v>
      </c>
      <c r="CJ929">
        <v>12540.038269999999</v>
      </c>
      <c r="CK929">
        <f t="shared" si="43"/>
        <v>120.00010336</v>
      </c>
      <c r="CL929">
        <f t="shared" si="44"/>
        <v>0</v>
      </c>
    </row>
    <row r="930" spans="1:90" x14ac:dyDescent="0.25">
      <c r="A930" s="5" t="s">
        <v>1020</v>
      </c>
      <c r="B930" s="2" t="s">
        <v>1061</v>
      </c>
      <c r="C930" s="10">
        <v>43709</v>
      </c>
      <c r="E930" s="14" t="e">
        <f t="shared" si="42"/>
        <v>#NUM!</v>
      </c>
      <c r="F930" s="3" t="s">
        <v>1060</v>
      </c>
      <c r="H930">
        <v>118</v>
      </c>
      <c r="I930">
        <v>76.8</v>
      </c>
      <c r="J930">
        <v>159.4</v>
      </c>
      <c r="K930">
        <v>8.9</v>
      </c>
      <c r="L930">
        <v>191</v>
      </c>
      <c r="M930">
        <v>81</v>
      </c>
      <c r="N930" t="s">
        <v>76</v>
      </c>
      <c r="O930">
        <v>268</v>
      </c>
      <c r="P930">
        <v>720</v>
      </c>
      <c r="Q930">
        <v>1544</v>
      </c>
      <c r="R930" t="s">
        <v>78</v>
      </c>
      <c r="S930" t="s">
        <v>77</v>
      </c>
      <c r="T930" t="s">
        <v>74</v>
      </c>
      <c r="U930">
        <v>8</v>
      </c>
      <c r="V930">
        <v>143</v>
      </c>
      <c r="W930">
        <v>2</v>
      </c>
      <c r="X930">
        <v>3</v>
      </c>
      <c r="Y930">
        <v>32</v>
      </c>
      <c r="Z930" t="s">
        <v>104</v>
      </c>
      <c r="AA930">
        <v>5000</v>
      </c>
      <c r="AF930" t="s">
        <v>74</v>
      </c>
      <c r="AG930">
        <v>13</v>
      </c>
      <c r="AH930">
        <v>2.2000000000000002</v>
      </c>
      <c r="AI930">
        <v>8</v>
      </c>
      <c r="AJ930">
        <v>1.8</v>
      </c>
      <c r="AK930" t="s">
        <v>78</v>
      </c>
      <c r="AL930" t="s">
        <v>78</v>
      </c>
      <c r="AM930" t="s">
        <v>78</v>
      </c>
      <c r="AN930" t="s">
        <v>78</v>
      </c>
      <c r="AO930" t="s">
        <v>78</v>
      </c>
      <c r="AP930" t="s">
        <v>78</v>
      </c>
      <c r="AQ930" t="s">
        <v>74</v>
      </c>
      <c r="AR930" t="s">
        <v>77</v>
      </c>
      <c r="AS930" t="s">
        <v>78</v>
      </c>
      <c r="AT930" t="s">
        <v>78</v>
      </c>
      <c r="AU930" t="s">
        <v>78</v>
      </c>
      <c r="AV930" t="s">
        <v>78</v>
      </c>
      <c r="AW930" t="s">
        <v>74</v>
      </c>
      <c r="AX930" t="s">
        <v>78</v>
      </c>
      <c r="AY930">
        <v>5</v>
      </c>
      <c r="AZ930">
        <f t="shared" si="59"/>
        <v>1</v>
      </c>
      <c r="BA930">
        <f t="shared" si="59"/>
        <v>1</v>
      </c>
      <c r="BB930">
        <f>2/5</f>
        <v>0.4</v>
      </c>
      <c r="BC930">
        <f t="shared" si="55"/>
        <v>0</v>
      </c>
      <c r="BD930">
        <f>4/7</f>
        <v>0.5714285714285714</v>
      </c>
      <c r="BE930">
        <f>1/3</f>
        <v>0.33333333333333331</v>
      </c>
      <c r="BF930">
        <f>2/16</f>
        <v>0.125</v>
      </c>
      <c r="BG930">
        <f t="shared" si="56"/>
        <v>0</v>
      </c>
      <c r="BH930">
        <f>1/2</f>
        <v>0.5</v>
      </c>
      <c r="BI930">
        <f t="shared" si="53"/>
        <v>0.4</v>
      </c>
      <c r="BJ930">
        <f>4/11</f>
        <v>0.36363636363636365</v>
      </c>
      <c r="BK930">
        <f t="shared" si="57"/>
        <v>0</v>
      </c>
      <c r="BL930">
        <f>3/4</f>
        <v>0.75</v>
      </c>
      <c r="BM930">
        <f>4/4</f>
        <v>1</v>
      </c>
      <c r="BN930">
        <f>6/6</f>
        <v>1</v>
      </c>
      <c r="BO930">
        <f t="shared" si="58"/>
        <v>0</v>
      </c>
      <c r="BP930">
        <v>6</v>
      </c>
      <c r="BQ930">
        <v>8.1999999999999993</v>
      </c>
      <c r="BR930">
        <v>7.7</v>
      </c>
      <c r="BS930">
        <v>9.1999999999999993</v>
      </c>
      <c r="BT930">
        <v>8</v>
      </c>
      <c r="BU930">
        <v>8.1999999999999993</v>
      </c>
      <c r="BV930">
        <v>7.7</v>
      </c>
      <c r="BW930">
        <v>8.6999999999999993</v>
      </c>
      <c r="BX930">
        <v>8.4</v>
      </c>
      <c r="BY930">
        <v>6.3</v>
      </c>
      <c r="BZ930">
        <v>6</v>
      </c>
      <c r="CA930">
        <v>6.5</v>
      </c>
      <c r="CB930">
        <v>7.8</v>
      </c>
      <c r="CC930">
        <v>9</v>
      </c>
      <c r="CD930">
        <v>8.5</v>
      </c>
      <c r="CE930">
        <v>8.1999999999999993</v>
      </c>
      <c r="CF930">
        <v>472.54947970000001</v>
      </c>
      <c r="CG930">
        <f>IF(CJ930&lt;$CH$1,CJ930,)</f>
        <v>0</v>
      </c>
      <c r="CH930">
        <v>1</v>
      </c>
      <c r="CI930">
        <v>931</v>
      </c>
      <c r="CJ930">
        <v>14999.289000000001</v>
      </c>
      <c r="CK930">
        <f t="shared" si="43"/>
        <v>945.09895940000001</v>
      </c>
      <c r="CL930">
        <f t="shared" si="44"/>
        <v>0</v>
      </c>
    </row>
    <row r="931" spans="1:90" x14ac:dyDescent="0.25">
      <c r="A931" s="5" t="s">
        <v>1020</v>
      </c>
      <c r="B931" s="2" t="s">
        <v>1054</v>
      </c>
      <c r="C931" s="10">
        <v>43709</v>
      </c>
      <c r="D931" s="10">
        <v>43770</v>
      </c>
      <c r="E931" s="14">
        <f t="shared" si="42"/>
        <v>2</v>
      </c>
      <c r="F931" s="3" t="s">
        <v>1060</v>
      </c>
      <c r="G931" s="3" t="s">
        <v>1053</v>
      </c>
      <c r="H931">
        <v>120</v>
      </c>
      <c r="I931">
        <v>76.8</v>
      </c>
      <c r="J931">
        <v>159.4</v>
      </c>
      <c r="K931">
        <v>8.9</v>
      </c>
      <c r="L931">
        <v>190</v>
      </c>
      <c r="M931">
        <v>81</v>
      </c>
      <c r="N931" t="s">
        <v>76</v>
      </c>
      <c r="O931">
        <v>268</v>
      </c>
      <c r="P931">
        <v>720</v>
      </c>
      <c r="Q931">
        <v>1544</v>
      </c>
      <c r="R931" t="s">
        <v>78</v>
      </c>
      <c r="S931" t="s">
        <v>77</v>
      </c>
      <c r="T931" t="s">
        <v>74</v>
      </c>
      <c r="U931">
        <v>8</v>
      </c>
      <c r="V931">
        <v>143</v>
      </c>
      <c r="W931">
        <v>2</v>
      </c>
      <c r="X931">
        <v>3</v>
      </c>
      <c r="Y931">
        <v>32</v>
      </c>
      <c r="Z931" t="s">
        <v>104</v>
      </c>
      <c r="AA931">
        <v>5000</v>
      </c>
      <c r="AF931" t="s">
        <v>74</v>
      </c>
      <c r="AG931">
        <v>13</v>
      </c>
      <c r="AH931">
        <v>2.2000000000000002</v>
      </c>
      <c r="AI931">
        <v>8</v>
      </c>
      <c r="AJ931">
        <v>1.8</v>
      </c>
      <c r="AK931" t="s">
        <v>78</v>
      </c>
      <c r="AL931" t="s">
        <v>78</v>
      </c>
      <c r="AM931" t="s">
        <v>78</v>
      </c>
      <c r="AN931" t="s">
        <v>78</v>
      </c>
      <c r="AO931" t="s">
        <v>78</v>
      </c>
      <c r="AP931" t="s">
        <v>78</v>
      </c>
      <c r="AQ931" t="s">
        <v>74</v>
      </c>
      <c r="AR931" t="s">
        <v>77</v>
      </c>
      <c r="AS931" t="s">
        <v>78</v>
      </c>
      <c r="AT931" t="s">
        <v>78</v>
      </c>
      <c r="AU931" t="s">
        <v>78</v>
      </c>
      <c r="AV931" t="s">
        <v>78</v>
      </c>
      <c r="AW931" t="s">
        <v>74</v>
      </c>
      <c r="AX931" t="s">
        <v>78</v>
      </c>
      <c r="AY931">
        <v>5</v>
      </c>
      <c r="AZ931">
        <f t="shared" si="59"/>
        <v>1</v>
      </c>
      <c r="BA931">
        <f t="shared" si="59"/>
        <v>1</v>
      </c>
      <c r="BB931">
        <f>2/5</f>
        <v>0.4</v>
      </c>
      <c r="BC931">
        <f t="shared" si="55"/>
        <v>0</v>
      </c>
      <c r="BD931">
        <f>2/7</f>
        <v>0.2857142857142857</v>
      </c>
      <c r="BE931">
        <f>1/3</f>
        <v>0.33333333333333331</v>
      </c>
      <c r="BF931">
        <f>2/16</f>
        <v>0.125</v>
      </c>
      <c r="BG931">
        <f t="shared" si="56"/>
        <v>0</v>
      </c>
      <c r="BH931">
        <f>0/2</f>
        <v>0</v>
      </c>
      <c r="BI931">
        <f t="shared" si="53"/>
        <v>0.4</v>
      </c>
      <c r="BJ931">
        <f>4/11</f>
        <v>0.36363636363636365</v>
      </c>
      <c r="BK931">
        <f t="shared" si="57"/>
        <v>0</v>
      </c>
      <c r="BL931">
        <f>2/4</f>
        <v>0.5</v>
      </c>
      <c r="BM931">
        <f>2/4</f>
        <v>0.5</v>
      </c>
      <c r="BN931">
        <f>5/6</f>
        <v>0.83333333333333337</v>
      </c>
      <c r="BO931">
        <f t="shared" si="58"/>
        <v>0</v>
      </c>
      <c r="BP931">
        <v>0</v>
      </c>
      <c r="BQ931" t="s">
        <v>74</v>
      </c>
      <c r="BR931" t="s">
        <v>74</v>
      </c>
      <c r="BS931" t="s">
        <v>74</v>
      </c>
      <c r="BT931" t="s">
        <v>74</v>
      </c>
      <c r="BU931" t="s">
        <v>74</v>
      </c>
      <c r="BV931" t="s">
        <v>74</v>
      </c>
      <c r="BW931" t="s">
        <v>74</v>
      </c>
      <c r="BX931" t="s">
        <v>74</v>
      </c>
      <c r="BY931" t="s">
        <v>74</v>
      </c>
      <c r="BZ931" t="s">
        <v>74</v>
      </c>
      <c r="CA931" t="s">
        <v>74</v>
      </c>
      <c r="CB931" t="s">
        <v>74</v>
      </c>
      <c r="CC931" t="s">
        <v>74</v>
      </c>
      <c r="CD931" t="s">
        <v>74</v>
      </c>
      <c r="CE931" t="s">
        <v>74</v>
      </c>
      <c r="CF931">
        <v>472.54947970000001</v>
      </c>
      <c r="CG931">
        <f>IF(CJ931&lt;$CH$1,CJ931,)</f>
        <v>0</v>
      </c>
      <c r="CH931">
        <v>1</v>
      </c>
      <c r="CI931">
        <v>932</v>
      </c>
      <c r="CJ931">
        <v>7333.3452710000001</v>
      </c>
      <c r="CK931">
        <f t="shared" si="43"/>
        <v>945.09895940000001</v>
      </c>
      <c r="CL931">
        <f t="shared" si="44"/>
        <v>0</v>
      </c>
    </row>
    <row r="932" spans="1:90" x14ac:dyDescent="0.25">
      <c r="A932" s="5" t="s">
        <v>1020</v>
      </c>
      <c r="B932" s="2" t="s">
        <v>1062</v>
      </c>
      <c r="C932" s="10">
        <v>43709</v>
      </c>
      <c r="E932" s="14" t="e">
        <f t="shared" si="42"/>
        <v>#NUM!</v>
      </c>
      <c r="F932" s="3" t="s">
        <v>1063</v>
      </c>
      <c r="H932">
        <v>380</v>
      </c>
      <c r="I932">
        <v>74.7</v>
      </c>
      <c r="J932">
        <v>159</v>
      </c>
      <c r="K932">
        <v>9.8000000000000007</v>
      </c>
      <c r="L932">
        <v>201</v>
      </c>
      <c r="M932">
        <v>84</v>
      </c>
      <c r="N932" t="s">
        <v>111</v>
      </c>
      <c r="O932">
        <v>409</v>
      </c>
      <c r="P932">
        <v>1080</v>
      </c>
      <c r="Q932">
        <v>2400</v>
      </c>
      <c r="R932" t="s">
        <v>77</v>
      </c>
      <c r="S932" t="s">
        <v>77</v>
      </c>
      <c r="T932" t="s">
        <v>74</v>
      </c>
      <c r="U932">
        <v>8</v>
      </c>
      <c r="V932">
        <v>212</v>
      </c>
      <c r="W932">
        <v>2</v>
      </c>
      <c r="X932">
        <v>8</v>
      </c>
      <c r="Y932">
        <v>128</v>
      </c>
      <c r="Z932" t="s">
        <v>107</v>
      </c>
      <c r="AA932">
        <v>4100</v>
      </c>
      <c r="AB932">
        <v>107</v>
      </c>
      <c r="AC932">
        <v>32.33</v>
      </c>
      <c r="AD932">
        <v>14.08</v>
      </c>
      <c r="AE932">
        <v>19.23</v>
      </c>
      <c r="AF932" t="s">
        <v>74</v>
      </c>
      <c r="AG932">
        <v>48</v>
      </c>
      <c r="AH932">
        <v>1.8</v>
      </c>
      <c r="AI932">
        <v>32</v>
      </c>
      <c r="AJ932">
        <v>2</v>
      </c>
      <c r="AK932" t="s">
        <v>78</v>
      </c>
      <c r="AL932" t="s">
        <v>78</v>
      </c>
      <c r="AM932" t="s">
        <v>78</v>
      </c>
      <c r="AN932" t="s">
        <v>78</v>
      </c>
      <c r="AO932" t="s">
        <v>78</v>
      </c>
      <c r="AP932" t="s">
        <v>78</v>
      </c>
      <c r="AQ932" t="s">
        <v>74</v>
      </c>
      <c r="AR932" t="s">
        <v>77</v>
      </c>
      <c r="AS932" t="s">
        <v>78</v>
      </c>
      <c r="AT932" t="s">
        <v>78</v>
      </c>
      <c r="AU932" t="s">
        <v>78</v>
      </c>
      <c r="AV932" t="s">
        <v>78</v>
      </c>
      <c r="AW932" t="s">
        <v>78</v>
      </c>
      <c r="AX932" t="s">
        <v>78</v>
      </c>
      <c r="AY932">
        <v>5</v>
      </c>
      <c r="AZ932">
        <f t="shared" si="59"/>
        <v>1</v>
      </c>
      <c r="BA932">
        <f t="shared" si="59"/>
        <v>1</v>
      </c>
      <c r="BB932">
        <f>2/5</f>
        <v>0.4</v>
      </c>
      <c r="BC932">
        <f t="shared" si="55"/>
        <v>0</v>
      </c>
      <c r="BD932">
        <f>3/7</f>
        <v>0.42857142857142855</v>
      </c>
      <c r="BE932">
        <f>1/3</f>
        <v>0.33333333333333331</v>
      </c>
      <c r="BF932">
        <f>2/16</f>
        <v>0.125</v>
      </c>
      <c r="BG932">
        <f t="shared" si="56"/>
        <v>0</v>
      </c>
      <c r="BH932">
        <f>0/2</f>
        <v>0</v>
      </c>
      <c r="BI932">
        <f t="shared" si="53"/>
        <v>0.4</v>
      </c>
      <c r="BJ932">
        <f>4/11</f>
        <v>0.36363636363636365</v>
      </c>
      <c r="BK932">
        <f t="shared" si="57"/>
        <v>0</v>
      </c>
      <c r="BL932">
        <f>2/4</f>
        <v>0.5</v>
      </c>
      <c r="BM932">
        <f>2/4</f>
        <v>0.5</v>
      </c>
      <c r="BN932">
        <f>6/6</f>
        <v>1</v>
      </c>
      <c r="BO932">
        <f t="shared" si="58"/>
        <v>0</v>
      </c>
      <c r="BP932">
        <v>2</v>
      </c>
      <c r="BQ932" t="s">
        <v>74</v>
      </c>
      <c r="BR932" t="s">
        <v>74</v>
      </c>
      <c r="BS932" t="s">
        <v>74</v>
      </c>
      <c r="BT932" t="s">
        <v>74</v>
      </c>
      <c r="BU932" t="s">
        <v>74</v>
      </c>
      <c r="BV932" t="s">
        <v>74</v>
      </c>
      <c r="BW932" t="s">
        <v>74</v>
      </c>
      <c r="BX932" t="s">
        <v>74</v>
      </c>
      <c r="BY932" t="s">
        <v>74</v>
      </c>
      <c r="BZ932" t="s">
        <v>74</v>
      </c>
      <c r="CA932" t="s">
        <v>74</v>
      </c>
      <c r="CB932" t="s">
        <v>74</v>
      </c>
      <c r="CC932" t="s">
        <v>74</v>
      </c>
      <c r="CD932" t="s">
        <v>74</v>
      </c>
      <c r="CE932" t="s">
        <v>74</v>
      </c>
      <c r="CF932">
        <v>472.54947970000001</v>
      </c>
      <c r="CG932">
        <f>IF(CJ932&lt;$CH$1,CJ932,)</f>
        <v>3901.745426</v>
      </c>
      <c r="CH932">
        <v>1</v>
      </c>
      <c r="CI932">
        <v>933</v>
      </c>
      <c r="CJ932">
        <v>3901.745426</v>
      </c>
      <c r="CK932">
        <f t="shared" si="43"/>
        <v>945.09895940000001</v>
      </c>
      <c r="CL932">
        <f t="shared" si="44"/>
        <v>2137.2551902545938</v>
      </c>
    </row>
    <row r="933" spans="1:90" x14ac:dyDescent="0.25">
      <c r="A933" s="5" t="s">
        <v>1020</v>
      </c>
      <c r="B933" s="2" t="s">
        <v>1042</v>
      </c>
      <c r="C933" s="10">
        <v>43709</v>
      </c>
      <c r="D933" s="10">
        <v>43891</v>
      </c>
      <c r="E933" s="14">
        <f t="shared" si="42"/>
        <v>6</v>
      </c>
      <c r="F933" s="3" t="s">
        <v>1064</v>
      </c>
      <c r="G933" s="3" t="s">
        <v>1041</v>
      </c>
      <c r="H933">
        <v>640</v>
      </c>
      <c r="I933">
        <v>76.099999999999994</v>
      </c>
      <c r="J933">
        <v>167.4</v>
      </c>
      <c r="K933">
        <v>9.4</v>
      </c>
      <c r="L933">
        <v>217</v>
      </c>
      <c r="M933">
        <v>93</v>
      </c>
      <c r="N933" t="s">
        <v>111</v>
      </c>
      <c r="O933">
        <v>363</v>
      </c>
      <c r="P933">
        <v>1080</v>
      </c>
      <c r="Q933">
        <v>2256</v>
      </c>
      <c r="R933" t="s">
        <v>78</v>
      </c>
      <c r="S933" t="s">
        <v>77</v>
      </c>
      <c r="T933" t="s">
        <v>74</v>
      </c>
      <c r="U933">
        <v>8</v>
      </c>
      <c r="V933">
        <v>483.42700000000002</v>
      </c>
      <c r="W933">
        <v>2.96</v>
      </c>
      <c r="X933">
        <v>8</v>
      </c>
      <c r="Y933">
        <v>128</v>
      </c>
      <c r="Z933" t="s">
        <v>77</v>
      </c>
      <c r="AA933">
        <v>4500</v>
      </c>
      <c r="AF933" t="s">
        <v>74</v>
      </c>
      <c r="AG933">
        <v>64</v>
      </c>
      <c r="AH933">
        <v>1.8</v>
      </c>
      <c r="AI933">
        <v>16</v>
      </c>
      <c r="AJ933">
        <v>2</v>
      </c>
      <c r="AK933" t="s">
        <v>78</v>
      </c>
      <c r="AL933" t="s">
        <v>78</v>
      </c>
      <c r="AM933" t="s">
        <v>78</v>
      </c>
      <c r="AN933" t="s">
        <v>78</v>
      </c>
      <c r="AO933" t="s">
        <v>78</v>
      </c>
      <c r="AP933" t="s">
        <v>78</v>
      </c>
      <c r="AQ933" t="s">
        <v>74</v>
      </c>
      <c r="AR933" t="s">
        <v>78</v>
      </c>
      <c r="AS933" t="s">
        <v>78</v>
      </c>
      <c r="AT933" t="s">
        <v>77</v>
      </c>
      <c r="AU933" t="s">
        <v>78</v>
      </c>
      <c r="AV933" t="s">
        <v>78</v>
      </c>
      <c r="AW933" t="s">
        <v>74</v>
      </c>
      <c r="AX933" t="s">
        <v>78</v>
      </c>
      <c r="AY933">
        <v>5</v>
      </c>
      <c r="AZ933">
        <f t="shared" si="59"/>
        <v>1</v>
      </c>
      <c r="BA933">
        <f t="shared" si="59"/>
        <v>1</v>
      </c>
      <c r="BB933">
        <f>5/5</f>
        <v>1</v>
      </c>
      <c r="BC933">
        <f t="shared" si="55"/>
        <v>0</v>
      </c>
      <c r="BD933">
        <f>5/7</f>
        <v>0.7142857142857143</v>
      </c>
      <c r="BE933">
        <f>3/3</f>
        <v>1</v>
      </c>
      <c r="BF933">
        <f>8/16</f>
        <v>0.5</v>
      </c>
      <c r="BG933">
        <f t="shared" si="56"/>
        <v>0</v>
      </c>
      <c r="BH933">
        <f>1/2</f>
        <v>0.5</v>
      </c>
      <c r="BI933">
        <f t="shared" si="53"/>
        <v>0.4</v>
      </c>
      <c r="BJ933">
        <f>7/11</f>
        <v>0.63636363636363635</v>
      </c>
      <c r="BK933">
        <f t="shared" si="57"/>
        <v>0</v>
      </c>
      <c r="BL933">
        <f>3/4</f>
        <v>0.75</v>
      </c>
      <c r="BM933">
        <f>4/4</f>
        <v>1</v>
      </c>
      <c r="BN933">
        <f>6/6</f>
        <v>1</v>
      </c>
      <c r="BO933">
        <f t="shared" si="58"/>
        <v>0</v>
      </c>
      <c r="BP933">
        <v>6</v>
      </c>
      <c r="BQ933">
        <v>8.8000000000000007</v>
      </c>
      <c r="BR933">
        <v>7.7</v>
      </c>
      <c r="BS933">
        <v>9.6999999999999993</v>
      </c>
      <c r="BT933">
        <v>8.8000000000000007</v>
      </c>
      <c r="BU933">
        <v>9.1999999999999993</v>
      </c>
      <c r="BV933">
        <v>8.8000000000000007</v>
      </c>
      <c r="BW933">
        <v>9.8000000000000007</v>
      </c>
      <c r="BX933">
        <v>9.6</v>
      </c>
      <c r="BY933">
        <v>9.5</v>
      </c>
      <c r="BZ933">
        <v>9.1999999999999993</v>
      </c>
      <c r="CA933">
        <v>9.5</v>
      </c>
      <c r="CB933">
        <v>8.5</v>
      </c>
      <c r="CC933">
        <v>9.8000000000000007</v>
      </c>
      <c r="CD933">
        <v>9.8000000000000007</v>
      </c>
      <c r="CE933">
        <v>9.8000000000000007</v>
      </c>
      <c r="CF933">
        <v>472.54947970000001</v>
      </c>
      <c r="CG933">
        <f>IF(CJ933&lt;$CH$1,CJ933,)</f>
        <v>0</v>
      </c>
      <c r="CH933">
        <v>1</v>
      </c>
      <c r="CI933">
        <v>934</v>
      </c>
      <c r="CJ933">
        <v>7405.4052970000002</v>
      </c>
      <c r="CK933">
        <f t="shared" si="43"/>
        <v>945.09895940000001</v>
      </c>
      <c r="CL933">
        <f t="shared" si="44"/>
        <v>0</v>
      </c>
    </row>
    <row r="934" spans="1:90" x14ac:dyDescent="0.25">
      <c r="A934" s="5" t="s">
        <v>1020</v>
      </c>
      <c r="B934" s="2" t="s">
        <v>1065</v>
      </c>
      <c r="C934" s="10">
        <v>43709</v>
      </c>
      <c r="E934" s="14" t="e">
        <f t="shared" si="42"/>
        <v>#NUM!</v>
      </c>
      <c r="F934" s="3" t="s">
        <v>1066</v>
      </c>
      <c r="H934">
        <v>215</v>
      </c>
      <c r="I934">
        <v>75.2</v>
      </c>
      <c r="J934">
        <v>159.5</v>
      </c>
      <c r="K934">
        <v>8.1</v>
      </c>
      <c r="L934">
        <v>189</v>
      </c>
      <c r="M934">
        <v>83</v>
      </c>
      <c r="N934" t="s">
        <v>111</v>
      </c>
      <c r="O934">
        <v>404</v>
      </c>
      <c r="P934">
        <v>1080</v>
      </c>
      <c r="Q934">
        <v>2340</v>
      </c>
      <c r="R934" t="s">
        <v>78</v>
      </c>
      <c r="S934" t="s">
        <v>77</v>
      </c>
      <c r="T934" t="s">
        <v>74</v>
      </c>
      <c r="U934">
        <v>8</v>
      </c>
      <c r="V934">
        <v>215.55500000000001</v>
      </c>
      <c r="W934">
        <v>2.2000000000000002</v>
      </c>
      <c r="X934">
        <v>6</v>
      </c>
      <c r="Y934">
        <v>128</v>
      </c>
      <c r="Z934" t="s">
        <v>107</v>
      </c>
      <c r="AA934">
        <v>4500</v>
      </c>
      <c r="AF934" t="s">
        <v>74</v>
      </c>
      <c r="AG934">
        <v>48</v>
      </c>
      <c r="AH934">
        <v>1.79</v>
      </c>
      <c r="AI934">
        <v>32</v>
      </c>
      <c r="AJ934">
        <v>2</v>
      </c>
      <c r="AK934" t="s">
        <v>78</v>
      </c>
      <c r="AL934" t="s">
        <v>78</v>
      </c>
      <c r="AM934" t="s">
        <v>78</v>
      </c>
      <c r="AN934" t="s">
        <v>78</v>
      </c>
      <c r="AO934" t="s">
        <v>78</v>
      </c>
      <c r="AP934" t="s">
        <v>78</v>
      </c>
      <c r="AQ934" t="s">
        <v>74</v>
      </c>
      <c r="AR934" t="s">
        <v>77</v>
      </c>
      <c r="AS934" t="s">
        <v>78</v>
      </c>
      <c r="AT934" t="s">
        <v>77</v>
      </c>
      <c r="AU934" t="s">
        <v>78</v>
      </c>
      <c r="AV934" t="s">
        <v>78</v>
      </c>
      <c r="AW934" t="s">
        <v>78</v>
      </c>
      <c r="AX934" t="s">
        <v>78</v>
      </c>
      <c r="AY934">
        <v>5</v>
      </c>
      <c r="AZ934">
        <f t="shared" si="59"/>
        <v>1</v>
      </c>
      <c r="BA934">
        <f t="shared" si="59"/>
        <v>1</v>
      </c>
      <c r="BB934">
        <f>2/5</f>
        <v>0.4</v>
      </c>
      <c r="BC934">
        <f t="shared" si="55"/>
        <v>0</v>
      </c>
      <c r="BD934">
        <f>3/7</f>
        <v>0.42857142857142855</v>
      </c>
      <c r="BE934">
        <f>1/3</f>
        <v>0.33333333333333331</v>
      </c>
      <c r="BF934">
        <f>2/16</f>
        <v>0.125</v>
      </c>
      <c r="BG934">
        <f t="shared" si="56"/>
        <v>0</v>
      </c>
      <c r="BH934">
        <f>0/2</f>
        <v>0</v>
      </c>
      <c r="BI934">
        <f t="shared" si="53"/>
        <v>0.4</v>
      </c>
      <c r="BJ934">
        <f>4/11</f>
        <v>0.36363636363636365</v>
      </c>
      <c r="BK934">
        <f t="shared" si="57"/>
        <v>0</v>
      </c>
      <c r="BL934">
        <f>2/4</f>
        <v>0.5</v>
      </c>
      <c r="BM934">
        <f>2/4</f>
        <v>0.5</v>
      </c>
      <c r="BN934">
        <f>5/6</f>
        <v>0.83333333333333337</v>
      </c>
      <c r="BO934">
        <f t="shared" si="58"/>
        <v>0</v>
      </c>
      <c r="BP934">
        <v>0</v>
      </c>
      <c r="BQ934" t="s">
        <v>74</v>
      </c>
      <c r="BR934" t="s">
        <v>74</v>
      </c>
      <c r="BS934" t="s">
        <v>74</v>
      </c>
      <c r="BT934" t="s">
        <v>74</v>
      </c>
      <c r="BU934" t="s">
        <v>74</v>
      </c>
      <c r="BV934" t="s">
        <v>74</v>
      </c>
      <c r="BW934" t="s">
        <v>74</v>
      </c>
      <c r="BX934" t="s">
        <v>74</v>
      </c>
      <c r="BY934" t="s">
        <v>74</v>
      </c>
      <c r="BZ934" t="s">
        <v>74</v>
      </c>
      <c r="CA934" t="s">
        <v>74</v>
      </c>
      <c r="CB934" t="s">
        <v>74</v>
      </c>
      <c r="CC934" t="s">
        <v>74</v>
      </c>
      <c r="CD934" t="s">
        <v>74</v>
      </c>
      <c r="CE934" t="s">
        <v>74</v>
      </c>
      <c r="CF934">
        <v>472.54947970000001</v>
      </c>
      <c r="CG934">
        <f>IF(CJ934&lt;$CH$1,CJ934,)</f>
        <v>1000.000007</v>
      </c>
      <c r="CH934">
        <v>1</v>
      </c>
      <c r="CI934">
        <v>935</v>
      </c>
      <c r="CJ934">
        <v>1000.000007</v>
      </c>
      <c r="CK934">
        <f t="shared" si="43"/>
        <v>945.09895940000001</v>
      </c>
      <c r="CL934">
        <f t="shared" si="44"/>
        <v>547.76900383438294</v>
      </c>
    </row>
    <row r="935" spans="1:90" x14ac:dyDescent="0.25">
      <c r="A935" s="5" t="s">
        <v>1020</v>
      </c>
      <c r="B935" s="2" t="s">
        <v>1046</v>
      </c>
      <c r="C935" s="10">
        <v>43678</v>
      </c>
      <c r="D935" s="10">
        <v>43862</v>
      </c>
      <c r="E935" s="14">
        <f t="shared" si="42"/>
        <v>6</v>
      </c>
      <c r="F935" s="3" t="s">
        <v>1067</v>
      </c>
      <c r="G935" s="3" t="s">
        <v>1045</v>
      </c>
      <c r="H935">
        <v>410</v>
      </c>
      <c r="I935">
        <v>75.7</v>
      </c>
      <c r="J935">
        <v>158.80000000000001</v>
      </c>
      <c r="K935">
        <v>9.3000000000000007</v>
      </c>
      <c r="L935">
        <v>215</v>
      </c>
      <c r="M935">
        <v>83</v>
      </c>
      <c r="N935" t="s">
        <v>111</v>
      </c>
      <c r="O935">
        <v>402</v>
      </c>
      <c r="P935">
        <v>1080</v>
      </c>
      <c r="Q935">
        <v>2340</v>
      </c>
      <c r="R935" t="s">
        <v>78</v>
      </c>
      <c r="S935" t="s">
        <v>77</v>
      </c>
      <c r="T935" t="s">
        <v>74</v>
      </c>
      <c r="U935">
        <v>8</v>
      </c>
      <c r="V935">
        <v>481.21100000000001</v>
      </c>
      <c r="W935">
        <v>2.96</v>
      </c>
      <c r="X935">
        <v>8</v>
      </c>
      <c r="Y935">
        <v>128</v>
      </c>
      <c r="Z935" t="s">
        <v>77</v>
      </c>
      <c r="AA935">
        <v>4500</v>
      </c>
      <c r="AF935" t="s">
        <v>74</v>
      </c>
      <c r="AG935">
        <v>48</v>
      </c>
      <c r="AH935">
        <v>1.79</v>
      </c>
      <c r="AI935">
        <v>12</v>
      </c>
      <c r="AJ935">
        <v>2</v>
      </c>
      <c r="AK935" t="s">
        <v>78</v>
      </c>
      <c r="AL935" t="s">
        <v>78</v>
      </c>
      <c r="AM935" t="s">
        <v>78</v>
      </c>
      <c r="AN935" t="s">
        <v>78</v>
      </c>
      <c r="AO935" t="s">
        <v>78</v>
      </c>
      <c r="AP935" t="s">
        <v>78</v>
      </c>
      <c r="AQ935" t="s">
        <v>74</v>
      </c>
      <c r="AR935" t="s">
        <v>78</v>
      </c>
      <c r="AS935" t="s">
        <v>78</v>
      </c>
      <c r="AT935" t="s">
        <v>77</v>
      </c>
      <c r="AU935" t="s">
        <v>78</v>
      </c>
      <c r="AV935" t="s">
        <v>78</v>
      </c>
      <c r="AW935" t="s">
        <v>74</v>
      </c>
      <c r="AX935" t="s">
        <v>78</v>
      </c>
      <c r="AY935">
        <v>5</v>
      </c>
      <c r="AZ935">
        <f t="shared" si="59"/>
        <v>1</v>
      </c>
      <c r="BA935">
        <f t="shared" si="59"/>
        <v>1</v>
      </c>
      <c r="BB935">
        <f>4/5</f>
        <v>0.8</v>
      </c>
      <c r="BC935">
        <f t="shared" si="55"/>
        <v>0</v>
      </c>
      <c r="BD935">
        <f>5/7</f>
        <v>0.7142857142857143</v>
      </c>
      <c r="BE935">
        <f>3/3</f>
        <v>1</v>
      </c>
      <c r="BF935">
        <f>9/16</f>
        <v>0.5625</v>
      </c>
      <c r="BG935">
        <f t="shared" si="56"/>
        <v>0</v>
      </c>
      <c r="BH935">
        <f>1/2</f>
        <v>0.5</v>
      </c>
      <c r="BI935">
        <f t="shared" si="53"/>
        <v>0.4</v>
      </c>
      <c r="BJ935">
        <f>6/11</f>
        <v>0.54545454545454541</v>
      </c>
      <c r="BK935">
        <f t="shared" si="57"/>
        <v>0</v>
      </c>
      <c r="BL935">
        <f>3/4</f>
        <v>0.75</v>
      </c>
      <c r="BM935">
        <f>4/4</f>
        <v>1</v>
      </c>
      <c r="BN935">
        <f>6/6</f>
        <v>1</v>
      </c>
      <c r="BO935">
        <f t="shared" si="58"/>
        <v>0</v>
      </c>
      <c r="BP935">
        <v>4</v>
      </c>
      <c r="BQ935" t="s">
        <v>74</v>
      </c>
      <c r="BR935" t="s">
        <v>74</v>
      </c>
      <c r="BS935" t="s">
        <v>74</v>
      </c>
      <c r="BT935" t="s">
        <v>74</v>
      </c>
      <c r="BU935" t="s">
        <v>74</v>
      </c>
      <c r="BV935" t="s">
        <v>74</v>
      </c>
      <c r="BW935" t="s">
        <v>74</v>
      </c>
      <c r="BX935" t="s">
        <v>74</v>
      </c>
      <c r="BY935" t="s">
        <v>74</v>
      </c>
      <c r="BZ935" t="s">
        <v>74</v>
      </c>
      <c r="CA935" t="s">
        <v>74</v>
      </c>
      <c r="CB935" t="s">
        <v>74</v>
      </c>
      <c r="CC935" t="s">
        <v>74</v>
      </c>
      <c r="CD935" t="s">
        <v>74</v>
      </c>
      <c r="CE935" t="s">
        <v>74</v>
      </c>
      <c r="CF935">
        <v>705.23035960000004</v>
      </c>
      <c r="CG935">
        <f>IF(CJ935&lt;$CH$1,CJ935,)</f>
        <v>2659.8699470000001</v>
      </c>
      <c r="CH935">
        <v>1</v>
      </c>
      <c r="CI935">
        <v>936</v>
      </c>
      <c r="CJ935">
        <v>2659.8699470000001</v>
      </c>
      <c r="CK935">
        <f t="shared" si="43"/>
        <v>1410.4607192000001</v>
      </c>
      <c r="CL935">
        <f t="shared" si="44"/>
        <v>1456.994300998243</v>
      </c>
    </row>
    <row r="936" spans="1:90" x14ac:dyDescent="0.25">
      <c r="A936" s="5" t="s">
        <v>1020</v>
      </c>
      <c r="B936" s="2" t="s">
        <v>1022</v>
      </c>
      <c r="C936" s="10">
        <v>43678</v>
      </c>
      <c r="D936" s="10">
        <v>43983</v>
      </c>
      <c r="E936" s="14">
        <f t="shared" si="42"/>
        <v>10</v>
      </c>
      <c r="F936" s="3" t="s">
        <v>1063</v>
      </c>
      <c r="G936" s="3" t="s">
        <v>1021</v>
      </c>
      <c r="H936">
        <v>360</v>
      </c>
      <c r="I936">
        <v>75.2</v>
      </c>
      <c r="J936">
        <v>159.5</v>
      </c>
      <c r="K936">
        <v>8.1</v>
      </c>
      <c r="L936">
        <v>179</v>
      </c>
      <c r="M936">
        <v>83</v>
      </c>
      <c r="N936" t="s">
        <v>111</v>
      </c>
      <c r="O936">
        <v>404</v>
      </c>
      <c r="P936">
        <v>1080</v>
      </c>
      <c r="Q936">
        <v>2340</v>
      </c>
      <c r="R936" t="s">
        <v>77</v>
      </c>
      <c r="S936" t="s">
        <v>77</v>
      </c>
      <c r="T936" t="s">
        <v>74</v>
      </c>
      <c r="U936">
        <v>8</v>
      </c>
      <c r="V936">
        <v>183.03299999999999</v>
      </c>
      <c r="W936">
        <v>2</v>
      </c>
      <c r="X936">
        <v>6</v>
      </c>
      <c r="Y936">
        <v>128</v>
      </c>
      <c r="Z936" t="s">
        <v>104</v>
      </c>
      <c r="AA936">
        <v>4500</v>
      </c>
      <c r="AF936" t="s">
        <v>74</v>
      </c>
      <c r="AG936">
        <v>16</v>
      </c>
      <c r="AH936">
        <v>1.78</v>
      </c>
      <c r="AI936">
        <v>32</v>
      </c>
      <c r="AJ936">
        <v>2</v>
      </c>
      <c r="AK936" t="s">
        <v>78</v>
      </c>
      <c r="AL936" t="s">
        <v>78</v>
      </c>
      <c r="AM936" t="s">
        <v>78</v>
      </c>
      <c r="AN936" t="s">
        <v>78</v>
      </c>
      <c r="AO936" t="s">
        <v>78</v>
      </c>
      <c r="AP936" t="s">
        <v>78</v>
      </c>
      <c r="AQ936" t="s">
        <v>74</v>
      </c>
      <c r="AR936" t="s">
        <v>78</v>
      </c>
      <c r="AS936" t="s">
        <v>78</v>
      </c>
      <c r="AT936" t="s">
        <v>78</v>
      </c>
      <c r="AU936" t="s">
        <v>78</v>
      </c>
      <c r="AV936" t="s">
        <v>78</v>
      </c>
      <c r="AW936" t="s">
        <v>78</v>
      </c>
      <c r="AX936" t="s">
        <v>78</v>
      </c>
      <c r="AY936">
        <v>5</v>
      </c>
      <c r="AZ936">
        <f t="shared" si="59"/>
        <v>1</v>
      </c>
      <c r="BA936">
        <f t="shared" si="59"/>
        <v>1</v>
      </c>
      <c r="BB936">
        <f>4/5</f>
        <v>0.8</v>
      </c>
      <c r="BC936">
        <f t="shared" si="55"/>
        <v>0</v>
      </c>
      <c r="BD936">
        <f>3/7</f>
        <v>0.42857142857142855</v>
      </c>
      <c r="BE936">
        <f>1/3</f>
        <v>0.33333333333333331</v>
      </c>
      <c r="BF936">
        <f>3/16</f>
        <v>0.1875</v>
      </c>
      <c r="BG936">
        <f t="shared" si="56"/>
        <v>0</v>
      </c>
      <c r="BH936">
        <f>0/2</f>
        <v>0</v>
      </c>
      <c r="BI936">
        <f t="shared" si="53"/>
        <v>0.4</v>
      </c>
      <c r="BJ936">
        <f t="shared" ref="BJ936:BJ942" si="61">4/11</f>
        <v>0.36363636363636365</v>
      </c>
      <c r="BK936">
        <f t="shared" si="57"/>
        <v>0</v>
      </c>
      <c r="BL936">
        <f>2/4</f>
        <v>0.5</v>
      </c>
      <c r="BM936">
        <f>2/4</f>
        <v>0.5</v>
      </c>
      <c r="BN936">
        <f>5/6</f>
        <v>0.83333333333333337</v>
      </c>
      <c r="BO936">
        <f t="shared" si="58"/>
        <v>0</v>
      </c>
      <c r="BP936">
        <v>2</v>
      </c>
      <c r="BQ936" t="s">
        <v>74</v>
      </c>
      <c r="BR936" t="s">
        <v>74</v>
      </c>
      <c r="BS936" t="s">
        <v>74</v>
      </c>
      <c r="BT936" t="s">
        <v>74</v>
      </c>
      <c r="BU936" t="s">
        <v>74</v>
      </c>
      <c r="BV936" t="s">
        <v>74</v>
      </c>
      <c r="BW936" t="s">
        <v>74</v>
      </c>
      <c r="BX936" t="s">
        <v>74</v>
      </c>
      <c r="BY936" t="s">
        <v>74</v>
      </c>
      <c r="BZ936" t="s">
        <v>74</v>
      </c>
      <c r="CA936" t="s">
        <v>74</v>
      </c>
      <c r="CB936" t="s">
        <v>74</v>
      </c>
      <c r="CC936" t="s">
        <v>74</v>
      </c>
      <c r="CD936" t="s">
        <v>74</v>
      </c>
      <c r="CE936" t="s">
        <v>74</v>
      </c>
      <c r="CF936">
        <v>705.23035960000004</v>
      </c>
      <c r="CG936">
        <f>IF(CJ936&lt;$CH$1,CJ936,)</f>
        <v>0</v>
      </c>
      <c r="CH936">
        <v>1</v>
      </c>
      <c r="CI936">
        <v>937</v>
      </c>
      <c r="CJ936">
        <v>14999.99963</v>
      </c>
      <c r="CK936">
        <f t="shared" si="43"/>
        <v>1410.4607192000001</v>
      </c>
      <c r="CL936">
        <f t="shared" si="44"/>
        <v>0</v>
      </c>
    </row>
    <row r="937" spans="1:90" x14ac:dyDescent="0.25">
      <c r="A937" s="5" t="s">
        <v>1020</v>
      </c>
      <c r="B937" s="2" t="s">
        <v>1044</v>
      </c>
      <c r="C937" s="10">
        <v>43678</v>
      </c>
      <c r="D937" s="10">
        <v>43770</v>
      </c>
      <c r="E937" s="14">
        <f t="shared" si="42"/>
        <v>3</v>
      </c>
      <c r="F937" s="3" t="s">
        <v>1068</v>
      </c>
      <c r="G937" s="3" t="s">
        <v>1055</v>
      </c>
      <c r="H937">
        <v>240</v>
      </c>
      <c r="I937">
        <v>75.2</v>
      </c>
      <c r="J937">
        <v>159.5</v>
      </c>
      <c r="K937">
        <v>8.3000000000000007</v>
      </c>
      <c r="L937">
        <v>187</v>
      </c>
      <c r="M937">
        <v>83</v>
      </c>
      <c r="N937" t="s">
        <v>111</v>
      </c>
      <c r="O937">
        <v>404</v>
      </c>
      <c r="P937">
        <v>1080</v>
      </c>
      <c r="Q937">
        <v>2340</v>
      </c>
      <c r="R937" t="s">
        <v>77</v>
      </c>
      <c r="S937" t="s">
        <v>77</v>
      </c>
      <c r="T937" t="s">
        <v>74</v>
      </c>
      <c r="U937">
        <v>8</v>
      </c>
      <c r="V937">
        <v>226.75899999999999</v>
      </c>
      <c r="W937">
        <v>2.2000000000000002</v>
      </c>
      <c r="X937">
        <v>6</v>
      </c>
      <c r="Y937">
        <v>128</v>
      </c>
      <c r="Z937" t="s">
        <v>104</v>
      </c>
      <c r="AA937">
        <v>4500</v>
      </c>
      <c r="AF937" t="s">
        <v>74</v>
      </c>
      <c r="AG937">
        <v>48</v>
      </c>
      <c r="AH937">
        <v>1.8</v>
      </c>
      <c r="AI937">
        <v>32</v>
      </c>
      <c r="AJ937" t="s">
        <v>74</v>
      </c>
      <c r="AK937" t="s">
        <v>78</v>
      </c>
      <c r="AL937" t="s">
        <v>78</v>
      </c>
      <c r="AM937" t="s">
        <v>78</v>
      </c>
      <c r="AN937" t="s">
        <v>78</v>
      </c>
      <c r="AO937" t="s">
        <v>78</v>
      </c>
      <c r="AP937" t="s">
        <v>78</v>
      </c>
      <c r="AQ937" t="s">
        <v>74</v>
      </c>
      <c r="AR937" t="s">
        <v>77</v>
      </c>
      <c r="AS937" t="s">
        <v>78</v>
      </c>
      <c r="AT937" t="s">
        <v>78</v>
      </c>
      <c r="AU937" t="s">
        <v>78</v>
      </c>
      <c r="AV937" t="s">
        <v>78</v>
      </c>
      <c r="AW937" t="s">
        <v>78</v>
      </c>
      <c r="AX937" t="s">
        <v>78</v>
      </c>
      <c r="AY937">
        <v>5</v>
      </c>
      <c r="AZ937">
        <f t="shared" si="59"/>
        <v>1</v>
      </c>
      <c r="BA937">
        <f t="shared" si="59"/>
        <v>1</v>
      </c>
      <c r="BB937">
        <f>2/5</f>
        <v>0.4</v>
      </c>
      <c r="BC937">
        <f t="shared" si="55"/>
        <v>0</v>
      </c>
      <c r="BD937">
        <f>4/7</f>
        <v>0.5714285714285714</v>
      </c>
      <c r="BE937">
        <f>2/3</f>
        <v>0.66666666666666663</v>
      </c>
      <c r="BF937">
        <f>3/16</f>
        <v>0.1875</v>
      </c>
      <c r="BG937">
        <f t="shared" si="56"/>
        <v>0</v>
      </c>
      <c r="BH937">
        <f>1/2</f>
        <v>0.5</v>
      </c>
      <c r="BI937">
        <f t="shared" si="53"/>
        <v>0.4</v>
      </c>
      <c r="BJ937">
        <f t="shared" si="61"/>
        <v>0.36363636363636365</v>
      </c>
      <c r="BK937">
        <f t="shared" si="57"/>
        <v>0</v>
      </c>
      <c r="BL937">
        <f>3/4</f>
        <v>0.75</v>
      </c>
      <c r="BM937">
        <f>4/4</f>
        <v>1</v>
      </c>
      <c r="BN937">
        <f>6/6</f>
        <v>1</v>
      </c>
      <c r="BO937">
        <f t="shared" si="58"/>
        <v>0</v>
      </c>
      <c r="BP937">
        <v>3</v>
      </c>
      <c r="BQ937" t="s">
        <v>74</v>
      </c>
      <c r="BR937" t="s">
        <v>74</v>
      </c>
      <c r="BS937" t="s">
        <v>74</v>
      </c>
      <c r="BT937" t="s">
        <v>74</v>
      </c>
      <c r="BU937" t="s">
        <v>74</v>
      </c>
      <c r="BV937" t="s">
        <v>74</v>
      </c>
      <c r="BW937" t="s">
        <v>74</v>
      </c>
      <c r="BX937" t="s">
        <v>74</v>
      </c>
      <c r="BY937" t="s">
        <v>74</v>
      </c>
      <c r="BZ937" t="s">
        <v>74</v>
      </c>
      <c r="CA937" t="s">
        <v>74</v>
      </c>
      <c r="CB937" t="s">
        <v>74</v>
      </c>
      <c r="CC937" t="s">
        <v>74</v>
      </c>
      <c r="CD937" t="s">
        <v>74</v>
      </c>
      <c r="CE937" t="s">
        <v>74</v>
      </c>
      <c r="CF937">
        <v>705.23035960000004</v>
      </c>
      <c r="CG937">
        <f>IF(CJ937&lt;$CH$1,CJ937,)</f>
        <v>0</v>
      </c>
      <c r="CH937">
        <v>1</v>
      </c>
      <c r="CI937">
        <v>938</v>
      </c>
      <c r="CJ937">
        <v>8029.4070949999996</v>
      </c>
      <c r="CK937">
        <f t="shared" si="43"/>
        <v>1410.4607192000001</v>
      </c>
      <c r="CL937">
        <f t="shared" si="44"/>
        <v>0</v>
      </c>
    </row>
    <row r="938" spans="1:90" x14ac:dyDescent="0.25">
      <c r="A938" s="5" t="s">
        <v>1020</v>
      </c>
      <c r="B938" s="2" t="s">
        <v>1050</v>
      </c>
      <c r="C938" s="10">
        <v>43647</v>
      </c>
      <c r="D938" s="10">
        <v>43800</v>
      </c>
      <c r="E938" s="14">
        <f t="shared" si="42"/>
        <v>5</v>
      </c>
      <c r="F938" s="3" t="s">
        <v>1069</v>
      </c>
      <c r="G938" s="3" t="s">
        <v>400</v>
      </c>
      <c r="H938">
        <v>90</v>
      </c>
      <c r="I938">
        <v>75.099999999999994</v>
      </c>
      <c r="J938">
        <v>155.1</v>
      </c>
      <c r="K938">
        <v>8.3000000000000007</v>
      </c>
      <c r="L938">
        <v>163</v>
      </c>
      <c r="M938">
        <v>82</v>
      </c>
      <c r="N938" t="s">
        <v>76</v>
      </c>
      <c r="O938">
        <v>270</v>
      </c>
      <c r="P938">
        <v>720</v>
      </c>
      <c r="Q938">
        <v>1520</v>
      </c>
      <c r="R938" t="s">
        <v>77</v>
      </c>
      <c r="S938" t="s">
        <v>77</v>
      </c>
      <c r="T938" t="s">
        <v>74</v>
      </c>
      <c r="U938">
        <v>4</v>
      </c>
      <c r="V938">
        <v>57.488</v>
      </c>
      <c r="W938">
        <v>2</v>
      </c>
      <c r="X938">
        <v>2</v>
      </c>
      <c r="Y938">
        <v>16</v>
      </c>
      <c r="Z938" t="s">
        <v>104</v>
      </c>
      <c r="AA938">
        <v>4030</v>
      </c>
      <c r="AF938" t="s">
        <v>74</v>
      </c>
      <c r="AG938">
        <v>8</v>
      </c>
      <c r="AH938">
        <v>1.8</v>
      </c>
      <c r="AI938">
        <v>5</v>
      </c>
      <c r="AJ938">
        <v>2</v>
      </c>
      <c r="AK938" t="s">
        <v>77</v>
      </c>
      <c r="AL938" t="s">
        <v>78</v>
      </c>
      <c r="AM938" t="s">
        <v>78</v>
      </c>
      <c r="AN938" t="s">
        <v>78</v>
      </c>
      <c r="AO938" t="s">
        <v>78</v>
      </c>
      <c r="AP938" t="s">
        <v>78</v>
      </c>
      <c r="AQ938" t="s">
        <v>74</v>
      </c>
      <c r="AR938" t="s">
        <v>77</v>
      </c>
      <c r="AS938" t="s">
        <v>78</v>
      </c>
      <c r="AT938" t="s">
        <v>77</v>
      </c>
      <c r="AU938" t="s">
        <v>78</v>
      </c>
      <c r="AV938" t="s">
        <v>78</v>
      </c>
      <c r="AW938" t="s">
        <v>78</v>
      </c>
      <c r="AX938" t="s">
        <v>78</v>
      </c>
      <c r="AY938">
        <v>4.2</v>
      </c>
      <c r="AZ938">
        <f t="shared" si="59"/>
        <v>1</v>
      </c>
      <c r="BA938">
        <f t="shared" si="59"/>
        <v>1</v>
      </c>
      <c r="BB938">
        <f>2/5</f>
        <v>0.4</v>
      </c>
      <c r="BC938">
        <f t="shared" si="55"/>
        <v>0</v>
      </c>
      <c r="BD938">
        <f>3/7</f>
        <v>0.42857142857142855</v>
      </c>
      <c r="BE938">
        <f t="shared" ref="BE938:BE947" si="62">1/3</f>
        <v>0.33333333333333331</v>
      </c>
      <c r="BF938">
        <f>2/16</f>
        <v>0.125</v>
      </c>
      <c r="BG938">
        <f t="shared" si="56"/>
        <v>0</v>
      </c>
      <c r="BH938">
        <f>0/2</f>
        <v>0</v>
      </c>
      <c r="BI938">
        <f t="shared" si="53"/>
        <v>0.4</v>
      </c>
      <c r="BJ938">
        <f t="shared" si="61"/>
        <v>0.36363636363636365</v>
      </c>
      <c r="BK938">
        <f t="shared" si="57"/>
        <v>0</v>
      </c>
      <c r="BL938">
        <f>2/4</f>
        <v>0.5</v>
      </c>
      <c r="BM938">
        <f>2/4</f>
        <v>0.5</v>
      </c>
      <c r="BN938">
        <f>5/6</f>
        <v>0.83333333333333337</v>
      </c>
      <c r="BO938">
        <f t="shared" si="58"/>
        <v>0</v>
      </c>
      <c r="BP938">
        <v>0</v>
      </c>
      <c r="BQ938" t="s">
        <v>74</v>
      </c>
      <c r="BR938" t="s">
        <v>74</v>
      </c>
      <c r="BS938" t="s">
        <v>74</v>
      </c>
      <c r="BT938" t="s">
        <v>74</v>
      </c>
      <c r="BU938" t="s">
        <v>74</v>
      </c>
      <c r="BV938" t="s">
        <v>74</v>
      </c>
      <c r="BW938" t="s">
        <v>74</v>
      </c>
      <c r="BX938" t="s">
        <v>74</v>
      </c>
      <c r="BY938" t="s">
        <v>74</v>
      </c>
      <c r="BZ938" t="s">
        <v>74</v>
      </c>
      <c r="CA938" t="s">
        <v>74</v>
      </c>
      <c r="CB938" t="s">
        <v>74</v>
      </c>
      <c r="CC938" t="s">
        <v>74</v>
      </c>
      <c r="CD938" t="s">
        <v>74</v>
      </c>
      <c r="CE938" t="s">
        <v>74</v>
      </c>
      <c r="CF938">
        <v>729.99993930000005</v>
      </c>
      <c r="CG938">
        <f>IF(CJ938&lt;$CH$1,CJ938,)</f>
        <v>4657.4814569999999</v>
      </c>
      <c r="CH938">
        <v>1</v>
      </c>
      <c r="CI938">
        <v>939</v>
      </c>
      <c r="CJ938">
        <v>4657.4814569999999</v>
      </c>
      <c r="CK938">
        <f t="shared" si="43"/>
        <v>1459.9998786000001</v>
      </c>
      <c r="CL938">
        <f t="shared" si="44"/>
        <v>2551.2239602194327</v>
      </c>
    </row>
    <row r="939" spans="1:90" x14ac:dyDescent="0.25">
      <c r="A939" s="5" t="s">
        <v>1020</v>
      </c>
      <c r="B939" s="2" t="s">
        <v>1070</v>
      </c>
      <c r="C939" s="10">
        <v>43647</v>
      </c>
      <c r="E939" s="14" t="e">
        <f t="shared" si="42"/>
        <v>#NUM!</v>
      </c>
      <c r="H939">
        <v>200</v>
      </c>
      <c r="I939">
        <v>75.2</v>
      </c>
      <c r="J939">
        <v>159.5</v>
      </c>
      <c r="K939">
        <v>8.1</v>
      </c>
      <c r="L939">
        <v>179</v>
      </c>
      <c r="M939">
        <v>83</v>
      </c>
      <c r="N939" t="s">
        <v>111</v>
      </c>
      <c r="O939">
        <v>404</v>
      </c>
      <c r="P939">
        <v>1080</v>
      </c>
      <c r="Q939">
        <v>2340</v>
      </c>
      <c r="R939" t="s">
        <v>78</v>
      </c>
      <c r="S939" t="s">
        <v>78</v>
      </c>
      <c r="T939" t="s">
        <v>74</v>
      </c>
      <c r="U939">
        <v>8</v>
      </c>
      <c r="V939">
        <v>183.30799999999999</v>
      </c>
      <c r="W939">
        <v>2</v>
      </c>
      <c r="X939">
        <v>4</v>
      </c>
      <c r="Y939">
        <v>128</v>
      </c>
      <c r="Z939" t="s">
        <v>104</v>
      </c>
      <c r="AA939">
        <v>4500</v>
      </c>
      <c r="AF939" t="s">
        <v>74</v>
      </c>
      <c r="AG939">
        <v>16</v>
      </c>
      <c r="AH939">
        <v>1.78</v>
      </c>
      <c r="AI939">
        <v>32</v>
      </c>
      <c r="AJ939">
        <v>2</v>
      </c>
      <c r="AK939" t="s">
        <v>78</v>
      </c>
      <c r="AL939" t="s">
        <v>78</v>
      </c>
      <c r="AM939" t="s">
        <v>78</v>
      </c>
      <c r="AN939" t="s">
        <v>78</v>
      </c>
      <c r="AO939" t="s">
        <v>78</v>
      </c>
      <c r="AP939" t="s">
        <v>78</v>
      </c>
      <c r="AQ939" t="s">
        <v>74</v>
      </c>
      <c r="AR939" t="s">
        <v>78</v>
      </c>
      <c r="AS939" t="s">
        <v>78</v>
      </c>
      <c r="AT939" t="s">
        <v>78</v>
      </c>
      <c r="AU939" t="s">
        <v>78</v>
      </c>
      <c r="AV939" t="s">
        <v>78</v>
      </c>
      <c r="AW939" t="s">
        <v>78</v>
      </c>
      <c r="AX939" t="s">
        <v>78</v>
      </c>
      <c r="AY939">
        <v>5</v>
      </c>
      <c r="AZ939">
        <f t="shared" si="59"/>
        <v>1</v>
      </c>
      <c r="BA939">
        <f t="shared" si="59"/>
        <v>1</v>
      </c>
      <c r="BB939">
        <f>4/5</f>
        <v>0.8</v>
      </c>
      <c r="BC939">
        <f t="shared" si="55"/>
        <v>0</v>
      </c>
      <c r="BD939">
        <f>3/7</f>
        <v>0.42857142857142855</v>
      </c>
      <c r="BE939">
        <f t="shared" si="62"/>
        <v>0.33333333333333331</v>
      </c>
      <c r="BF939">
        <f>3/16</f>
        <v>0.1875</v>
      </c>
      <c r="BG939">
        <f t="shared" si="56"/>
        <v>0</v>
      </c>
      <c r="BH939">
        <f>0/2</f>
        <v>0</v>
      </c>
      <c r="BI939">
        <f t="shared" si="53"/>
        <v>0.4</v>
      </c>
      <c r="BJ939">
        <f t="shared" si="61"/>
        <v>0.36363636363636365</v>
      </c>
      <c r="BK939">
        <f t="shared" si="57"/>
        <v>0</v>
      </c>
      <c r="BL939">
        <f>2/4</f>
        <v>0.5</v>
      </c>
      <c r="BM939">
        <f>2/4</f>
        <v>0.5</v>
      </c>
      <c r="BN939">
        <f>5/6</f>
        <v>0.83333333333333337</v>
      </c>
      <c r="BO939">
        <f t="shared" si="58"/>
        <v>0</v>
      </c>
      <c r="BP939">
        <v>2</v>
      </c>
      <c r="BQ939" t="s">
        <v>74</v>
      </c>
      <c r="BR939" t="s">
        <v>74</v>
      </c>
      <c r="BS939" t="s">
        <v>74</v>
      </c>
      <c r="BT939" t="s">
        <v>74</v>
      </c>
      <c r="BU939" t="s">
        <v>74</v>
      </c>
      <c r="BV939" t="s">
        <v>74</v>
      </c>
      <c r="BW939" t="s">
        <v>74</v>
      </c>
      <c r="BX939" t="s">
        <v>74</v>
      </c>
      <c r="BY939" t="s">
        <v>74</v>
      </c>
      <c r="BZ939" t="s">
        <v>74</v>
      </c>
      <c r="CA939" t="s">
        <v>74</v>
      </c>
      <c r="CB939" t="s">
        <v>74</v>
      </c>
      <c r="CC939" t="s">
        <v>74</v>
      </c>
      <c r="CD939" t="s">
        <v>74</v>
      </c>
      <c r="CE939" t="s">
        <v>74</v>
      </c>
      <c r="CF939">
        <v>729.99993930000005</v>
      </c>
      <c r="CG939">
        <f>IF(CJ939&lt;$CH$1,CJ939,)</f>
        <v>0</v>
      </c>
      <c r="CH939">
        <v>1</v>
      </c>
      <c r="CI939">
        <v>940</v>
      </c>
      <c r="CJ939">
        <v>14999.99958</v>
      </c>
      <c r="CK939">
        <f t="shared" si="43"/>
        <v>1459.9998786000001</v>
      </c>
      <c r="CL939">
        <f t="shared" si="44"/>
        <v>0</v>
      </c>
    </row>
    <row r="940" spans="1:90" x14ac:dyDescent="0.25">
      <c r="A940" s="5" t="s">
        <v>1020</v>
      </c>
      <c r="B940" s="2" t="s">
        <v>1071</v>
      </c>
      <c r="C940" s="10">
        <v>43647</v>
      </c>
      <c r="E940" s="14" t="e">
        <f t="shared" si="42"/>
        <v>#NUM!</v>
      </c>
      <c r="H940">
        <v>230</v>
      </c>
      <c r="I940">
        <v>75.2</v>
      </c>
      <c r="J940">
        <v>159.5</v>
      </c>
      <c r="K940">
        <v>8.1</v>
      </c>
      <c r="L940">
        <v>179</v>
      </c>
      <c r="M940">
        <v>83</v>
      </c>
      <c r="N940" t="s">
        <v>111</v>
      </c>
      <c r="O940">
        <v>404</v>
      </c>
      <c r="P940">
        <v>1080</v>
      </c>
      <c r="Q940">
        <v>2340</v>
      </c>
      <c r="R940" t="s">
        <v>78</v>
      </c>
      <c r="S940" t="s">
        <v>78</v>
      </c>
      <c r="T940" t="s">
        <v>74</v>
      </c>
      <c r="U940">
        <v>8</v>
      </c>
      <c r="V940">
        <v>183.21600000000001</v>
      </c>
      <c r="W940">
        <v>2</v>
      </c>
      <c r="X940">
        <v>6</v>
      </c>
      <c r="Y940">
        <v>128</v>
      </c>
      <c r="Z940" t="s">
        <v>104</v>
      </c>
      <c r="AA940">
        <v>4500</v>
      </c>
      <c r="AF940" t="s">
        <v>74</v>
      </c>
      <c r="AG940">
        <v>16</v>
      </c>
      <c r="AH940">
        <v>1.78</v>
      </c>
      <c r="AI940">
        <v>16</v>
      </c>
      <c r="AJ940">
        <v>2</v>
      </c>
      <c r="AK940" t="s">
        <v>78</v>
      </c>
      <c r="AL940" t="s">
        <v>78</v>
      </c>
      <c r="AM940" t="s">
        <v>78</v>
      </c>
      <c r="AN940" t="s">
        <v>78</v>
      </c>
      <c r="AO940" t="s">
        <v>78</v>
      </c>
      <c r="AP940" t="s">
        <v>78</v>
      </c>
      <c r="AQ940" t="s">
        <v>74</v>
      </c>
      <c r="AR940" t="s">
        <v>77</v>
      </c>
      <c r="AS940" t="s">
        <v>78</v>
      </c>
      <c r="AT940" t="s">
        <v>78</v>
      </c>
      <c r="AU940" t="s">
        <v>78</v>
      </c>
      <c r="AV940" t="s">
        <v>78</v>
      </c>
      <c r="AW940" t="s">
        <v>78</v>
      </c>
      <c r="AX940" t="s">
        <v>78</v>
      </c>
      <c r="AY940">
        <v>5</v>
      </c>
      <c r="AZ940">
        <f t="shared" si="59"/>
        <v>1</v>
      </c>
      <c r="BA940">
        <f t="shared" si="59"/>
        <v>1</v>
      </c>
      <c r="BB940">
        <f>2/5</f>
        <v>0.4</v>
      </c>
      <c r="BC940">
        <f t="shared" si="55"/>
        <v>0</v>
      </c>
      <c r="BD940">
        <f>4/7</f>
        <v>0.5714285714285714</v>
      </c>
      <c r="BE940">
        <f t="shared" si="62"/>
        <v>0.33333333333333331</v>
      </c>
      <c r="BF940">
        <f>2/16</f>
        <v>0.125</v>
      </c>
      <c r="BG940">
        <f t="shared" si="56"/>
        <v>0</v>
      </c>
      <c r="BH940">
        <f>1/2</f>
        <v>0.5</v>
      </c>
      <c r="BI940">
        <f t="shared" si="53"/>
        <v>0.4</v>
      </c>
      <c r="BJ940">
        <f t="shared" si="61"/>
        <v>0.36363636363636365</v>
      </c>
      <c r="BK940">
        <f t="shared" si="57"/>
        <v>0</v>
      </c>
      <c r="BL940">
        <f>3/4</f>
        <v>0.75</v>
      </c>
      <c r="BM940">
        <f>4/4</f>
        <v>1</v>
      </c>
      <c r="BN940">
        <f>6/6</f>
        <v>1</v>
      </c>
      <c r="BO940">
        <f t="shared" si="58"/>
        <v>0</v>
      </c>
      <c r="BP940">
        <v>0</v>
      </c>
      <c r="BQ940" t="s">
        <v>74</v>
      </c>
      <c r="BR940" t="s">
        <v>74</v>
      </c>
      <c r="BS940" t="s">
        <v>74</v>
      </c>
      <c r="BT940" t="s">
        <v>74</v>
      </c>
      <c r="BU940" t="s">
        <v>74</v>
      </c>
      <c r="BV940" t="s">
        <v>74</v>
      </c>
      <c r="BW940" t="s">
        <v>74</v>
      </c>
      <c r="BX940" t="s">
        <v>74</v>
      </c>
      <c r="BY940" t="s">
        <v>74</v>
      </c>
      <c r="BZ940" t="s">
        <v>74</v>
      </c>
      <c r="CA940" t="s">
        <v>74</v>
      </c>
      <c r="CB940" t="s">
        <v>74</v>
      </c>
      <c r="CC940" t="s">
        <v>74</v>
      </c>
      <c r="CD940" t="s">
        <v>74</v>
      </c>
      <c r="CE940" t="s">
        <v>74</v>
      </c>
      <c r="CF940">
        <v>729.99993930000005</v>
      </c>
      <c r="CG940">
        <f>IF(CJ940&lt;$CH$1,CJ940,)</f>
        <v>0</v>
      </c>
      <c r="CH940">
        <v>1</v>
      </c>
      <c r="CI940">
        <v>941</v>
      </c>
      <c r="CJ940">
        <v>14999.21284</v>
      </c>
      <c r="CK940">
        <f t="shared" si="43"/>
        <v>1459.9998786000001</v>
      </c>
      <c r="CL940">
        <f t="shared" si="44"/>
        <v>0</v>
      </c>
    </row>
    <row r="941" spans="1:90" x14ac:dyDescent="0.25">
      <c r="A941" s="5" t="s">
        <v>1020</v>
      </c>
      <c r="B941" s="2" t="s">
        <v>1072</v>
      </c>
      <c r="C941" s="10">
        <v>43647</v>
      </c>
      <c r="E941" s="14" t="e">
        <f t="shared" si="42"/>
        <v>#NUM!</v>
      </c>
      <c r="H941">
        <v>193</v>
      </c>
      <c r="I941">
        <v>77.3</v>
      </c>
      <c r="J941">
        <v>162.4</v>
      </c>
      <c r="K941">
        <v>8.9</v>
      </c>
      <c r="L941">
        <v>201</v>
      </c>
      <c r="M941">
        <v>83</v>
      </c>
      <c r="N941" t="s">
        <v>76</v>
      </c>
      <c r="O941">
        <v>395</v>
      </c>
      <c r="P941">
        <v>1080</v>
      </c>
      <c r="Q941">
        <v>2340</v>
      </c>
      <c r="R941" t="s">
        <v>78</v>
      </c>
      <c r="S941" t="s">
        <v>77</v>
      </c>
      <c r="T941" t="s">
        <v>74</v>
      </c>
      <c r="U941">
        <v>8</v>
      </c>
      <c r="V941">
        <v>230.48599999999999</v>
      </c>
      <c r="W941">
        <v>2.2000000000000002</v>
      </c>
      <c r="X941">
        <v>4</v>
      </c>
      <c r="Y941">
        <v>64</v>
      </c>
      <c r="Z941" t="s">
        <v>104</v>
      </c>
      <c r="AA941">
        <v>5000</v>
      </c>
      <c r="AF941" t="s">
        <v>74</v>
      </c>
      <c r="AG941">
        <v>16</v>
      </c>
      <c r="AH941">
        <v>1.78</v>
      </c>
      <c r="AI941">
        <v>32</v>
      </c>
      <c r="AJ941">
        <v>2</v>
      </c>
      <c r="AK941" t="s">
        <v>78</v>
      </c>
      <c r="AL941" t="s">
        <v>78</v>
      </c>
      <c r="AM941" t="s">
        <v>78</v>
      </c>
      <c r="AN941" t="s">
        <v>78</v>
      </c>
      <c r="AO941" t="s">
        <v>78</v>
      </c>
      <c r="AP941" t="s">
        <v>78</v>
      </c>
      <c r="AQ941" t="s">
        <v>74</v>
      </c>
      <c r="AR941" t="s">
        <v>77</v>
      </c>
      <c r="AS941" t="s">
        <v>78</v>
      </c>
      <c r="AT941" t="s">
        <v>77</v>
      </c>
      <c r="AU941" t="s">
        <v>78</v>
      </c>
      <c r="AV941" t="s">
        <v>78</v>
      </c>
      <c r="AW941" t="s">
        <v>78</v>
      </c>
      <c r="AX941" t="s">
        <v>78</v>
      </c>
      <c r="AY941">
        <v>5</v>
      </c>
      <c r="AZ941">
        <f t="shared" si="59"/>
        <v>1</v>
      </c>
      <c r="BA941">
        <f t="shared" si="59"/>
        <v>1</v>
      </c>
      <c r="BB941">
        <f>2/5</f>
        <v>0.4</v>
      </c>
      <c r="BC941">
        <f t="shared" si="55"/>
        <v>0</v>
      </c>
      <c r="BD941">
        <f>3/7</f>
        <v>0.42857142857142855</v>
      </c>
      <c r="BE941">
        <f t="shared" si="62"/>
        <v>0.33333333333333331</v>
      </c>
      <c r="BF941">
        <f>2/16</f>
        <v>0.125</v>
      </c>
      <c r="BG941">
        <f t="shared" si="56"/>
        <v>0</v>
      </c>
      <c r="BH941">
        <f>0/2</f>
        <v>0</v>
      </c>
      <c r="BI941">
        <f t="shared" si="53"/>
        <v>0.4</v>
      </c>
      <c r="BJ941">
        <f t="shared" si="61"/>
        <v>0.36363636363636365</v>
      </c>
      <c r="BK941">
        <f t="shared" si="57"/>
        <v>0</v>
      </c>
      <c r="BL941">
        <f>2/4</f>
        <v>0.5</v>
      </c>
      <c r="BM941">
        <f>2/4</f>
        <v>0.5</v>
      </c>
      <c r="BN941">
        <f>5/6</f>
        <v>0.83333333333333337</v>
      </c>
      <c r="BO941">
        <f t="shared" si="58"/>
        <v>0</v>
      </c>
      <c r="BP941">
        <v>0</v>
      </c>
      <c r="BQ941" t="s">
        <v>74</v>
      </c>
      <c r="BR941" t="s">
        <v>74</v>
      </c>
      <c r="BS941" t="s">
        <v>74</v>
      </c>
      <c r="BT941" t="s">
        <v>74</v>
      </c>
      <c r="BU941" t="s">
        <v>74</v>
      </c>
      <c r="BV941" t="s">
        <v>74</v>
      </c>
      <c r="BW941" t="s">
        <v>74</v>
      </c>
      <c r="BX941" t="s">
        <v>74</v>
      </c>
      <c r="BY941" t="s">
        <v>74</v>
      </c>
      <c r="BZ941" t="s">
        <v>74</v>
      </c>
      <c r="CA941" t="s">
        <v>74</v>
      </c>
      <c r="CB941" t="s">
        <v>74</v>
      </c>
      <c r="CC941" t="s">
        <v>74</v>
      </c>
      <c r="CD941" t="s">
        <v>74</v>
      </c>
      <c r="CE941" t="s">
        <v>74</v>
      </c>
      <c r="CF941">
        <v>729.99993930000005</v>
      </c>
      <c r="CG941">
        <f>IF(CJ941&lt;$CH$1,CJ941,)</f>
        <v>1000.000061</v>
      </c>
      <c r="CH941">
        <v>1</v>
      </c>
      <c r="CI941">
        <v>942</v>
      </c>
      <c r="CJ941">
        <v>1000.000061</v>
      </c>
      <c r="CK941">
        <f t="shared" si="43"/>
        <v>1459.9998786000001</v>
      </c>
      <c r="CL941">
        <f t="shared" si="44"/>
        <v>547.76903341390891</v>
      </c>
    </row>
    <row r="942" spans="1:90" x14ac:dyDescent="0.25">
      <c r="A942" s="5" t="s">
        <v>1020</v>
      </c>
      <c r="B942" s="2" t="s">
        <v>1058</v>
      </c>
      <c r="C942" s="10">
        <v>43647</v>
      </c>
      <c r="D942" s="10">
        <v>43739</v>
      </c>
      <c r="E942" s="14">
        <f t="shared" si="42"/>
        <v>3</v>
      </c>
      <c r="G942" s="3" t="s">
        <v>1052</v>
      </c>
      <c r="H942">
        <v>480</v>
      </c>
      <c r="I942">
        <v>75.2</v>
      </c>
      <c r="J942">
        <v>159.5</v>
      </c>
      <c r="K942">
        <v>8.1</v>
      </c>
      <c r="L942">
        <v>195</v>
      </c>
      <c r="M942">
        <v>83</v>
      </c>
      <c r="N942" t="s">
        <v>114</v>
      </c>
      <c r="O942">
        <v>404</v>
      </c>
      <c r="P942">
        <v>1080</v>
      </c>
      <c r="Q942">
        <v>2340</v>
      </c>
      <c r="R942" t="s">
        <v>78</v>
      </c>
      <c r="S942" t="s">
        <v>77</v>
      </c>
      <c r="T942" t="s">
        <v>74</v>
      </c>
      <c r="U942">
        <v>8</v>
      </c>
      <c r="V942">
        <v>351.47300000000001</v>
      </c>
      <c r="W942">
        <v>2.8</v>
      </c>
      <c r="X942">
        <v>6</v>
      </c>
      <c r="Y942">
        <v>128</v>
      </c>
      <c r="Z942" t="s">
        <v>77</v>
      </c>
      <c r="AA942">
        <v>4420</v>
      </c>
      <c r="AF942" t="s">
        <v>74</v>
      </c>
      <c r="AG942">
        <v>12.2</v>
      </c>
      <c r="AH942" t="s">
        <v>74</v>
      </c>
      <c r="AI942">
        <v>12.2</v>
      </c>
      <c r="AJ942">
        <v>2</v>
      </c>
      <c r="AK942" t="s">
        <v>78</v>
      </c>
      <c r="AL942" t="s">
        <v>78</v>
      </c>
      <c r="AM942" t="s">
        <v>78</v>
      </c>
      <c r="AN942" t="s">
        <v>78</v>
      </c>
      <c r="AO942" t="s">
        <v>78</v>
      </c>
      <c r="AP942" t="s">
        <v>78</v>
      </c>
      <c r="AQ942" t="s">
        <v>74</v>
      </c>
      <c r="AR942" t="s">
        <v>78</v>
      </c>
      <c r="AS942" t="s">
        <v>77</v>
      </c>
      <c r="AT942" t="s">
        <v>77</v>
      </c>
      <c r="AU942" t="s">
        <v>78</v>
      </c>
      <c r="AV942" t="s">
        <v>78</v>
      </c>
      <c r="AW942" t="s">
        <v>78</v>
      </c>
      <c r="AX942" t="s">
        <v>78</v>
      </c>
      <c r="AY942">
        <v>5</v>
      </c>
      <c r="AZ942">
        <f t="shared" ref="AZ942:BA961" si="63">2/2</f>
        <v>1</v>
      </c>
      <c r="BA942">
        <f t="shared" si="63"/>
        <v>1</v>
      </c>
      <c r="BB942">
        <f>2/5</f>
        <v>0.4</v>
      </c>
      <c r="BC942">
        <f t="shared" si="55"/>
        <v>0</v>
      </c>
      <c r="BD942">
        <f>4/7</f>
        <v>0.5714285714285714</v>
      </c>
      <c r="BE942">
        <f t="shared" si="62"/>
        <v>0.33333333333333331</v>
      </c>
      <c r="BF942">
        <f>2/16</f>
        <v>0.125</v>
      </c>
      <c r="BG942">
        <f t="shared" si="56"/>
        <v>0</v>
      </c>
      <c r="BH942">
        <f>1/2</f>
        <v>0.5</v>
      </c>
      <c r="BI942">
        <f t="shared" si="53"/>
        <v>0.4</v>
      </c>
      <c r="BJ942">
        <f t="shared" si="61"/>
        <v>0.36363636363636365</v>
      </c>
      <c r="BK942">
        <f t="shared" si="57"/>
        <v>0</v>
      </c>
      <c r="BL942">
        <f>3/4</f>
        <v>0.75</v>
      </c>
      <c r="BM942">
        <f>4/4</f>
        <v>1</v>
      </c>
      <c r="BN942">
        <f>6/6</f>
        <v>1</v>
      </c>
      <c r="BO942">
        <f t="shared" si="58"/>
        <v>0</v>
      </c>
      <c r="BP942">
        <v>1</v>
      </c>
      <c r="BQ942" t="s">
        <v>74</v>
      </c>
      <c r="BR942" t="s">
        <v>74</v>
      </c>
      <c r="BS942" t="s">
        <v>74</v>
      </c>
      <c r="BT942" t="s">
        <v>74</v>
      </c>
      <c r="BU942" t="s">
        <v>74</v>
      </c>
      <c r="BV942" t="s">
        <v>74</v>
      </c>
      <c r="BW942" t="s">
        <v>74</v>
      </c>
      <c r="BX942" t="s">
        <v>74</v>
      </c>
      <c r="BY942" t="s">
        <v>74</v>
      </c>
      <c r="BZ942" t="s">
        <v>74</v>
      </c>
      <c r="CA942" t="s">
        <v>74</v>
      </c>
      <c r="CB942" t="s">
        <v>74</v>
      </c>
      <c r="CC942" t="s">
        <v>74</v>
      </c>
      <c r="CD942" t="s">
        <v>74</v>
      </c>
      <c r="CE942" t="s">
        <v>74</v>
      </c>
      <c r="CF942">
        <v>729.99993930000005</v>
      </c>
      <c r="CG942">
        <f>IF(CJ942&lt;$CH$1,CJ942,)</f>
        <v>3719.5296669999998</v>
      </c>
      <c r="CH942">
        <v>1</v>
      </c>
      <c r="CI942">
        <v>943</v>
      </c>
      <c r="CJ942">
        <v>3719.5296669999998</v>
      </c>
      <c r="CK942">
        <f t="shared" si="43"/>
        <v>1459.9998786000001</v>
      </c>
      <c r="CL942">
        <f t="shared" si="44"/>
        <v>2037.4430461629227</v>
      </c>
    </row>
    <row r="943" spans="1:90" x14ac:dyDescent="0.25">
      <c r="A943" s="5" t="s">
        <v>1020</v>
      </c>
      <c r="B943" s="2" t="s">
        <v>1073</v>
      </c>
      <c r="C943" s="10">
        <v>43617</v>
      </c>
      <c r="E943" s="14" t="e">
        <f t="shared" si="42"/>
        <v>#NUM!</v>
      </c>
      <c r="F943" s="3" t="s">
        <v>1074</v>
      </c>
      <c r="H943">
        <v>200</v>
      </c>
      <c r="I943">
        <v>76.8</v>
      </c>
      <c r="J943">
        <v>159.4</v>
      </c>
      <c r="K943">
        <v>8.9</v>
      </c>
      <c r="L943">
        <v>190</v>
      </c>
      <c r="M943">
        <v>81</v>
      </c>
      <c r="N943" t="s">
        <v>76</v>
      </c>
      <c r="O943">
        <v>268</v>
      </c>
      <c r="P943">
        <v>720</v>
      </c>
      <c r="Q943">
        <v>1544</v>
      </c>
      <c r="R943" t="s">
        <v>78</v>
      </c>
      <c r="S943" t="s">
        <v>77</v>
      </c>
      <c r="T943" t="s">
        <v>74</v>
      </c>
      <c r="U943">
        <v>8</v>
      </c>
      <c r="V943">
        <v>75.45</v>
      </c>
      <c r="W943">
        <v>2</v>
      </c>
      <c r="X943">
        <v>4</v>
      </c>
      <c r="Y943">
        <v>32</v>
      </c>
      <c r="Z943" t="s">
        <v>104</v>
      </c>
      <c r="AA943">
        <v>5000</v>
      </c>
      <c r="AF943" t="s">
        <v>74</v>
      </c>
      <c r="AG943">
        <v>13</v>
      </c>
      <c r="AH943">
        <v>2.2000000000000002</v>
      </c>
      <c r="AI943">
        <v>8</v>
      </c>
      <c r="AJ943">
        <v>2</v>
      </c>
      <c r="AK943" t="s">
        <v>78</v>
      </c>
      <c r="AL943" t="s">
        <v>78</v>
      </c>
      <c r="AM943" t="s">
        <v>78</v>
      </c>
      <c r="AN943" t="s">
        <v>78</v>
      </c>
      <c r="AO943" t="s">
        <v>78</v>
      </c>
      <c r="AP943" t="s">
        <v>78</v>
      </c>
      <c r="AQ943" t="s">
        <v>74</v>
      </c>
      <c r="AR943" t="s">
        <v>77</v>
      </c>
      <c r="AS943" t="s">
        <v>78</v>
      </c>
      <c r="AT943" t="s">
        <v>78</v>
      </c>
      <c r="AU943" t="s">
        <v>78</v>
      </c>
      <c r="AV943" t="s">
        <v>78</v>
      </c>
      <c r="AW943" t="s">
        <v>78</v>
      </c>
      <c r="AX943" t="s">
        <v>78</v>
      </c>
      <c r="AY943">
        <v>5</v>
      </c>
      <c r="AZ943">
        <f t="shared" si="63"/>
        <v>1</v>
      </c>
      <c r="BA943">
        <f t="shared" si="63"/>
        <v>1</v>
      </c>
      <c r="BB943">
        <f>3/5</f>
        <v>0.6</v>
      </c>
      <c r="BC943">
        <f t="shared" si="55"/>
        <v>0</v>
      </c>
      <c r="BD943">
        <f>2/7</f>
        <v>0.2857142857142857</v>
      </c>
      <c r="BE943">
        <f t="shared" si="62"/>
        <v>0.33333333333333331</v>
      </c>
      <c r="BF943">
        <f>2/16</f>
        <v>0.125</v>
      </c>
      <c r="BG943">
        <f t="shared" si="56"/>
        <v>0</v>
      </c>
      <c r="BH943">
        <f>0/2</f>
        <v>0</v>
      </c>
      <c r="BI943">
        <f t="shared" si="53"/>
        <v>0.4</v>
      </c>
      <c r="BJ943">
        <f>5/11</f>
        <v>0.45454545454545453</v>
      </c>
      <c r="BK943">
        <f t="shared" si="57"/>
        <v>0</v>
      </c>
      <c r="BL943">
        <f>2/4</f>
        <v>0.5</v>
      </c>
      <c r="BM943">
        <f>2/4</f>
        <v>0.5</v>
      </c>
      <c r="BN943">
        <f>5/6</f>
        <v>0.83333333333333337</v>
      </c>
      <c r="BO943">
        <f t="shared" si="58"/>
        <v>0</v>
      </c>
      <c r="BP943">
        <v>0</v>
      </c>
      <c r="BQ943" t="s">
        <v>74</v>
      </c>
      <c r="BR943" t="s">
        <v>74</v>
      </c>
      <c r="BS943" t="s">
        <v>74</v>
      </c>
      <c r="BT943" t="s">
        <v>74</v>
      </c>
      <c r="BU943" t="s">
        <v>74</v>
      </c>
      <c r="BV943" t="s">
        <v>74</v>
      </c>
      <c r="BW943" t="s">
        <v>74</v>
      </c>
      <c r="BX943" t="s">
        <v>74</v>
      </c>
      <c r="BY943" t="s">
        <v>74</v>
      </c>
      <c r="BZ943" t="s">
        <v>74</v>
      </c>
      <c r="CA943" t="s">
        <v>74</v>
      </c>
      <c r="CB943" t="s">
        <v>74</v>
      </c>
      <c r="CC943" t="s">
        <v>74</v>
      </c>
      <c r="CD943" t="s">
        <v>74</v>
      </c>
      <c r="CE943" t="s">
        <v>74</v>
      </c>
      <c r="CF943">
        <v>729.99995509999997</v>
      </c>
      <c r="CG943">
        <f>IF(CJ943&lt;$CH$1,CJ943,)</f>
        <v>3829.180202</v>
      </c>
      <c r="CH943">
        <v>1</v>
      </c>
      <c r="CI943">
        <v>944</v>
      </c>
      <c r="CJ943">
        <v>3829.180202</v>
      </c>
      <c r="CK943">
        <f t="shared" si="43"/>
        <v>1459.9999101999999</v>
      </c>
      <c r="CL943">
        <f t="shared" si="44"/>
        <v>2097.5062100693376</v>
      </c>
    </row>
    <row r="944" spans="1:90" x14ac:dyDescent="0.25">
      <c r="A944" s="5" t="s">
        <v>1020</v>
      </c>
      <c r="B944" s="2" t="s">
        <v>1074</v>
      </c>
      <c r="C944" s="10">
        <v>43586</v>
      </c>
      <c r="D944" s="10">
        <v>43617</v>
      </c>
      <c r="E944" s="14">
        <f t="shared" si="42"/>
        <v>1</v>
      </c>
      <c r="F944" s="3" t="s">
        <v>1075</v>
      </c>
      <c r="G944" s="3" t="s">
        <v>1073</v>
      </c>
      <c r="H944">
        <v>110</v>
      </c>
      <c r="I944">
        <v>76.8</v>
      </c>
      <c r="J944">
        <v>159.4</v>
      </c>
      <c r="K944">
        <v>8.9</v>
      </c>
      <c r="L944">
        <v>190</v>
      </c>
      <c r="M944">
        <v>81</v>
      </c>
      <c r="N944" t="s">
        <v>76</v>
      </c>
      <c r="O944">
        <v>268</v>
      </c>
      <c r="P944">
        <v>720</v>
      </c>
      <c r="Q944">
        <v>1544</v>
      </c>
      <c r="R944" t="s">
        <v>78</v>
      </c>
      <c r="S944" t="s">
        <v>77</v>
      </c>
      <c r="T944" t="s">
        <v>74</v>
      </c>
      <c r="U944">
        <v>8</v>
      </c>
      <c r="V944">
        <v>75.400000000000006</v>
      </c>
      <c r="W944">
        <v>2</v>
      </c>
      <c r="X944">
        <v>4</v>
      </c>
      <c r="Y944">
        <v>64</v>
      </c>
      <c r="Z944" t="s">
        <v>104</v>
      </c>
      <c r="AA944">
        <v>5000</v>
      </c>
      <c r="AF944" t="s">
        <v>74</v>
      </c>
      <c r="AG944">
        <v>13</v>
      </c>
      <c r="AH944">
        <v>2.2000000000000002</v>
      </c>
      <c r="AI944">
        <v>16</v>
      </c>
      <c r="AJ944" t="s">
        <v>74</v>
      </c>
      <c r="AK944" t="s">
        <v>78</v>
      </c>
      <c r="AL944" t="s">
        <v>78</v>
      </c>
      <c r="AM944" t="s">
        <v>78</v>
      </c>
      <c r="AN944" t="s">
        <v>78</v>
      </c>
      <c r="AO944" t="s">
        <v>78</v>
      </c>
      <c r="AP944" t="s">
        <v>78</v>
      </c>
      <c r="AQ944" t="s">
        <v>74</v>
      </c>
      <c r="AR944" t="s">
        <v>77</v>
      </c>
      <c r="AS944" t="s">
        <v>78</v>
      </c>
      <c r="AT944" t="s">
        <v>78</v>
      </c>
      <c r="AU944" t="s">
        <v>78</v>
      </c>
      <c r="AV944" t="s">
        <v>78</v>
      </c>
      <c r="AW944" t="s">
        <v>78</v>
      </c>
      <c r="AX944" t="s">
        <v>78</v>
      </c>
      <c r="AY944">
        <v>5</v>
      </c>
      <c r="AZ944">
        <f t="shared" si="63"/>
        <v>1</v>
      </c>
      <c r="BA944">
        <f t="shared" si="63"/>
        <v>1</v>
      </c>
      <c r="BB944">
        <f>3/5</f>
        <v>0.6</v>
      </c>
      <c r="BC944">
        <f t="shared" si="55"/>
        <v>0</v>
      </c>
      <c r="BD944">
        <f>3/7</f>
        <v>0.42857142857142855</v>
      </c>
      <c r="BE944">
        <f t="shared" si="62"/>
        <v>0.33333333333333331</v>
      </c>
      <c r="BF944">
        <f>2/16</f>
        <v>0.125</v>
      </c>
      <c r="BG944">
        <f t="shared" si="56"/>
        <v>0</v>
      </c>
      <c r="BH944">
        <f>0/2</f>
        <v>0</v>
      </c>
      <c r="BI944">
        <f t="shared" si="53"/>
        <v>0.4</v>
      </c>
      <c r="BJ944">
        <f>5/11</f>
        <v>0.45454545454545453</v>
      </c>
      <c r="BK944">
        <f t="shared" si="57"/>
        <v>0</v>
      </c>
      <c r="BL944">
        <f>2/4</f>
        <v>0.5</v>
      </c>
      <c r="BM944">
        <f>2/4</f>
        <v>0.5</v>
      </c>
      <c r="BN944">
        <f>5/6</f>
        <v>0.83333333333333337</v>
      </c>
      <c r="BO944">
        <f t="shared" si="58"/>
        <v>0</v>
      </c>
      <c r="BP944">
        <v>0</v>
      </c>
      <c r="BQ944" t="s">
        <v>74</v>
      </c>
      <c r="BR944" t="s">
        <v>74</v>
      </c>
      <c r="BS944" t="s">
        <v>74</v>
      </c>
      <c r="BT944" t="s">
        <v>74</v>
      </c>
      <c r="BU944" t="s">
        <v>74</v>
      </c>
      <c r="BV944" t="s">
        <v>74</v>
      </c>
      <c r="BW944" t="s">
        <v>74</v>
      </c>
      <c r="BX944" t="s">
        <v>74</v>
      </c>
      <c r="BY944" t="s">
        <v>74</v>
      </c>
      <c r="BZ944" t="s">
        <v>74</v>
      </c>
      <c r="CA944" t="s">
        <v>74</v>
      </c>
      <c r="CB944" t="s">
        <v>74</v>
      </c>
      <c r="CC944" t="s">
        <v>74</v>
      </c>
      <c r="CD944" t="s">
        <v>74</v>
      </c>
      <c r="CE944" t="s">
        <v>74</v>
      </c>
      <c r="CF944">
        <v>728.93685749999997</v>
      </c>
      <c r="CG944">
        <f>IF(CJ944&lt;$CH$1,CJ944,)</f>
        <v>4355.2268190000004</v>
      </c>
      <c r="CH944">
        <v>1</v>
      </c>
      <c r="CI944">
        <v>945</v>
      </c>
      <c r="CJ944">
        <v>4355.2268190000004</v>
      </c>
      <c r="CK944">
        <f t="shared" si="43"/>
        <v>1457.8737149999999</v>
      </c>
      <c r="CL944">
        <f t="shared" si="44"/>
        <v>2385.6582394168108</v>
      </c>
    </row>
    <row r="945" spans="1:90" x14ac:dyDescent="0.25">
      <c r="A945" s="5" t="s">
        <v>1020</v>
      </c>
      <c r="B945" s="2" t="s">
        <v>1033</v>
      </c>
      <c r="C945" s="10">
        <v>43586</v>
      </c>
      <c r="D945" s="10">
        <v>43952</v>
      </c>
      <c r="E945" s="14">
        <f t="shared" si="42"/>
        <v>12</v>
      </c>
      <c r="F945" s="3" t="s">
        <v>1076</v>
      </c>
      <c r="G945" s="3" t="s">
        <v>1032</v>
      </c>
      <c r="H945">
        <v>180</v>
      </c>
      <c r="I945">
        <v>77.3</v>
      </c>
      <c r="J945">
        <v>162.4</v>
      </c>
      <c r="K945">
        <v>8.9</v>
      </c>
      <c r="L945">
        <v>204</v>
      </c>
      <c r="M945">
        <v>83</v>
      </c>
      <c r="N945" t="s">
        <v>76</v>
      </c>
      <c r="O945">
        <v>395</v>
      </c>
      <c r="P945">
        <v>1080</v>
      </c>
      <c r="Q945">
        <v>2340</v>
      </c>
      <c r="R945" t="s">
        <v>78</v>
      </c>
      <c r="S945" t="s">
        <v>77</v>
      </c>
      <c r="T945" t="s">
        <v>74</v>
      </c>
      <c r="U945">
        <v>8</v>
      </c>
      <c r="V945">
        <v>212.149</v>
      </c>
      <c r="W945">
        <v>2.2000000000000002</v>
      </c>
      <c r="X945">
        <v>4</v>
      </c>
      <c r="Y945">
        <v>128</v>
      </c>
      <c r="Z945" t="s">
        <v>107</v>
      </c>
      <c r="AA945">
        <v>5000</v>
      </c>
      <c r="AF945" t="s">
        <v>74</v>
      </c>
      <c r="AG945">
        <v>15.9</v>
      </c>
      <c r="AH945">
        <v>1.78</v>
      </c>
      <c r="AI945">
        <v>16</v>
      </c>
      <c r="AJ945">
        <v>2</v>
      </c>
      <c r="AK945" t="s">
        <v>78</v>
      </c>
      <c r="AL945" t="s">
        <v>78</v>
      </c>
      <c r="AM945" t="s">
        <v>78</v>
      </c>
      <c r="AN945" t="s">
        <v>78</v>
      </c>
      <c r="AO945" t="s">
        <v>78</v>
      </c>
      <c r="AP945" t="s">
        <v>78</v>
      </c>
      <c r="AQ945" t="s">
        <v>74</v>
      </c>
      <c r="AR945" t="s">
        <v>78</v>
      </c>
      <c r="AS945" t="s">
        <v>78</v>
      </c>
      <c r="AT945" t="s">
        <v>77</v>
      </c>
      <c r="AU945" t="s">
        <v>78</v>
      </c>
      <c r="AV945" t="s">
        <v>78</v>
      </c>
      <c r="AW945" t="s">
        <v>78</v>
      </c>
      <c r="AX945" t="s">
        <v>78</v>
      </c>
      <c r="AY945">
        <v>5</v>
      </c>
      <c r="AZ945">
        <f t="shared" si="63"/>
        <v>1</v>
      </c>
      <c r="BA945">
        <f t="shared" si="63"/>
        <v>1</v>
      </c>
      <c r="BB945">
        <f t="shared" ref="BB945:BB952" si="64">2/5</f>
        <v>0.4</v>
      </c>
      <c r="BC945">
        <f t="shared" si="55"/>
        <v>0</v>
      </c>
      <c r="BD945">
        <f>4/7</f>
        <v>0.5714285714285714</v>
      </c>
      <c r="BE945">
        <f t="shared" si="62"/>
        <v>0.33333333333333331</v>
      </c>
      <c r="BF945">
        <f>3/16</f>
        <v>0.1875</v>
      </c>
      <c r="BG945">
        <f t="shared" si="56"/>
        <v>0</v>
      </c>
      <c r="BH945">
        <f>1/2</f>
        <v>0.5</v>
      </c>
      <c r="BI945">
        <f t="shared" si="53"/>
        <v>0.4</v>
      </c>
      <c r="BJ945">
        <f t="shared" ref="BJ945:BJ953" si="65">4/11</f>
        <v>0.36363636363636365</v>
      </c>
      <c r="BK945">
        <f t="shared" si="57"/>
        <v>0</v>
      </c>
      <c r="BL945">
        <f>3/4</f>
        <v>0.75</v>
      </c>
      <c r="BM945">
        <f>4/4</f>
        <v>1</v>
      </c>
      <c r="BN945">
        <f>6/6</f>
        <v>1</v>
      </c>
      <c r="BO945">
        <f t="shared" si="58"/>
        <v>0</v>
      </c>
      <c r="BP945">
        <v>7</v>
      </c>
      <c r="BQ945">
        <v>9.1</v>
      </c>
      <c r="BR945">
        <v>7.6</v>
      </c>
      <c r="BS945">
        <v>9</v>
      </c>
      <c r="BT945">
        <v>8.9</v>
      </c>
      <c r="BU945">
        <v>8.3000000000000007</v>
      </c>
      <c r="BV945">
        <v>9.1</v>
      </c>
      <c r="BW945">
        <v>9.3000000000000007</v>
      </c>
      <c r="BX945">
        <v>8.6999999999999993</v>
      </c>
      <c r="BY945">
        <v>8.6999999999999993</v>
      </c>
      <c r="BZ945">
        <v>8.1</v>
      </c>
      <c r="CA945">
        <v>8.1</v>
      </c>
      <c r="CB945">
        <v>8.1</v>
      </c>
      <c r="CC945">
        <v>8.6</v>
      </c>
      <c r="CD945">
        <v>8.6999999999999993</v>
      </c>
      <c r="CE945">
        <v>9.3000000000000007</v>
      </c>
      <c r="CF945">
        <v>728.93685749999997</v>
      </c>
      <c r="CG945">
        <f>IF(CJ945&lt;$CH$1,CJ945,)</f>
        <v>0</v>
      </c>
      <c r="CH945">
        <v>1</v>
      </c>
      <c r="CI945">
        <v>946</v>
      </c>
      <c r="CJ945">
        <v>14999.99963</v>
      </c>
      <c r="CK945">
        <f t="shared" si="43"/>
        <v>1457.8737149999999</v>
      </c>
      <c r="CL945">
        <f t="shared" si="44"/>
        <v>0</v>
      </c>
    </row>
    <row r="946" spans="1:90" x14ac:dyDescent="0.25">
      <c r="A946" s="5" t="s">
        <v>1020</v>
      </c>
      <c r="B946" s="2" t="s">
        <v>579</v>
      </c>
      <c r="C946" s="10" t="s">
        <v>74</v>
      </c>
      <c r="E946" s="14" t="e">
        <f t="shared" si="42"/>
        <v>#VALUE!</v>
      </c>
      <c r="H946">
        <v>190</v>
      </c>
      <c r="I946">
        <v>76.8</v>
      </c>
      <c r="J946">
        <v>159.4</v>
      </c>
      <c r="K946">
        <v>8.9</v>
      </c>
      <c r="L946">
        <v>190</v>
      </c>
      <c r="M946">
        <v>81</v>
      </c>
      <c r="N946" t="s">
        <v>76</v>
      </c>
      <c r="O946">
        <v>268</v>
      </c>
      <c r="P946">
        <v>720</v>
      </c>
      <c r="Q946">
        <v>1544</v>
      </c>
      <c r="R946" t="s">
        <v>78</v>
      </c>
      <c r="S946" t="s">
        <v>77</v>
      </c>
      <c r="T946" t="s">
        <v>74</v>
      </c>
      <c r="U946">
        <v>8</v>
      </c>
      <c r="V946">
        <v>101.315</v>
      </c>
      <c r="W946">
        <v>2.2999999999999998</v>
      </c>
      <c r="X946">
        <v>4</v>
      </c>
      <c r="Y946">
        <v>128</v>
      </c>
      <c r="Z946" t="s">
        <v>107</v>
      </c>
      <c r="AA946">
        <v>5000</v>
      </c>
      <c r="AF946" t="s">
        <v>74</v>
      </c>
      <c r="AG946">
        <v>13</v>
      </c>
      <c r="AH946">
        <v>2.2000000000000002</v>
      </c>
      <c r="AI946">
        <v>8</v>
      </c>
      <c r="AJ946">
        <v>2</v>
      </c>
      <c r="AK946" t="s">
        <v>78</v>
      </c>
      <c r="AL946" t="s">
        <v>78</v>
      </c>
      <c r="AM946" t="s">
        <v>78</v>
      </c>
      <c r="AN946" t="s">
        <v>78</v>
      </c>
      <c r="AO946" t="s">
        <v>78</v>
      </c>
      <c r="AP946" t="s">
        <v>78</v>
      </c>
      <c r="AQ946" t="s">
        <v>74</v>
      </c>
      <c r="AR946" t="s">
        <v>77</v>
      </c>
      <c r="AS946" t="s">
        <v>78</v>
      </c>
      <c r="AT946" t="s">
        <v>78</v>
      </c>
      <c r="AU946" t="s">
        <v>78</v>
      </c>
      <c r="AV946" t="s">
        <v>78</v>
      </c>
      <c r="AW946" t="s">
        <v>78</v>
      </c>
      <c r="AX946" t="s">
        <v>78</v>
      </c>
      <c r="AY946">
        <v>5</v>
      </c>
      <c r="AZ946">
        <f t="shared" si="63"/>
        <v>1</v>
      </c>
      <c r="BA946">
        <f t="shared" si="63"/>
        <v>1</v>
      </c>
      <c r="BB946">
        <f t="shared" si="64"/>
        <v>0.4</v>
      </c>
      <c r="BC946">
        <f t="shared" si="55"/>
        <v>0</v>
      </c>
      <c r="BD946">
        <f>4/7</f>
        <v>0.5714285714285714</v>
      </c>
      <c r="BE946">
        <f t="shared" si="62"/>
        <v>0.33333333333333331</v>
      </c>
      <c r="BF946">
        <f>2/16</f>
        <v>0.125</v>
      </c>
      <c r="BG946">
        <f t="shared" si="56"/>
        <v>0</v>
      </c>
      <c r="BH946">
        <f>1/2</f>
        <v>0.5</v>
      </c>
      <c r="BI946">
        <f t="shared" si="53"/>
        <v>0.4</v>
      </c>
      <c r="BJ946">
        <f t="shared" si="65"/>
        <v>0.36363636363636365</v>
      </c>
      <c r="BK946">
        <f t="shared" si="57"/>
        <v>0</v>
      </c>
      <c r="BL946">
        <f>3/4</f>
        <v>0.75</v>
      </c>
      <c r="BM946">
        <f>2/4</f>
        <v>0.5</v>
      </c>
      <c r="BN946">
        <f>6/6</f>
        <v>1</v>
      </c>
      <c r="BO946">
        <f t="shared" si="58"/>
        <v>0</v>
      </c>
      <c r="BP946">
        <v>0</v>
      </c>
      <c r="BQ946" t="s">
        <v>74</v>
      </c>
      <c r="BR946" t="s">
        <v>74</v>
      </c>
      <c r="BS946" t="s">
        <v>74</v>
      </c>
      <c r="BT946" t="s">
        <v>74</v>
      </c>
      <c r="BU946" t="s">
        <v>74</v>
      </c>
      <c r="BV946" t="s">
        <v>74</v>
      </c>
      <c r="BW946" t="s">
        <v>74</v>
      </c>
      <c r="BX946" t="s">
        <v>74</v>
      </c>
      <c r="BY946" t="s">
        <v>74</v>
      </c>
      <c r="BZ946" t="s">
        <v>74</v>
      </c>
      <c r="CA946" t="s">
        <v>74</v>
      </c>
      <c r="CB946" t="s">
        <v>74</v>
      </c>
      <c r="CC946" t="s">
        <v>74</v>
      </c>
      <c r="CD946" t="s">
        <v>74</v>
      </c>
      <c r="CE946" t="s">
        <v>74</v>
      </c>
      <c r="CG946">
        <f>IF(CJ946&lt;$CH$1,CJ946,)</f>
        <v>0</v>
      </c>
      <c r="CH946">
        <v>1</v>
      </c>
      <c r="CI946">
        <v>947</v>
      </c>
      <c r="CJ946">
        <v>6447.0282040000002</v>
      </c>
      <c r="CK946">
        <f t="shared" si="43"/>
        <v>0</v>
      </c>
      <c r="CL946">
        <f t="shared" si="44"/>
        <v>0</v>
      </c>
    </row>
    <row r="947" spans="1:90" x14ac:dyDescent="0.25">
      <c r="A947" s="5" t="s">
        <v>1020</v>
      </c>
      <c r="B947" s="2" t="s">
        <v>1077</v>
      </c>
      <c r="C947" s="10">
        <v>43586</v>
      </c>
      <c r="E947" s="14" t="e">
        <f t="shared" si="42"/>
        <v>#NUM!</v>
      </c>
      <c r="F947" s="3" t="s">
        <v>1069</v>
      </c>
      <c r="H947">
        <v>100</v>
      </c>
      <c r="I947">
        <v>75.099999999999994</v>
      </c>
      <c r="J947">
        <v>155.1</v>
      </c>
      <c r="K947">
        <v>8.3000000000000007</v>
      </c>
      <c r="L947">
        <v>163</v>
      </c>
      <c r="M947">
        <v>82</v>
      </c>
      <c r="N947" t="s">
        <v>76</v>
      </c>
      <c r="O947">
        <v>270</v>
      </c>
      <c r="P947">
        <v>720</v>
      </c>
      <c r="Q947">
        <v>1520</v>
      </c>
      <c r="R947" t="s">
        <v>78</v>
      </c>
      <c r="S947" t="s">
        <v>77</v>
      </c>
      <c r="T947" t="s">
        <v>74</v>
      </c>
      <c r="U947">
        <v>8</v>
      </c>
      <c r="V947">
        <v>76.5</v>
      </c>
      <c r="W947">
        <v>2</v>
      </c>
      <c r="X947">
        <v>2</v>
      </c>
      <c r="Y947">
        <v>16</v>
      </c>
      <c r="Z947" t="s">
        <v>104</v>
      </c>
      <c r="AA947">
        <v>4030</v>
      </c>
      <c r="AF947" t="s">
        <v>74</v>
      </c>
      <c r="AG947">
        <v>13</v>
      </c>
      <c r="AH947">
        <v>2.2000000000000002</v>
      </c>
      <c r="AI947">
        <v>8</v>
      </c>
      <c r="AJ947">
        <v>1.8</v>
      </c>
      <c r="AK947" t="s">
        <v>77</v>
      </c>
      <c r="AL947" t="s">
        <v>78</v>
      </c>
      <c r="AM947" t="s">
        <v>78</v>
      </c>
      <c r="AN947" t="s">
        <v>78</v>
      </c>
      <c r="AO947" t="s">
        <v>78</v>
      </c>
      <c r="AP947" t="s">
        <v>78</v>
      </c>
      <c r="AQ947" t="s">
        <v>74</v>
      </c>
      <c r="AR947" t="s">
        <v>77</v>
      </c>
      <c r="AS947" t="s">
        <v>78</v>
      </c>
      <c r="AT947" t="s">
        <v>78</v>
      </c>
      <c r="AU947" t="s">
        <v>78</v>
      </c>
      <c r="AV947" t="s">
        <v>78</v>
      </c>
      <c r="AW947" t="s">
        <v>78</v>
      </c>
      <c r="AX947" t="s">
        <v>78</v>
      </c>
      <c r="AY947">
        <v>5</v>
      </c>
      <c r="AZ947">
        <f t="shared" si="63"/>
        <v>1</v>
      </c>
      <c r="BA947">
        <f t="shared" si="63"/>
        <v>1</v>
      </c>
      <c r="BB947">
        <f t="shared" si="64"/>
        <v>0.4</v>
      </c>
      <c r="BC947">
        <f t="shared" si="55"/>
        <v>0</v>
      </c>
      <c r="BD947">
        <f>3/7</f>
        <v>0.42857142857142855</v>
      </c>
      <c r="BE947">
        <f t="shared" si="62"/>
        <v>0.33333333333333331</v>
      </c>
      <c r="BF947">
        <f>2/16</f>
        <v>0.125</v>
      </c>
      <c r="BG947">
        <f t="shared" si="56"/>
        <v>0</v>
      </c>
      <c r="BH947">
        <f>0/2</f>
        <v>0</v>
      </c>
      <c r="BI947">
        <f t="shared" si="53"/>
        <v>0.4</v>
      </c>
      <c r="BJ947">
        <f t="shared" si="65"/>
        <v>0.36363636363636365</v>
      </c>
      <c r="BK947">
        <f t="shared" si="57"/>
        <v>0</v>
      </c>
      <c r="BL947">
        <f>2/4</f>
        <v>0.5</v>
      </c>
      <c r="BM947">
        <f>2/4</f>
        <v>0.5</v>
      </c>
      <c r="BN947">
        <f>5/6</f>
        <v>0.83333333333333337</v>
      </c>
      <c r="BO947">
        <f t="shared" si="58"/>
        <v>0</v>
      </c>
      <c r="BP947">
        <v>0</v>
      </c>
      <c r="BQ947" t="s">
        <v>74</v>
      </c>
      <c r="BR947" t="s">
        <v>74</v>
      </c>
      <c r="BS947" t="s">
        <v>74</v>
      </c>
      <c r="BT947" t="s">
        <v>74</v>
      </c>
      <c r="BU947" t="s">
        <v>74</v>
      </c>
      <c r="BV947" t="s">
        <v>74</v>
      </c>
      <c r="BW947" t="s">
        <v>74</v>
      </c>
      <c r="BX947" t="s">
        <v>74</v>
      </c>
      <c r="BY947" t="s">
        <v>74</v>
      </c>
      <c r="BZ947" t="s">
        <v>74</v>
      </c>
      <c r="CA947" t="s">
        <v>74</v>
      </c>
      <c r="CB947" t="s">
        <v>74</v>
      </c>
      <c r="CC947" t="s">
        <v>74</v>
      </c>
      <c r="CD947" t="s">
        <v>74</v>
      </c>
      <c r="CE947" t="s">
        <v>74</v>
      </c>
      <c r="CF947">
        <v>728.93685749999997</v>
      </c>
      <c r="CG947">
        <f>IF(CJ947&lt;$CH$1,CJ947,)</f>
        <v>4829.7910330000004</v>
      </c>
      <c r="CH947">
        <v>1</v>
      </c>
      <c r="CI947">
        <v>948</v>
      </c>
      <c r="CJ947">
        <v>4829.7910330000004</v>
      </c>
      <c r="CK947">
        <f t="shared" si="43"/>
        <v>1457.8737149999999</v>
      </c>
      <c r="CL947">
        <f t="shared" si="44"/>
        <v>2645.609804355377</v>
      </c>
    </row>
    <row r="948" spans="1:90" x14ac:dyDescent="0.25">
      <c r="A948" s="5" t="s">
        <v>1020</v>
      </c>
      <c r="B948" s="2" t="s">
        <v>1078</v>
      </c>
      <c r="C948" s="10">
        <v>43586</v>
      </c>
      <c r="E948" s="14" t="e">
        <f t="shared" si="42"/>
        <v>#NUM!</v>
      </c>
      <c r="F948" s="3" t="s">
        <v>1056</v>
      </c>
      <c r="H948">
        <v>430</v>
      </c>
      <c r="I948">
        <v>74.7</v>
      </c>
      <c r="J948">
        <v>157.30000000000001</v>
      </c>
      <c r="K948">
        <v>8.1999999999999993</v>
      </c>
      <c r="L948">
        <v>185</v>
      </c>
      <c r="M948">
        <v>85</v>
      </c>
      <c r="N948" t="s">
        <v>111</v>
      </c>
      <c r="O948">
        <v>403</v>
      </c>
      <c r="P948">
        <v>1080</v>
      </c>
      <c r="Q948">
        <v>2340</v>
      </c>
      <c r="R948" t="s">
        <v>77</v>
      </c>
      <c r="S948" t="s">
        <v>78</v>
      </c>
      <c r="T948" t="s">
        <v>74</v>
      </c>
      <c r="U948">
        <v>8</v>
      </c>
      <c r="V948">
        <v>219.11799999999999</v>
      </c>
      <c r="W948">
        <v>2</v>
      </c>
      <c r="X948">
        <v>8</v>
      </c>
      <c r="Y948">
        <v>128</v>
      </c>
      <c r="Z948" t="s">
        <v>104</v>
      </c>
      <c r="AA948">
        <v>3700</v>
      </c>
      <c r="AF948" t="s">
        <v>74</v>
      </c>
      <c r="AG948">
        <v>48</v>
      </c>
      <c r="AH948">
        <v>1.79</v>
      </c>
      <c r="AI948">
        <v>32</v>
      </c>
      <c r="AJ948">
        <v>2</v>
      </c>
      <c r="AK948" t="s">
        <v>78</v>
      </c>
      <c r="AL948" t="s">
        <v>78</v>
      </c>
      <c r="AM948" t="s">
        <v>78</v>
      </c>
      <c r="AN948" t="s">
        <v>78</v>
      </c>
      <c r="AO948" t="s">
        <v>78</v>
      </c>
      <c r="AP948" t="s">
        <v>78</v>
      </c>
      <c r="AQ948" t="s">
        <v>74</v>
      </c>
      <c r="AR948" t="s">
        <v>77</v>
      </c>
      <c r="AS948" t="s">
        <v>78</v>
      </c>
      <c r="AT948" t="s">
        <v>77</v>
      </c>
      <c r="AU948" t="s">
        <v>78</v>
      </c>
      <c r="AV948" t="s">
        <v>78</v>
      </c>
      <c r="AW948" t="s">
        <v>78</v>
      </c>
      <c r="AX948" t="s">
        <v>78</v>
      </c>
      <c r="AY948">
        <v>5</v>
      </c>
      <c r="AZ948">
        <f t="shared" si="63"/>
        <v>1</v>
      </c>
      <c r="BA948">
        <f t="shared" si="63"/>
        <v>1</v>
      </c>
      <c r="BB948">
        <f t="shared" si="64"/>
        <v>0.4</v>
      </c>
      <c r="BC948">
        <f t="shared" si="55"/>
        <v>0</v>
      </c>
      <c r="BD948">
        <f>4/7</f>
        <v>0.5714285714285714</v>
      </c>
      <c r="BE948">
        <f>2/3</f>
        <v>0.66666666666666663</v>
      </c>
      <c r="BF948">
        <f>3/16</f>
        <v>0.1875</v>
      </c>
      <c r="BG948">
        <f t="shared" si="56"/>
        <v>0</v>
      </c>
      <c r="BH948">
        <f>1/2</f>
        <v>0.5</v>
      </c>
      <c r="BI948">
        <f t="shared" si="53"/>
        <v>0.4</v>
      </c>
      <c r="BJ948">
        <f t="shared" si="65"/>
        <v>0.36363636363636365</v>
      </c>
      <c r="BK948">
        <f t="shared" si="57"/>
        <v>0</v>
      </c>
      <c r="BL948">
        <f>3/4</f>
        <v>0.75</v>
      </c>
      <c r="BM948">
        <f>4/4</f>
        <v>1</v>
      </c>
      <c r="BN948">
        <f>6/6</f>
        <v>1</v>
      </c>
      <c r="BO948">
        <f t="shared" si="58"/>
        <v>0</v>
      </c>
      <c r="BP948">
        <v>0</v>
      </c>
      <c r="BQ948" t="s">
        <v>74</v>
      </c>
      <c r="BR948" t="s">
        <v>74</v>
      </c>
      <c r="BS948" t="s">
        <v>74</v>
      </c>
      <c r="BT948" t="s">
        <v>74</v>
      </c>
      <c r="BU948" t="s">
        <v>74</v>
      </c>
      <c r="BV948" t="s">
        <v>74</v>
      </c>
      <c r="BW948" t="s">
        <v>74</v>
      </c>
      <c r="BX948" t="s">
        <v>74</v>
      </c>
      <c r="BY948" t="s">
        <v>74</v>
      </c>
      <c r="BZ948" t="s">
        <v>74</v>
      </c>
      <c r="CA948" t="s">
        <v>74</v>
      </c>
      <c r="CB948" t="s">
        <v>74</v>
      </c>
      <c r="CC948" t="s">
        <v>74</v>
      </c>
      <c r="CD948" t="s">
        <v>74</v>
      </c>
      <c r="CE948" t="s">
        <v>74</v>
      </c>
      <c r="CF948">
        <v>728.93685749999997</v>
      </c>
      <c r="CG948">
        <f>IF(CJ948&lt;$CH$1,CJ948,)</f>
        <v>0</v>
      </c>
      <c r="CH948">
        <v>1</v>
      </c>
      <c r="CI948">
        <v>949</v>
      </c>
      <c r="CJ948">
        <v>7110.5306760000003</v>
      </c>
      <c r="CK948">
        <f t="shared" si="43"/>
        <v>1457.8737149999999</v>
      </c>
      <c r="CL948">
        <f t="shared" si="44"/>
        <v>0</v>
      </c>
    </row>
    <row r="949" spans="1:90" x14ac:dyDescent="0.25">
      <c r="A949" s="5" t="s">
        <v>1020</v>
      </c>
      <c r="B949" s="2" t="s">
        <v>1076</v>
      </c>
      <c r="C949" s="10">
        <v>43556</v>
      </c>
      <c r="D949" s="10">
        <v>43586</v>
      </c>
      <c r="E949" s="14">
        <f t="shared" si="42"/>
        <v>1</v>
      </c>
      <c r="F949" s="3" t="s">
        <v>1068</v>
      </c>
      <c r="G949" s="3" t="s">
        <v>1033</v>
      </c>
      <c r="H949">
        <v>160</v>
      </c>
      <c r="I949">
        <v>75</v>
      </c>
      <c r="J949">
        <v>154.80000000000001</v>
      </c>
      <c r="K949">
        <v>7.9</v>
      </c>
      <c r="L949">
        <v>150</v>
      </c>
      <c r="M949">
        <v>84</v>
      </c>
      <c r="N949" t="s">
        <v>76</v>
      </c>
      <c r="O949">
        <v>403</v>
      </c>
      <c r="P949">
        <v>1080</v>
      </c>
      <c r="Q949">
        <v>2280</v>
      </c>
      <c r="R949" t="s">
        <v>77</v>
      </c>
      <c r="S949" t="s">
        <v>77</v>
      </c>
      <c r="T949" t="s">
        <v>74</v>
      </c>
      <c r="U949">
        <v>8</v>
      </c>
      <c r="V949">
        <v>134</v>
      </c>
      <c r="W949">
        <v>2.2000000000000002</v>
      </c>
      <c r="X949">
        <v>4</v>
      </c>
      <c r="Y949">
        <v>64</v>
      </c>
      <c r="Z949" t="s">
        <v>104</v>
      </c>
      <c r="AA949">
        <v>3260</v>
      </c>
      <c r="AF949" t="s">
        <v>74</v>
      </c>
      <c r="AG949">
        <v>13</v>
      </c>
      <c r="AH949">
        <v>2.2000000000000002</v>
      </c>
      <c r="AI949">
        <v>16</v>
      </c>
      <c r="AJ949">
        <v>2</v>
      </c>
      <c r="AK949" t="s">
        <v>78</v>
      </c>
      <c r="AL949" t="s">
        <v>78</v>
      </c>
      <c r="AM949" t="s">
        <v>78</v>
      </c>
      <c r="AN949" t="s">
        <v>78</v>
      </c>
      <c r="AO949" t="s">
        <v>78</v>
      </c>
      <c r="AP949" t="s">
        <v>78</v>
      </c>
      <c r="AQ949" t="s">
        <v>74</v>
      </c>
      <c r="AR949" t="s">
        <v>77</v>
      </c>
      <c r="AS949" t="s">
        <v>78</v>
      </c>
      <c r="AT949" t="s">
        <v>77</v>
      </c>
      <c r="AU949" t="s">
        <v>78</v>
      </c>
      <c r="AV949" t="s">
        <v>78</v>
      </c>
      <c r="AW949" t="s">
        <v>78</v>
      </c>
      <c r="AX949" t="s">
        <v>78</v>
      </c>
      <c r="AY949">
        <v>4.2</v>
      </c>
      <c r="AZ949">
        <f t="shared" si="63"/>
        <v>1</v>
      </c>
      <c r="BA949">
        <f t="shared" si="63"/>
        <v>1</v>
      </c>
      <c r="BB949">
        <f t="shared" si="64"/>
        <v>0.4</v>
      </c>
      <c r="BC949">
        <f t="shared" si="55"/>
        <v>0</v>
      </c>
      <c r="BD949">
        <f>4/7</f>
        <v>0.5714285714285714</v>
      </c>
      <c r="BE949">
        <f>1/3</f>
        <v>0.33333333333333331</v>
      </c>
      <c r="BF949">
        <f>2/16</f>
        <v>0.125</v>
      </c>
      <c r="BG949">
        <f t="shared" si="56"/>
        <v>0</v>
      </c>
      <c r="BH949">
        <f>1/2</f>
        <v>0.5</v>
      </c>
      <c r="BI949">
        <f t="shared" si="53"/>
        <v>0.4</v>
      </c>
      <c r="BJ949">
        <f t="shared" si="65"/>
        <v>0.36363636363636365</v>
      </c>
      <c r="BK949">
        <f t="shared" si="57"/>
        <v>0</v>
      </c>
      <c r="BL949">
        <f>3/4</f>
        <v>0.75</v>
      </c>
      <c r="BM949">
        <f>4/4</f>
        <v>1</v>
      </c>
      <c r="BN949">
        <f>6/6</f>
        <v>1</v>
      </c>
      <c r="BO949">
        <f t="shared" si="58"/>
        <v>0</v>
      </c>
      <c r="BP949">
        <v>0</v>
      </c>
      <c r="BQ949" t="s">
        <v>74</v>
      </c>
      <c r="BR949" t="s">
        <v>74</v>
      </c>
      <c r="BS949" t="s">
        <v>74</v>
      </c>
      <c r="BT949" t="s">
        <v>74</v>
      </c>
      <c r="BU949" t="s">
        <v>74</v>
      </c>
      <c r="BV949" t="s">
        <v>74</v>
      </c>
      <c r="BW949" t="s">
        <v>74</v>
      </c>
      <c r="BX949" t="s">
        <v>74</v>
      </c>
      <c r="BY949" t="s">
        <v>74</v>
      </c>
      <c r="BZ949" t="s">
        <v>74</v>
      </c>
      <c r="CA949" t="s">
        <v>74</v>
      </c>
      <c r="CB949" t="s">
        <v>74</v>
      </c>
      <c r="CC949" t="s">
        <v>74</v>
      </c>
      <c r="CD949" t="s">
        <v>74</v>
      </c>
      <c r="CE949" t="s">
        <v>74</v>
      </c>
      <c r="CF949">
        <v>204.32143909999999</v>
      </c>
      <c r="CG949">
        <f>IF(CJ949&lt;$CH$1,CJ949,)</f>
        <v>0</v>
      </c>
      <c r="CH949">
        <v>1</v>
      </c>
      <c r="CI949">
        <v>950</v>
      </c>
      <c r="CJ949">
        <v>14999.99958</v>
      </c>
      <c r="CK949">
        <f t="shared" si="43"/>
        <v>408.64287819999998</v>
      </c>
      <c r="CL949">
        <f t="shared" si="44"/>
        <v>0</v>
      </c>
    </row>
    <row r="950" spans="1:90" x14ac:dyDescent="0.25">
      <c r="A950" s="5" t="s">
        <v>1020</v>
      </c>
      <c r="B950" s="2" t="s">
        <v>1075</v>
      </c>
      <c r="C950" s="10">
        <v>43556</v>
      </c>
      <c r="D950" s="10">
        <v>43586</v>
      </c>
      <c r="E950" s="14">
        <f t="shared" si="42"/>
        <v>1</v>
      </c>
      <c r="G950" s="3" t="s">
        <v>1074</v>
      </c>
      <c r="H950">
        <v>230</v>
      </c>
      <c r="I950">
        <v>76.8</v>
      </c>
      <c r="J950">
        <v>159.4</v>
      </c>
      <c r="K950">
        <v>8.9</v>
      </c>
      <c r="L950">
        <v>190</v>
      </c>
      <c r="M950">
        <v>81</v>
      </c>
      <c r="N950" t="s">
        <v>76</v>
      </c>
      <c r="O950">
        <v>268</v>
      </c>
      <c r="P950">
        <v>720</v>
      </c>
      <c r="Q950">
        <v>1544</v>
      </c>
      <c r="R950" t="s">
        <v>78</v>
      </c>
      <c r="S950" t="s">
        <v>77</v>
      </c>
      <c r="T950" t="s">
        <v>74</v>
      </c>
      <c r="U950">
        <v>8</v>
      </c>
      <c r="V950">
        <v>86.5</v>
      </c>
      <c r="W950">
        <v>2.2999999999999998</v>
      </c>
      <c r="X950">
        <v>4</v>
      </c>
      <c r="Y950">
        <v>128</v>
      </c>
      <c r="Z950" t="s">
        <v>107</v>
      </c>
      <c r="AA950">
        <v>5000</v>
      </c>
      <c r="AF950" t="s">
        <v>74</v>
      </c>
      <c r="AG950">
        <v>13</v>
      </c>
      <c r="AH950">
        <v>2.2000000000000002</v>
      </c>
      <c r="AI950">
        <v>20</v>
      </c>
      <c r="AJ950">
        <v>2</v>
      </c>
      <c r="AK950" t="s">
        <v>78</v>
      </c>
      <c r="AL950" t="s">
        <v>78</v>
      </c>
      <c r="AM950" t="s">
        <v>78</v>
      </c>
      <c r="AN950" t="s">
        <v>78</v>
      </c>
      <c r="AO950" t="s">
        <v>78</v>
      </c>
      <c r="AP950" t="s">
        <v>78</v>
      </c>
      <c r="AQ950" t="s">
        <v>74</v>
      </c>
      <c r="AR950" t="s">
        <v>77</v>
      </c>
      <c r="AS950" t="s">
        <v>78</v>
      </c>
      <c r="AT950" t="s">
        <v>78</v>
      </c>
      <c r="AU950" t="s">
        <v>78</v>
      </c>
      <c r="AV950" t="s">
        <v>78</v>
      </c>
      <c r="AW950" t="s">
        <v>78</v>
      </c>
      <c r="AX950" t="s">
        <v>78</v>
      </c>
      <c r="AY950">
        <v>5</v>
      </c>
      <c r="AZ950">
        <f t="shared" si="63"/>
        <v>1</v>
      </c>
      <c r="BA950">
        <f t="shared" si="63"/>
        <v>1</v>
      </c>
      <c r="BB950">
        <f t="shared" si="64"/>
        <v>0.4</v>
      </c>
      <c r="BC950">
        <f t="shared" si="55"/>
        <v>0</v>
      </c>
      <c r="BD950">
        <f>2/7</f>
        <v>0.2857142857142857</v>
      </c>
      <c r="BE950">
        <f>1/3</f>
        <v>0.33333333333333331</v>
      </c>
      <c r="BF950">
        <f>2/16</f>
        <v>0.125</v>
      </c>
      <c r="BG950">
        <f t="shared" si="56"/>
        <v>0</v>
      </c>
      <c r="BH950">
        <f>0/2</f>
        <v>0</v>
      </c>
      <c r="BI950">
        <f t="shared" si="53"/>
        <v>0.4</v>
      </c>
      <c r="BJ950">
        <f t="shared" si="65"/>
        <v>0.36363636363636365</v>
      </c>
      <c r="BK950">
        <f t="shared" si="57"/>
        <v>0</v>
      </c>
      <c r="BL950">
        <f>2/4</f>
        <v>0.5</v>
      </c>
      <c r="BM950">
        <f>2/4</f>
        <v>0.5</v>
      </c>
      <c r="BN950">
        <f>5/6</f>
        <v>0.83333333333333337</v>
      </c>
      <c r="BO950">
        <f t="shared" si="58"/>
        <v>0</v>
      </c>
      <c r="BP950">
        <v>3</v>
      </c>
      <c r="BQ950" t="s">
        <v>74</v>
      </c>
      <c r="BR950" t="s">
        <v>74</v>
      </c>
      <c r="BS950" t="s">
        <v>74</v>
      </c>
      <c r="BT950" t="s">
        <v>74</v>
      </c>
      <c r="BU950" t="s">
        <v>74</v>
      </c>
      <c r="BV950" t="s">
        <v>74</v>
      </c>
      <c r="BW950" t="s">
        <v>74</v>
      </c>
      <c r="BX950" t="s">
        <v>74</v>
      </c>
      <c r="BY950" t="s">
        <v>74</v>
      </c>
      <c r="BZ950" t="s">
        <v>74</v>
      </c>
      <c r="CA950" t="s">
        <v>74</v>
      </c>
      <c r="CB950" t="s">
        <v>74</v>
      </c>
      <c r="CC950" t="s">
        <v>74</v>
      </c>
      <c r="CD950" t="s">
        <v>74</v>
      </c>
      <c r="CE950" t="s">
        <v>74</v>
      </c>
      <c r="CF950">
        <v>204.32143909999999</v>
      </c>
      <c r="CG950">
        <f>IF(CJ950&lt;$CH$1,CJ950,)</f>
        <v>1823.6114540000001</v>
      </c>
      <c r="CH950">
        <v>1</v>
      </c>
      <c r="CI950">
        <v>951</v>
      </c>
      <c r="CJ950">
        <v>1823.6114540000001</v>
      </c>
      <c r="CK950">
        <f t="shared" si="43"/>
        <v>408.64287819999998</v>
      </c>
      <c r="CL950">
        <f t="shared" si="44"/>
        <v>998.91782254612599</v>
      </c>
    </row>
    <row r="951" spans="1:90" x14ac:dyDescent="0.25">
      <c r="A951" s="5" t="s">
        <v>1020</v>
      </c>
      <c r="B951" s="2" t="s">
        <v>1048</v>
      </c>
      <c r="C951" s="10">
        <v>43556</v>
      </c>
      <c r="D951" s="10">
        <v>43800</v>
      </c>
      <c r="E951" s="14">
        <f t="shared" si="42"/>
        <v>8</v>
      </c>
      <c r="F951" s="3" t="s">
        <v>1079</v>
      </c>
      <c r="G951" s="3" t="s">
        <v>1026</v>
      </c>
      <c r="H951">
        <v>530</v>
      </c>
      <c r="I951">
        <v>74.599999999999994</v>
      </c>
      <c r="J951">
        <v>165.7</v>
      </c>
      <c r="K951">
        <v>9</v>
      </c>
      <c r="L951">
        <v>200</v>
      </c>
      <c r="M951">
        <v>89</v>
      </c>
      <c r="N951" t="s">
        <v>111</v>
      </c>
      <c r="O951">
        <v>401</v>
      </c>
      <c r="P951">
        <v>1080</v>
      </c>
      <c r="Q951">
        <v>2460</v>
      </c>
      <c r="R951" t="s">
        <v>77</v>
      </c>
      <c r="S951" t="s">
        <v>78</v>
      </c>
      <c r="T951" t="s">
        <v>74</v>
      </c>
      <c r="U951">
        <v>8</v>
      </c>
      <c r="V951">
        <v>219.43100000000001</v>
      </c>
      <c r="W951">
        <v>2.2000000000000002</v>
      </c>
      <c r="X951">
        <v>8</v>
      </c>
      <c r="Y951">
        <v>256</v>
      </c>
      <c r="Z951" t="s">
        <v>107</v>
      </c>
      <c r="AA951">
        <v>4000</v>
      </c>
      <c r="AF951" t="s">
        <v>74</v>
      </c>
      <c r="AG951">
        <v>48</v>
      </c>
      <c r="AH951">
        <v>1.79</v>
      </c>
      <c r="AI951">
        <v>32</v>
      </c>
      <c r="AJ951">
        <v>2</v>
      </c>
      <c r="AK951" t="s">
        <v>78</v>
      </c>
      <c r="AL951" t="s">
        <v>78</v>
      </c>
      <c r="AM951" t="s">
        <v>78</v>
      </c>
      <c r="AN951" t="s">
        <v>78</v>
      </c>
      <c r="AO951" t="s">
        <v>78</v>
      </c>
      <c r="AP951" t="s">
        <v>78</v>
      </c>
      <c r="AQ951" t="s">
        <v>74</v>
      </c>
      <c r="AR951" t="s">
        <v>78</v>
      </c>
      <c r="AS951" t="s">
        <v>78</v>
      </c>
      <c r="AT951" t="s">
        <v>77</v>
      </c>
      <c r="AU951" t="s">
        <v>78</v>
      </c>
      <c r="AV951" t="s">
        <v>78</v>
      </c>
      <c r="AW951" t="s">
        <v>78</v>
      </c>
      <c r="AX951" t="s">
        <v>78</v>
      </c>
      <c r="AY951">
        <v>5</v>
      </c>
      <c r="AZ951">
        <f t="shared" si="63"/>
        <v>1</v>
      </c>
      <c r="BA951">
        <f t="shared" si="63"/>
        <v>1</v>
      </c>
      <c r="BB951">
        <f t="shared" si="64"/>
        <v>0.4</v>
      </c>
      <c r="BC951">
        <f t="shared" ref="BC951:BC982" si="66">0/1</f>
        <v>0</v>
      </c>
      <c r="BD951">
        <f>4/7</f>
        <v>0.5714285714285714</v>
      </c>
      <c r="BE951">
        <f>3/3</f>
        <v>1</v>
      </c>
      <c r="BF951">
        <f>4/16</f>
        <v>0.25</v>
      </c>
      <c r="BG951">
        <f t="shared" ref="BG951:BG982" si="67">0/4</f>
        <v>0</v>
      </c>
      <c r="BH951">
        <f>1/2</f>
        <v>0.5</v>
      </c>
      <c r="BI951">
        <f t="shared" si="53"/>
        <v>0.4</v>
      </c>
      <c r="BJ951">
        <f t="shared" si="65"/>
        <v>0.36363636363636365</v>
      </c>
      <c r="BK951">
        <f t="shared" ref="BK951:BK982" si="68">0/2</f>
        <v>0</v>
      </c>
      <c r="BL951">
        <f>3/4</f>
        <v>0.75</v>
      </c>
      <c r="BM951">
        <f>4/4</f>
        <v>1</v>
      </c>
      <c r="BN951">
        <f>6/6</f>
        <v>1</v>
      </c>
      <c r="BO951">
        <f t="shared" ref="BO951:BO982" si="69">0/3</f>
        <v>0</v>
      </c>
      <c r="BP951">
        <v>1</v>
      </c>
      <c r="BQ951" t="s">
        <v>74</v>
      </c>
      <c r="BR951" t="s">
        <v>74</v>
      </c>
      <c r="BS951" t="s">
        <v>74</v>
      </c>
      <c r="BT951" t="s">
        <v>74</v>
      </c>
      <c r="BU951" t="s">
        <v>74</v>
      </c>
      <c r="BV951" t="s">
        <v>74</v>
      </c>
      <c r="BW951" t="s">
        <v>74</v>
      </c>
      <c r="BX951" t="s">
        <v>74</v>
      </c>
      <c r="BY951" t="s">
        <v>74</v>
      </c>
      <c r="BZ951" t="s">
        <v>74</v>
      </c>
      <c r="CA951" t="s">
        <v>74</v>
      </c>
      <c r="CB951" t="s">
        <v>74</v>
      </c>
      <c r="CC951" t="s">
        <v>74</v>
      </c>
      <c r="CD951" t="s">
        <v>74</v>
      </c>
      <c r="CE951" t="s">
        <v>74</v>
      </c>
      <c r="CF951">
        <v>204.32143909999999</v>
      </c>
      <c r="CG951">
        <f>IF(CJ951&lt;$CH$1,CJ951,)</f>
        <v>0</v>
      </c>
      <c r="CH951">
        <v>1</v>
      </c>
      <c r="CI951">
        <v>952</v>
      </c>
      <c r="CJ951">
        <v>10456.50553</v>
      </c>
      <c r="CK951">
        <f t="shared" si="43"/>
        <v>408.64287819999998</v>
      </c>
      <c r="CL951">
        <f t="shared" si="44"/>
        <v>0</v>
      </c>
    </row>
    <row r="952" spans="1:90" x14ac:dyDescent="0.25">
      <c r="A952" s="5" t="s">
        <v>1020</v>
      </c>
      <c r="B952" s="2" t="s">
        <v>1056</v>
      </c>
      <c r="C952" s="10">
        <v>43525</v>
      </c>
      <c r="D952" s="10">
        <v>43586</v>
      </c>
      <c r="E952" s="14">
        <f t="shared" si="42"/>
        <v>2</v>
      </c>
      <c r="G952" s="3" t="s">
        <v>1078</v>
      </c>
      <c r="H952">
        <v>430</v>
      </c>
      <c r="I952">
        <v>75.900000000000006</v>
      </c>
      <c r="J952">
        <v>162</v>
      </c>
      <c r="K952">
        <v>8.5</v>
      </c>
      <c r="L952">
        <v>189</v>
      </c>
      <c r="M952">
        <v>85</v>
      </c>
      <c r="N952" t="s">
        <v>76</v>
      </c>
      <c r="O952">
        <v>395</v>
      </c>
      <c r="P952">
        <v>1080</v>
      </c>
      <c r="Q952">
        <v>2340</v>
      </c>
      <c r="R952" t="s">
        <v>77</v>
      </c>
      <c r="S952" t="s">
        <v>78</v>
      </c>
      <c r="T952" t="s">
        <v>74</v>
      </c>
      <c r="U952">
        <v>8</v>
      </c>
      <c r="V952">
        <v>186.816</v>
      </c>
      <c r="W952">
        <v>2.1</v>
      </c>
      <c r="X952">
        <v>6</v>
      </c>
      <c r="Y952">
        <v>128</v>
      </c>
      <c r="Z952" t="s">
        <v>104</v>
      </c>
      <c r="AA952">
        <v>3940</v>
      </c>
      <c r="AF952" t="s">
        <v>74</v>
      </c>
      <c r="AG952">
        <v>12.2</v>
      </c>
      <c r="AH952">
        <v>1.79</v>
      </c>
      <c r="AI952">
        <v>24.8</v>
      </c>
      <c r="AJ952">
        <v>2</v>
      </c>
      <c r="AK952" t="s">
        <v>78</v>
      </c>
      <c r="AL952" t="s">
        <v>78</v>
      </c>
      <c r="AM952" t="s">
        <v>78</v>
      </c>
      <c r="AN952" t="s">
        <v>78</v>
      </c>
      <c r="AO952" t="s">
        <v>78</v>
      </c>
      <c r="AP952" t="s">
        <v>78</v>
      </c>
      <c r="AQ952" t="s">
        <v>74</v>
      </c>
      <c r="AR952" t="s">
        <v>77</v>
      </c>
      <c r="AS952" t="s">
        <v>78</v>
      </c>
      <c r="AT952" t="s">
        <v>78</v>
      </c>
      <c r="AU952" t="s">
        <v>78</v>
      </c>
      <c r="AV952" t="s">
        <v>78</v>
      </c>
      <c r="AW952" t="s">
        <v>78</v>
      </c>
      <c r="AX952" t="s">
        <v>78</v>
      </c>
      <c r="AY952">
        <v>4.2</v>
      </c>
      <c r="AZ952">
        <f t="shared" si="63"/>
        <v>1</v>
      </c>
      <c r="BA952">
        <f t="shared" si="63"/>
        <v>1</v>
      </c>
      <c r="BB952">
        <f t="shared" si="64"/>
        <v>0.4</v>
      </c>
      <c r="BC952">
        <f t="shared" si="66"/>
        <v>0</v>
      </c>
      <c r="BD952">
        <f>4/7</f>
        <v>0.5714285714285714</v>
      </c>
      <c r="BE952">
        <f>1/3</f>
        <v>0.33333333333333331</v>
      </c>
      <c r="BF952">
        <f>2/16</f>
        <v>0.125</v>
      </c>
      <c r="BG952">
        <f t="shared" si="67"/>
        <v>0</v>
      </c>
      <c r="BH952">
        <f>1/2</f>
        <v>0.5</v>
      </c>
      <c r="BI952">
        <f t="shared" si="53"/>
        <v>0.4</v>
      </c>
      <c r="BJ952">
        <f t="shared" si="65"/>
        <v>0.36363636363636365</v>
      </c>
      <c r="BK952">
        <f t="shared" si="68"/>
        <v>0</v>
      </c>
      <c r="BL952">
        <f>3/4</f>
        <v>0.75</v>
      </c>
      <c r="BM952">
        <f>4/4</f>
        <v>1</v>
      </c>
      <c r="BN952">
        <f>6/6</f>
        <v>1</v>
      </c>
      <c r="BO952">
        <f t="shared" si="69"/>
        <v>0</v>
      </c>
      <c r="BP952">
        <v>0</v>
      </c>
      <c r="BQ952" t="s">
        <v>74</v>
      </c>
      <c r="BR952" t="s">
        <v>74</v>
      </c>
      <c r="BS952" t="s">
        <v>74</v>
      </c>
      <c r="BT952" t="s">
        <v>74</v>
      </c>
      <c r="BU952" t="s">
        <v>74</v>
      </c>
      <c r="BV952" t="s">
        <v>74</v>
      </c>
      <c r="BW952" t="s">
        <v>74</v>
      </c>
      <c r="BX952" t="s">
        <v>74</v>
      </c>
      <c r="BY952" t="s">
        <v>74</v>
      </c>
      <c r="BZ952" t="s">
        <v>74</v>
      </c>
      <c r="CA952" t="s">
        <v>74</v>
      </c>
      <c r="CB952" t="s">
        <v>74</v>
      </c>
      <c r="CC952" t="s">
        <v>74</v>
      </c>
      <c r="CD952" t="s">
        <v>74</v>
      </c>
      <c r="CE952" t="s">
        <v>74</v>
      </c>
      <c r="CF952">
        <v>255.2714101</v>
      </c>
      <c r="CG952">
        <f>IF(CJ952&lt;$CH$1,CJ952,)</f>
        <v>0</v>
      </c>
      <c r="CH952">
        <v>1</v>
      </c>
      <c r="CI952">
        <v>953</v>
      </c>
      <c r="CJ952">
        <v>5718.7770369999998</v>
      </c>
      <c r="CK952">
        <f t="shared" si="43"/>
        <v>510.54282019999999</v>
      </c>
      <c r="CL952">
        <f t="shared" si="44"/>
        <v>0</v>
      </c>
    </row>
    <row r="953" spans="1:90" x14ac:dyDescent="0.25">
      <c r="A953" s="5" t="s">
        <v>1020</v>
      </c>
      <c r="B953" s="2" t="s">
        <v>1047</v>
      </c>
      <c r="C953" s="10">
        <v>43525</v>
      </c>
      <c r="D953" s="10">
        <v>43800</v>
      </c>
      <c r="E953" s="14">
        <f t="shared" si="42"/>
        <v>9</v>
      </c>
      <c r="F953" s="3" t="s">
        <v>1079</v>
      </c>
      <c r="G953" s="3" t="s">
        <v>1024</v>
      </c>
      <c r="H953">
        <v>480</v>
      </c>
      <c r="I953">
        <v>74.3</v>
      </c>
      <c r="J953">
        <v>157.69999999999999</v>
      </c>
      <c r="K953">
        <v>9</v>
      </c>
      <c r="L953">
        <v>188</v>
      </c>
      <c r="M953">
        <v>85</v>
      </c>
      <c r="N953" t="s">
        <v>111</v>
      </c>
      <c r="O953">
        <v>403</v>
      </c>
      <c r="P953">
        <v>1080</v>
      </c>
      <c r="Q953">
        <v>2340</v>
      </c>
      <c r="R953" t="s">
        <v>77</v>
      </c>
      <c r="S953" t="s">
        <v>78</v>
      </c>
      <c r="T953" t="s">
        <v>74</v>
      </c>
      <c r="U953">
        <v>8</v>
      </c>
      <c r="V953">
        <v>215.41</v>
      </c>
      <c r="W953">
        <v>2.2000000000000002</v>
      </c>
      <c r="X953">
        <v>8</v>
      </c>
      <c r="Y953">
        <v>256</v>
      </c>
      <c r="Z953" t="s">
        <v>107</v>
      </c>
      <c r="AA953">
        <v>4000</v>
      </c>
      <c r="AF953" t="s">
        <v>74</v>
      </c>
      <c r="AG953">
        <v>48</v>
      </c>
      <c r="AH953">
        <v>1.79</v>
      </c>
      <c r="AI953">
        <v>16</v>
      </c>
      <c r="AJ953">
        <v>2</v>
      </c>
      <c r="AK953" t="s">
        <v>78</v>
      </c>
      <c r="AL953" t="s">
        <v>78</v>
      </c>
      <c r="AM953" t="s">
        <v>78</v>
      </c>
      <c r="AN953" t="s">
        <v>78</v>
      </c>
      <c r="AO953" t="s">
        <v>78</v>
      </c>
      <c r="AP953" t="s">
        <v>78</v>
      </c>
      <c r="AQ953" t="s">
        <v>74</v>
      </c>
      <c r="AR953" t="s">
        <v>77</v>
      </c>
      <c r="AS953" t="s">
        <v>78</v>
      </c>
      <c r="AT953" t="s">
        <v>77</v>
      </c>
      <c r="AU953" t="s">
        <v>78</v>
      </c>
      <c r="AV953" t="s">
        <v>78</v>
      </c>
      <c r="AW953" t="s">
        <v>78</v>
      </c>
      <c r="AX953" t="s">
        <v>78</v>
      </c>
      <c r="AY953">
        <v>5</v>
      </c>
      <c r="AZ953">
        <f t="shared" si="63"/>
        <v>1</v>
      </c>
      <c r="BA953">
        <f t="shared" si="63"/>
        <v>1</v>
      </c>
      <c r="BB953">
        <f>3/5</f>
        <v>0.6</v>
      </c>
      <c r="BC953">
        <f t="shared" si="66"/>
        <v>0</v>
      </c>
      <c r="BD953">
        <f>4/7</f>
        <v>0.5714285714285714</v>
      </c>
      <c r="BE953">
        <f>3/3</f>
        <v>1</v>
      </c>
      <c r="BF953">
        <f>6/16</f>
        <v>0.375</v>
      </c>
      <c r="BG953">
        <f t="shared" si="67"/>
        <v>0</v>
      </c>
      <c r="BH953">
        <f>1/2</f>
        <v>0.5</v>
      </c>
      <c r="BI953">
        <f t="shared" si="53"/>
        <v>0.4</v>
      </c>
      <c r="BJ953">
        <f t="shared" si="65"/>
        <v>0.36363636363636365</v>
      </c>
      <c r="BK953">
        <f t="shared" si="68"/>
        <v>0</v>
      </c>
      <c r="BL953">
        <f>3/4</f>
        <v>0.75</v>
      </c>
      <c r="BM953">
        <f>4/4</f>
        <v>1</v>
      </c>
      <c r="BN953">
        <f>6/6</f>
        <v>1</v>
      </c>
      <c r="BO953">
        <f t="shared" si="69"/>
        <v>0</v>
      </c>
      <c r="BP953">
        <v>0</v>
      </c>
      <c r="BQ953" t="s">
        <v>74</v>
      </c>
      <c r="BR953" t="s">
        <v>74</v>
      </c>
      <c r="BS953" t="s">
        <v>74</v>
      </c>
      <c r="BT953" t="s">
        <v>74</v>
      </c>
      <c r="BU953" t="s">
        <v>74</v>
      </c>
      <c r="BV953" t="s">
        <v>74</v>
      </c>
      <c r="BW953" t="s">
        <v>74</v>
      </c>
      <c r="BX953" t="s">
        <v>74</v>
      </c>
      <c r="BY953" t="s">
        <v>74</v>
      </c>
      <c r="BZ953" t="s">
        <v>74</v>
      </c>
      <c r="CA953" t="s">
        <v>74</v>
      </c>
      <c r="CB953" t="s">
        <v>74</v>
      </c>
      <c r="CC953" t="s">
        <v>74</v>
      </c>
      <c r="CD953" t="s">
        <v>74</v>
      </c>
      <c r="CE953" t="s">
        <v>74</v>
      </c>
      <c r="CF953">
        <v>255.2714101</v>
      </c>
      <c r="CG953">
        <f>IF(CJ953&lt;$CH$1,CJ953,)</f>
        <v>0</v>
      </c>
      <c r="CH953">
        <v>1</v>
      </c>
      <c r="CI953">
        <v>954</v>
      </c>
      <c r="CJ953">
        <v>9272.4078069999996</v>
      </c>
      <c r="CK953">
        <f t="shared" si="43"/>
        <v>510.54282019999999</v>
      </c>
      <c r="CL953">
        <f t="shared" si="44"/>
        <v>0</v>
      </c>
    </row>
    <row r="954" spans="1:90" x14ac:dyDescent="0.25">
      <c r="A954" s="5" t="s">
        <v>1020</v>
      </c>
      <c r="B954" s="2" t="s">
        <v>1080</v>
      </c>
      <c r="C954" s="10">
        <v>43525</v>
      </c>
      <c r="E954" s="14" t="e">
        <f t="shared" si="42"/>
        <v>#NUM!</v>
      </c>
      <c r="H954">
        <v>108</v>
      </c>
      <c r="I954">
        <v>75.099999999999994</v>
      </c>
      <c r="J954">
        <v>155.1</v>
      </c>
      <c r="K954">
        <v>8.3000000000000007</v>
      </c>
      <c r="L954">
        <v>163</v>
      </c>
      <c r="M954">
        <v>82</v>
      </c>
      <c r="N954" t="s">
        <v>76</v>
      </c>
      <c r="O954">
        <v>270</v>
      </c>
      <c r="P954">
        <v>720</v>
      </c>
      <c r="Q954">
        <v>1520</v>
      </c>
      <c r="R954" t="s">
        <v>78</v>
      </c>
      <c r="S954" t="s">
        <v>77</v>
      </c>
      <c r="T954" t="s">
        <v>74</v>
      </c>
      <c r="U954">
        <v>8</v>
      </c>
      <c r="V954">
        <v>75.45</v>
      </c>
      <c r="W954">
        <v>2</v>
      </c>
      <c r="X954">
        <v>2</v>
      </c>
      <c r="Y954">
        <v>32</v>
      </c>
      <c r="Z954" t="s">
        <v>104</v>
      </c>
      <c r="AA954">
        <v>4030</v>
      </c>
      <c r="AF954" t="s">
        <v>74</v>
      </c>
      <c r="AG954">
        <v>13</v>
      </c>
      <c r="AH954">
        <v>2.2000000000000002</v>
      </c>
      <c r="AI954">
        <v>8</v>
      </c>
      <c r="AJ954">
        <v>1.8</v>
      </c>
      <c r="AK954" t="s">
        <v>77</v>
      </c>
      <c r="AL954" t="s">
        <v>78</v>
      </c>
      <c r="AM954" t="s">
        <v>78</v>
      </c>
      <c r="AN954" t="s">
        <v>78</v>
      </c>
      <c r="AO954" t="s">
        <v>78</v>
      </c>
      <c r="AP954" t="s">
        <v>78</v>
      </c>
      <c r="AQ954" t="s">
        <v>74</v>
      </c>
      <c r="AR954" t="s">
        <v>77</v>
      </c>
      <c r="AS954" t="s">
        <v>78</v>
      </c>
      <c r="AT954" t="s">
        <v>78</v>
      </c>
      <c r="AU954" t="s">
        <v>78</v>
      </c>
      <c r="AV954" t="s">
        <v>78</v>
      </c>
      <c r="AW954" t="s">
        <v>78</v>
      </c>
      <c r="AX954" t="s">
        <v>78</v>
      </c>
      <c r="AY954">
        <v>5</v>
      </c>
      <c r="AZ954">
        <f t="shared" si="63"/>
        <v>1</v>
      </c>
      <c r="BA954">
        <f t="shared" si="63"/>
        <v>1</v>
      </c>
      <c r="BB954">
        <f>2/5</f>
        <v>0.4</v>
      </c>
      <c r="BC954">
        <f t="shared" si="66"/>
        <v>0</v>
      </c>
      <c r="BD954">
        <f>3/7</f>
        <v>0.42857142857142855</v>
      </c>
      <c r="BE954">
        <f>1/3</f>
        <v>0.33333333333333331</v>
      </c>
      <c r="BF954">
        <f>1/16</f>
        <v>6.25E-2</v>
      </c>
      <c r="BG954">
        <f t="shared" si="67"/>
        <v>0</v>
      </c>
      <c r="BH954">
        <f>0/2</f>
        <v>0</v>
      </c>
      <c r="BI954">
        <f t="shared" si="53"/>
        <v>0.4</v>
      </c>
      <c r="BJ954">
        <f>3/11</f>
        <v>0.27272727272727271</v>
      </c>
      <c r="BK954">
        <f t="shared" si="68"/>
        <v>0</v>
      </c>
      <c r="BL954">
        <f>2/4</f>
        <v>0.5</v>
      </c>
      <c r="BM954">
        <f>2/4</f>
        <v>0.5</v>
      </c>
      <c r="BN954">
        <f>4/6</f>
        <v>0.66666666666666663</v>
      </c>
      <c r="BO954">
        <f t="shared" si="69"/>
        <v>0</v>
      </c>
      <c r="BP954">
        <v>2</v>
      </c>
      <c r="BQ954" t="s">
        <v>74</v>
      </c>
      <c r="BR954" t="s">
        <v>74</v>
      </c>
      <c r="BS954" t="s">
        <v>74</v>
      </c>
      <c r="BT954" t="s">
        <v>74</v>
      </c>
      <c r="BU954" t="s">
        <v>74</v>
      </c>
      <c r="BV954" t="s">
        <v>74</v>
      </c>
      <c r="BW954" t="s">
        <v>74</v>
      </c>
      <c r="BX954" t="s">
        <v>74</v>
      </c>
      <c r="BY954" t="s">
        <v>74</v>
      </c>
      <c r="BZ954" t="s">
        <v>74</v>
      </c>
      <c r="CA954" t="s">
        <v>74</v>
      </c>
      <c r="CB954" t="s">
        <v>74</v>
      </c>
      <c r="CC954" t="s">
        <v>74</v>
      </c>
      <c r="CD954" t="s">
        <v>74</v>
      </c>
      <c r="CE954" t="s">
        <v>74</v>
      </c>
      <c r="CF954">
        <v>255.2714101</v>
      </c>
      <c r="CG954">
        <f>IF(CJ954&lt;$CH$1,CJ954,)</f>
        <v>2430.2528480000001</v>
      </c>
      <c r="CH954">
        <v>1</v>
      </c>
      <c r="CI954">
        <v>955</v>
      </c>
      <c r="CJ954">
        <v>2430.2528480000001</v>
      </c>
      <c r="CK954">
        <f t="shared" si="43"/>
        <v>510.54282019999999</v>
      </c>
      <c r="CL954">
        <f t="shared" si="44"/>
        <v>1331.217172296112</v>
      </c>
    </row>
    <row r="955" spans="1:90" x14ac:dyDescent="0.25">
      <c r="A955" s="5" t="s">
        <v>1020</v>
      </c>
      <c r="B955" s="2" t="s">
        <v>1049</v>
      </c>
      <c r="C955" s="10">
        <v>43525</v>
      </c>
      <c r="D955" s="10">
        <v>43800</v>
      </c>
      <c r="E955" s="14">
        <f t="shared" si="42"/>
        <v>9</v>
      </c>
      <c r="F955" s="3" t="s">
        <v>1081</v>
      </c>
      <c r="G955" s="3" t="s">
        <v>1037</v>
      </c>
      <c r="H955">
        <v>320</v>
      </c>
      <c r="I955">
        <v>75.900000000000006</v>
      </c>
      <c r="J955">
        <v>162</v>
      </c>
      <c r="K955">
        <v>8.5</v>
      </c>
      <c r="L955">
        <v>189</v>
      </c>
      <c r="M955">
        <v>85</v>
      </c>
      <c r="N955" t="s">
        <v>76</v>
      </c>
      <c r="O955">
        <v>395</v>
      </c>
      <c r="P955">
        <v>1080</v>
      </c>
      <c r="Q955">
        <v>2340</v>
      </c>
      <c r="R955" t="s">
        <v>77</v>
      </c>
      <c r="S955" t="s">
        <v>78</v>
      </c>
      <c r="T955" t="s">
        <v>74</v>
      </c>
      <c r="U955">
        <v>8</v>
      </c>
      <c r="V955">
        <v>179.64400000000001</v>
      </c>
      <c r="W955">
        <v>2.1</v>
      </c>
      <c r="X955">
        <v>6</v>
      </c>
      <c r="Y955">
        <v>64</v>
      </c>
      <c r="Z955" t="s">
        <v>104</v>
      </c>
      <c r="AA955">
        <v>4000</v>
      </c>
      <c r="AF955" t="s">
        <v>74</v>
      </c>
      <c r="AG955">
        <v>12</v>
      </c>
      <c r="AH955">
        <v>1.79</v>
      </c>
      <c r="AI955">
        <v>32</v>
      </c>
      <c r="AJ955">
        <v>2</v>
      </c>
      <c r="AK955" t="s">
        <v>78</v>
      </c>
      <c r="AL955" t="s">
        <v>78</v>
      </c>
      <c r="AM955" t="s">
        <v>78</v>
      </c>
      <c r="AN955" t="s">
        <v>78</v>
      </c>
      <c r="AO955" t="s">
        <v>78</v>
      </c>
      <c r="AP955" t="s">
        <v>78</v>
      </c>
      <c r="AQ955" t="s">
        <v>74</v>
      </c>
      <c r="AR955" t="s">
        <v>77</v>
      </c>
      <c r="AS955" t="s">
        <v>78</v>
      </c>
      <c r="AT955" t="s">
        <v>78</v>
      </c>
      <c r="AU955" t="s">
        <v>78</v>
      </c>
      <c r="AV955" t="s">
        <v>78</v>
      </c>
      <c r="AW955" t="s">
        <v>78</v>
      </c>
      <c r="AX955" t="s">
        <v>78</v>
      </c>
      <c r="AY955">
        <v>4.2</v>
      </c>
      <c r="AZ955">
        <f t="shared" si="63"/>
        <v>1</v>
      </c>
      <c r="BA955">
        <f t="shared" si="63"/>
        <v>1</v>
      </c>
      <c r="BB955">
        <f>3/5</f>
        <v>0.6</v>
      </c>
      <c r="BC955">
        <f t="shared" si="66"/>
        <v>0</v>
      </c>
      <c r="BD955">
        <f>3/7</f>
        <v>0.42857142857142855</v>
      </c>
      <c r="BE955">
        <f>1/3</f>
        <v>0.33333333333333331</v>
      </c>
      <c r="BF955">
        <f>2/16</f>
        <v>0.125</v>
      </c>
      <c r="BG955">
        <f t="shared" si="67"/>
        <v>0</v>
      </c>
      <c r="BH955">
        <f>0/2</f>
        <v>0</v>
      </c>
      <c r="BI955">
        <f t="shared" si="53"/>
        <v>0.4</v>
      </c>
      <c r="BJ955">
        <f>4/11</f>
        <v>0.36363636363636365</v>
      </c>
      <c r="BK955">
        <f t="shared" si="68"/>
        <v>0</v>
      </c>
      <c r="BL955">
        <f>2/4</f>
        <v>0.5</v>
      </c>
      <c r="BM955">
        <f>2/4</f>
        <v>0.5</v>
      </c>
      <c r="BN955">
        <f>5/6</f>
        <v>0.83333333333333337</v>
      </c>
      <c r="BO955">
        <f t="shared" si="69"/>
        <v>0</v>
      </c>
      <c r="BP955">
        <v>1</v>
      </c>
      <c r="BQ955" t="s">
        <v>74</v>
      </c>
      <c r="BR955" t="s">
        <v>74</v>
      </c>
      <c r="BS955" t="s">
        <v>74</v>
      </c>
      <c r="BT955" t="s">
        <v>74</v>
      </c>
      <c r="BU955" t="s">
        <v>74</v>
      </c>
      <c r="BV955" t="s">
        <v>74</v>
      </c>
      <c r="BW955" t="s">
        <v>74</v>
      </c>
      <c r="BX955" t="s">
        <v>74</v>
      </c>
      <c r="BY955" t="s">
        <v>74</v>
      </c>
      <c r="BZ955" t="s">
        <v>74</v>
      </c>
      <c r="CA955" t="s">
        <v>74</v>
      </c>
      <c r="CB955" t="s">
        <v>74</v>
      </c>
      <c r="CC955" t="s">
        <v>74</v>
      </c>
      <c r="CD955" t="s">
        <v>74</v>
      </c>
      <c r="CE955" t="s">
        <v>74</v>
      </c>
      <c r="CF955">
        <v>255.2714101</v>
      </c>
      <c r="CG955">
        <f>IF(CJ955&lt;$CH$1,CJ955,)</f>
        <v>1000.277134</v>
      </c>
      <c r="CH955">
        <v>1</v>
      </c>
      <c r="CI955">
        <v>956</v>
      </c>
      <c r="CJ955">
        <v>1000.277134</v>
      </c>
      <c r="CK955">
        <f t="shared" si="43"/>
        <v>510.54282019999999</v>
      </c>
      <c r="CL955">
        <f t="shared" si="44"/>
        <v>547.92080541404596</v>
      </c>
    </row>
    <row r="956" spans="1:90" x14ac:dyDescent="0.25">
      <c r="A956" s="5" t="s">
        <v>1020</v>
      </c>
      <c r="B956" s="2" t="s">
        <v>1067</v>
      </c>
      <c r="C956" s="10">
        <v>43525</v>
      </c>
      <c r="D956" s="10">
        <v>43678</v>
      </c>
      <c r="E956" s="14">
        <f t="shared" si="42"/>
        <v>5</v>
      </c>
      <c r="G956" s="3" t="s">
        <v>1046</v>
      </c>
      <c r="H956">
        <v>480</v>
      </c>
      <c r="I956">
        <v>75.2</v>
      </c>
      <c r="J956">
        <v>157.69999999999999</v>
      </c>
      <c r="K956">
        <v>8.5</v>
      </c>
      <c r="L956">
        <v>196</v>
      </c>
      <c r="M956">
        <v>85</v>
      </c>
      <c r="N956" t="s">
        <v>111</v>
      </c>
      <c r="O956">
        <v>402</v>
      </c>
      <c r="P956">
        <v>1080</v>
      </c>
      <c r="Q956">
        <v>2340</v>
      </c>
      <c r="R956" t="s">
        <v>78</v>
      </c>
      <c r="S956" t="s">
        <v>77</v>
      </c>
      <c r="T956" t="s">
        <v>74</v>
      </c>
      <c r="U956">
        <v>8</v>
      </c>
      <c r="V956">
        <v>420.19900000000001</v>
      </c>
      <c r="W956">
        <v>2.84</v>
      </c>
      <c r="X956">
        <v>6</v>
      </c>
      <c r="Y956">
        <v>128</v>
      </c>
      <c r="Z956" t="s">
        <v>77</v>
      </c>
      <c r="AA956">
        <v>4000</v>
      </c>
      <c r="AF956" t="s">
        <v>74</v>
      </c>
      <c r="AG956">
        <v>12</v>
      </c>
      <c r="AH956">
        <v>1.79</v>
      </c>
      <c r="AI956">
        <v>12</v>
      </c>
      <c r="AJ956">
        <v>2</v>
      </c>
      <c r="AK956" t="s">
        <v>78</v>
      </c>
      <c r="AL956" t="s">
        <v>78</v>
      </c>
      <c r="AM956" t="s">
        <v>78</v>
      </c>
      <c r="AN956" t="s">
        <v>78</v>
      </c>
      <c r="AO956" t="s">
        <v>78</v>
      </c>
      <c r="AP956" t="s">
        <v>78</v>
      </c>
      <c r="AQ956" t="s">
        <v>74</v>
      </c>
      <c r="AR956" t="s">
        <v>78</v>
      </c>
      <c r="AS956" t="s">
        <v>77</v>
      </c>
      <c r="AT956" t="s">
        <v>77</v>
      </c>
      <c r="AU956" t="s">
        <v>78</v>
      </c>
      <c r="AV956" t="s">
        <v>78</v>
      </c>
      <c r="AW956" t="s">
        <v>78</v>
      </c>
      <c r="AX956" t="s">
        <v>78</v>
      </c>
      <c r="AY956">
        <v>5</v>
      </c>
      <c r="AZ956">
        <f t="shared" si="63"/>
        <v>1</v>
      </c>
      <c r="BA956">
        <f t="shared" si="63"/>
        <v>1</v>
      </c>
      <c r="BB956">
        <f>2/5</f>
        <v>0.4</v>
      </c>
      <c r="BC956">
        <f t="shared" si="66"/>
        <v>0</v>
      </c>
      <c r="BD956">
        <f>4/7</f>
        <v>0.5714285714285714</v>
      </c>
      <c r="BE956">
        <f>2/3</f>
        <v>0.66666666666666663</v>
      </c>
      <c r="BF956">
        <f>4/16</f>
        <v>0.25</v>
      </c>
      <c r="BG956">
        <f t="shared" si="67"/>
        <v>0</v>
      </c>
      <c r="BH956">
        <f>1/2</f>
        <v>0.5</v>
      </c>
      <c r="BI956">
        <f t="shared" si="53"/>
        <v>0.4</v>
      </c>
      <c r="BJ956">
        <f>4/11</f>
        <v>0.36363636363636365</v>
      </c>
      <c r="BK956">
        <f t="shared" si="68"/>
        <v>0</v>
      </c>
      <c r="BL956">
        <f>3/4</f>
        <v>0.75</v>
      </c>
      <c r="BM956">
        <f>4/4</f>
        <v>1</v>
      </c>
      <c r="BN956">
        <f>6/6</f>
        <v>1</v>
      </c>
      <c r="BO956">
        <f t="shared" si="69"/>
        <v>0</v>
      </c>
      <c r="BP956">
        <v>3</v>
      </c>
      <c r="BQ956" t="s">
        <v>74</v>
      </c>
      <c r="BR956" t="s">
        <v>74</v>
      </c>
      <c r="BS956" t="s">
        <v>74</v>
      </c>
      <c r="BT956" t="s">
        <v>74</v>
      </c>
      <c r="BU956" t="s">
        <v>74</v>
      </c>
      <c r="BV956" t="s">
        <v>74</v>
      </c>
      <c r="BW956" t="s">
        <v>74</v>
      </c>
      <c r="BX956" t="s">
        <v>74</v>
      </c>
      <c r="BY956" t="s">
        <v>74</v>
      </c>
      <c r="BZ956" t="s">
        <v>74</v>
      </c>
      <c r="CA956" t="s">
        <v>74</v>
      </c>
      <c r="CB956" t="s">
        <v>74</v>
      </c>
      <c r="CC956" t="s">
        <v>74</v>
      </c>
      <c r="CD956" t="s">
        <v>74</v>
      </c>
      <c r="CE956" t="s">
        <v>74</v>
      </c>
      <c r="CF956">
        <v>255.2714101</v>
      </c>
      <c r="CG956">
        <f>IF(CJ956&lt;$CH$1,CJ956,)</f>
        <v>0</v>
      </c>
      <c r="CH956">
        <v>1</v>
      </c>
      <c r="CI956">
        <v>957</v>
      </c>
      <c r="CJ956">
        <v>10464.397730000001</v>
      </c>
      <c r="CK956">
        <f t="shared" si="43"/>
        <v>510.54282019999999</v>
      </c>
      <c r="CL956">
        <f t="shared" si="44"/>
        <v>0</v>
      </c>
    </row>
    <row r="957" spans="1:90" x14ac:dyDescent="0.25">
      <c r="A957" s="5" t="s">
        <v>1020</v>
      </c>
      <c r="B957" s="2" t="s">
        <v>1063</v>
      </c>
      <c r="C957" s="10">
        <v>43497</v>
      </c>
      <c r="D957" s="10">
        <v>43678</v>
      </c>
      <c r="E957" s="14">
        <f t="shared" si="42"/>
        <v>6</v>
      </c>
      <c r="G957" s="3" t="s">
        <v>1022</v>
      </c>
      <c r="H957">
        <v>360</v>
      </c>
      <c r="I957">
        <v>74.7</v>
      </c>
      <c r="J957">
        <v>157.30000000000001</v>
      </c>
      <c r="K957">
        <v>8.1999999999999993</v>
      </c>
      <c r="L957">
        <v>185</v>
      </c>
      <c r="M957">
        <v>85</v>
      </c>
      <c r="N957" t="s">
        <v>111</v>
      </c>
      <c r="O957">
        <v>403</v>
      </c>
      <c r="P957">
        <v>1080</v>
      </c>
      <c r="Q957">
        <v>2340</v>
      </c>
      <c r="R957" t="s">
        <v>78</v>
      </c>
      <c r="S957" t="s">
        <v>77</v>
      </c>
      <c r="T957" t="s">
        <v>74</v>
      </c>
      <c r="U957">
        <v>8</v>
      </c>
      <c r="V957">
        <v>213.905</v>
      </c>
      <c r="W957">
        <v>2</v>
      </c>
      <c r="X957">
        <v>6</v>
      </c>
      <c r="Y957">
        <v>128</v>
      </c>
      <c r="Z957" t="s">
        <v>107</v>
      </c>
      <c r="AA957">
        <v>3700</v>
      </c>
      <c r="AB957">
        <v>92</v>
      </c>
      <c r="AC957">
        <v>27.88</v>
      </c>
      <c r="AD957">
        <v>11.37</v>
      </c>
      <c r="AE957">
        <v>15.05</v>
      </c>
      <c r="AF957" t="s">
        <v>74</v>
      </c>
      <c r="AG957">
        <v>48</v>
      </c>
      <c r="AH957">
        <v>1.8</v>
      </c>
      <c r="AI957">
        <v>32</v>
      </c>
      <c r="AJ957">
        <v>2.2000000000000002</v>
      </c>
      <c r="AK957" t="s">
        <v>78</v>
      </c>
      <c r="AL957" t="s">
        <v>78</v>
      </c>
      <c r="AM957" t="s">
        <v>78</v>
      </c>
      <c r="AN957" t="s">
        <v>78</v>
      </c>
      <c r="AO957" t="s">
        <v>78</v>
      </c>
      <c r="AP957" t="s">
        <v>78</v>
      </c>
      <c r="AQ957" t="s">
        <v>74</v>
      </c>
      <c r="AR957" t="s">
        <v>77</v>
      </c>
      <c r="AS957" t="s">
        <v>78</v>
      </c>
      <c r="AT957" t="s">
        <v>78</v>
      </c>
      <c r="AU957" t="s">
        <v>78</v>
      </c>
      <c r="AV957" t="s">
        <v>78</v>
      </c>
      <c r="AW957" t="s">
        <v>78</v>
      </c>
      <c r="AX957" t="s">
        <v>78</v>
      </c>
      <c r="AY957">
        <v>5</v>
      </c>
      <c r="AZ957">
        <f t="shared" si="63"/>
        <v>1</v>
      </c>
      <c r="BA957">
        <f t="shared" si="63"/>
        <v>1</v>
      </c>
      <c r="BB957">
        <f>3/5</f>
        <v>0.6</v>
      </c>
      <c r="BC957">
        <f t="shared" si="66"/>
        <v>0</v>
      </c>
      <c r="BD957">
        <f>4/7</f>
        <v>0.5714285714285714</v>
      </c>
      <c r="BE957">
        <f t="shared" ref="BE957:BE962" si="70">1/3</f>
        <v>0.33333333333333331</v>
      </c>
      <c r="BF957">
        <f>2/16</f>
        <v>0.125</v>
      </c>
      <c r="BG957">
        <f t="shared" si="67"/>
        <v>0</v>
      </c>
      <c r="BH957">
        <f>1/2</f>
        <v>0.5</v>
      </c>
      <c r="BI957">
        <f t="shared" si="53"/>
        <v>0.4</v>
      </c>
      <c r="BJ957">
        <f>4/11</f>
        <v>0.36363636363636365</v>
      </c>
      <c r="BK957">
        <f t="shared" si="68"/>
        <v>0</v>
      </c>
      <c r="BL957">
        <f>3/4</f>
        <v>0.75</v>
      </c>
      <c r="BM957">
        <f>2/4</f>
        <v>0.5</v>
      </c>
      <c r="BN957">
        <f>5/6</f>
        <v>0.83333333333333337</v>
      </c>
      <c r="BO957">
        <f t="shared" si="69"/>
        <v>0</v>
      </c>
      <c r="BP957">
        <v>4</v>
      </c>
      <c r="BQ957" t="s">
        <v>74</v>
      </c>
      <c r="BR957" t="s">
        <v>74</v>
      </c>
      <c r="BS957" t="s">
        <v>74</v>
      </c>
      <c r="BT957" t="s">
        <v>74</v>
      </c>
      <c r="BU957" t="s">
        <v>74</v>
      </c>
      <c r="BV957" t="s">
        <v>74</v>
      </c>
      <c r="BW957" t="s">
        <v>74</v>
      </c>
      <c r="BX957" t="s">
        <v>74</v>
      </c>
      <c r="BY957" t="s">
        <v>74</v>
      </c>
      <c r="BZ957" t="s">
        <v>74</v>
      </c>
      <c r="CA957" t="s">
        <v>74</v>
      </c>
      <c r="CB957" t="s">
        <v>74</v>
      </c>
      <c r="CC957" t="s">
        <v>74</v>
      </c>
      <c r="CD957" t="s">
        <v>74</v>
      </c>
      <c r="CE957" t="s">
        <v>74</v>
      </c>
      <c r="CF957">
        <v>708.45607659999996</v>
      </c>
      <c r="CG957">
        <f>IF(CJ957&lt;$CH$1,CJ957,)</f>
        <v>0</v>
      </c>
      <c r="CH957">
        <v>1</v>
      </c>
      <c r="CI957">
        <v>958</v>
      </c>
      <c r="CJ957">
        <v>6159.4229130000003</v>
      </c>
      <c r="CK957">
        <f t="shared" si="43"/>
        <v>1416.9121531999999</v>
      </c>
      <c r="CL957">
        <f t="shared" si="44"/>
        <v>0</v>
      </c>
    </row>
    <row r="958" spans="1:90" x14ac:dyDescent="0.25">
      <c r="A958" s="5" t="s">
        <v>1020</v>
      </c>
      <c r="B958" s="2" t="s">
        <v>1060</v>
      </c>
      <c r="C958" s="10">
        <v>43497</v>
      </c>
      <c r="D958" s="10">
        <v>43709</v>
      </c>
      <c r="E958" s="14">
        <f t="shared" si="42"/>
        <v>7</v>
      </c>
      <c r="G958" s="3" t="s">
        <v>1054</v>
      </c>
      <c r="H958">
        <v>105</v>
      </c>
      <c r="I958">
        <v>75.099999999999994</v>
      </c>
      <c r="J958">
        <v>155.1</v>
      </c>
      <c r="K958">
        <v>8.3000000000000007</v>
      </c>
      <c r="L958">
        <v>163</v>
      </c>
      <c r="M958">
        <v>82</v>
      </c>
      <c r="N958" t="s">
        <v>76</v>
      </c>
      <c r="O958">
        <v>271</v>
      </c>
      <c r="P958">
        <v>720</v>
      </c>
      <c r="Q958">
        <v>1520</v>
      </c>
      <c r="R958" t="s">
        <v>78</v>
      </c>
      <c r="S958" t="s">
        <v>77</v>
      </c>
      <c r="T958" t="s">
        <v>74</v>
      </c>
      <c r="U958">
        <v>8</v>
      </c>
      <c r="V958">
        <v>99.105999999999995</v>
      </c>
      <c r="W958">
        <v>1.95</v>
      </c>
      <c r="X958">
        <v>3</v>
      </c>
      <c r="Y958">
        <v>64</v>
      </c>
      <c r="Z958" t="s">
        <v>104</v>
      </c>
      <c r="AA958">
        <v>4030</v>
      </c>
      <c r="AF958" t="s">
        <v>74</v>
      </c>
      <c r="AG958">
        <v>13</v>
      </c>
      <c r="AH958">
        <v>2.2000000000000002</v>
      </c>
      <c r="AI958">
        <v>8</v>
      </c>
      <c r="AJ958">
        <v>2</v>
      </c>
      <c r="AK958" t="s">
        <v>78</v>
      </c>
      <c r="AL958" t="s">
        <v>78</v>
      </c>
      <c r="AM958" t="s">
        <v>78</v>
      </c>
      <c r="AN958" t="s">
        <v>78</v>
      </c>
      <c r="AO958" t="s">
        <v>78</v>
      </c>
      <c r="AP958" t="s">
        <v>78</v>
      </c>
      <c r="AQ958" t="s">
        <v>74</v>
      </c>
      <c r="AR958" t="s">
        <v>77</v>
      </c>
      <c r="AS958" t="s">
        <v>78</v>
      </c>
      <c r="AT958" t="s">
        <v>78</v>
      </c>
      <c r="AU958" t="s">
        <v>78</v>
      </c>
      <c r="AV958" t="s">
        <v>78</v>
      </c>
      <c r="AW958" t="s">
        <v>78</v>
      </c>
      <c r="AX958" t="s">
        <v>78</v>
      </c>
      <c r="AY958">
        <v>4.2</v>
      </c>
      <c r="AZ958">
        <f t="shared" si="63"/>
        <v>1</v>
      </c>
      <c r="BA958">
        <f t="shared" si="63"/>
        <v>1</v>
      </c>
      <c r="BB958">
        <f>2/5</f>
        <v>0.4</v>
      </c>
      <c r="BC958">
        <f t="shared" si="66"/>
        <v>0</v>
      </c>
      <c r="BD958">
        <f>4/7</f>
        <v>0.5714285714285714</v>
      </c>
      <c r="BE958">
        <f t="shared" si="70"/>
        <v>0.33333333333333331</v>
      </c>
      <c r="BF958">
        <f>2/16</f>
        <v>0.125</v>
      </c>
      <c r="BG958">
        <f t="shared" si="67"/>
        <v>0</v>
      </c>
      <c r="BH958">
        <f>1/2</f>
        <v>0.5</v>
      </c>
      <c r="BI958">
        <f t="shared" si="53"/>
        <v>0.4</v>
      </c>
      <c r="BJ958">
        <f>4/11</f>
        <v>0.36363636363636365</v>
      </c>
      <c r="BK958">
        <f t="shared" si="68"/>
        <v>0</v>
      </c>
      <c r="BL958">
        <f>3/4</f>
        <v>0.75</v>
      </c>
      <c r="BM958">
        <f>2/4</f>
        <v>0.5</v>
      </c>
      <c r="BN958">
        <f>6/6</f>
        <v>1</v>
      </c>
      <c r="BO958">
        <f t="shared" si="69"/>
        <v>0</v>
      </c>
      <c r="BP958">
        <v>2</v>
      </c>
      <c r="BQ958" t="s">
        <v>74</v>
      </c>
      <c r="BR958" t="s">
        <v>74</v>
      </c>
      <c r="BS958" t="s">
        <v>74</v>
      </c>
      <c r="BT958" t="s">
        <v>74</v>
      </c>
      <c r="BU958" t="s">
        <v>74</v>
      </c>
      <c r="BV958" t="s">
        <v>74</v>
      </c>
      <c r="BW958" t="s">
        <v>74</v>
      </c>
      <c r="BX958" t="s">
        <v>74</v>
      </c>
      <c r="BY958" t="s">
        <v>74</v>
      </c>
      <c r="BZ958" t="s">
        <v>74</v>
      </c>
      <c r="CA958" t="s">
        <v>74</v>
      </c>
      <c r="CB958" t="s">
        <v>74</v>
      </c>
      <c r="CC958" t="s">
        <v>74</v>
      </c>
      <c r="CD958" t="s">
        <v>74</v>
      </c>
      <c r="CE958" t="s">
        <v>74</v>
      </c>
      <c r="CF958">
        <v>708.45607659999996</v>
      </c>
      <c r="CG958">
        <f>IF(CJ958&lt;$CH$1,CJ958,)</f>
        <v>0</v>
      </c>
      <c r="CH958">
        <v>1</v>
      </c>
      <c r="CI958">
        <v>959</v>
      </c>
      <c r="CJ958">
        <v>9346.1539429999993</v>
      </c>
      <c r="CK958">
        <f t="shared" si="43"/>
        <v>1416.9121531999999</v>
      </c>
      <c r="CL958">
        <f t="shared" si="44"/>
        <v>0</v>
      </c>
    </row>
    <row r="959" spans="1:90" x14ac:dyDescent="0.25">
      <c r="A959" s="5" t="s">
        <v>1020</v>
      </c>
      <c r="B959" s="2" t="s">
        <v>1082</v>
      </c>
      <c r="C959" s="10">
        <v>43497</v>
      </c>
      <c r="E959" s="14" t="e">
        <f t="shared" si="42"/>
        <v>#NUM!</v>
      </c>
      <c r="F959" s="3" t="s">
        <v>1083</v>
      </c>
      <c r="H959">
        <v>200</v>
      </c>
      <c r="I959">
        <v>75.2</v>
      </c>
      <c r="J959">
        <v>155.19999999999999</v>
      </c>
      <c r="K959">
        <v>7.7</v>
      </c>
      <c r="L959">
        <v>152</v>
      </c>
      <c r="M959">
        <v>82</v>
      </c>
      <c r="N959" t="s">
        <v>76</v>
      </c>
      <c r="O959">
        <v>270</v>
      </c>
      <c r="P959">
        <v>720</v>
      </c>
      <c r="Q959">
        <v>1520</v>
      </c>
      <c r="R959" t="s">
        <v>78</v>
      </c>
      <c r="S959" t="s">
        <v>77</v>
      </c>
      <c r="T959" t="s">
        <v>74</v>
      </c>
      <c r="U959">
        <v>8</v>
      </c>
      <c r="V959">
        <v>76.25</v>
      </c>
      <c r="W959">
        <v>2</v>
      </c>
      <c r="X959">
        <v>4</v>
      </c>
      <c r="Y959">
        <v>32</v>
      </c>
      <c r="Z959" t="s">
        <v>104</v>
      </c>
      <c r="AA959">
        <v>3260</v>
      </c>
      <c r="AF959" t="s">
        <v>74</v>
      </c>
      <c r="AG959">
        <v>13</v>
      </c>
      <c r="AH959">
        <v>2.2000000000000002</v>
      </c>
      <c r="AI959">
        <v>8</v>
      </c>
      <c r="AJ959">
        <v>2.2000000000000002</v>
      </c>
      <c r="AK959" t="s">
        <v>78</v>
      </c>
      <c r="AL959" t="s">
        <v>78</v>
      </c>
      <c r="AM959" t="s">
        <v>78</v>
      </c>
      <c r="AN959" t="s">
        <v>78</v>
      </c>
      <c r="AO959" t="s">
        <v>78</v>
      </c>
      <c r="AP959" t="s">
        <v>78</v>
      </c>
      <c r="AQ959" t="s">
        <v>74</v>
      </c>
      <c r="AR959" t="s">
        <v>77</v>
      </c>
      <c r="AS959" t="s">
        <v>78</v>
      </c>
      <c r="AT959" t="s">
        <v>78</v>
      </c>
      <c r="AU959" t="s">
        <v>78</v>
      </c>
      <c r="AV959" t="s">
        <v>78</v>
      </c>
      <c r="AW959" t="s">
        <v>78</v>
      </c>
      <c r="AX959" t="s">
        <v>78</v>
      </c>
      <c r="AY959">
        <v>4.2</v>
      </c>
      <c r="AZ959">
        <f t="shared" si="63"/>
        <v>1</v>
      </c>
      <c r="BA959">
        <f t="shared" si="63"/>
        <v>1</v>
      </c>
      <c r="BB959">
        <f>2/5</f>
        <v>0.4</v>
      </c>
      <c r="BC959">
        <f t="shared" si="66"/>
        <v>0</v>
      </c>
      <c r="BD959">
        <f>3/7</f>
        <v>0.42857142857142855</v>
      </c>
      <c r="BE959">
        <f t="shared" si="70"/>
        <v>0.33333333333333331</v>
      </c>
      <c r="BF959">
        <f>1/16</f>
        <v>6.25E-2</v>
      </c>
      <c r="BG959">
        <f t="shared" si="67"/>
        <v>0</v>
      </c>
      <c r="BH959">
        <f>0/2</f>
        <v>0</v>
      </c>
      <c r="BI959">
        <f t="shared" si="53"/>
        <v>0.4</v>
      </c>
      <c r="BJ959">
        <f>3/11</f>
        <v>0.27272727272727271</v>
      </c>
      <c r="BK959">
        <f t="shared" si="68"/>
        <v>0</v>
      </c>
      <c r="BL959">
        <f>2/4</f>
        <v>0.5</v>
      </c>
      <c r="BM959">
        <f>2/4</f>
        <v>0.5</v>
      </c>
      <c r="BN959">
        <f>4/6</f>
        <v>0.66666666666666663</v>
      </c>
      <c r="BO959">
        <f t="shared" si="69"/>
        <v>0</v>
      </c>
      <c r="BP959">
        <v>0</v>
      </c>
      <c r="BQ959" t="s">
        <v>74</v>
      </c>
      <c r="BR959" t="s">
        <v>74</v>
      </c>
      <c r="BS959" t="s">
        <v>74</v>
      </c>
      <c r="BT959" t="s">
        <v>74</v>
      </c>
      <c r="BU959" t="s">
        <v>74</v>
      </c>
      <c r="BV959" t="s">
        <v>74</v>
      </c>
      <c r="BW959" t="s">
        <v>74</v>
      </c>
      <c r="BX959" t="s">
        <v>74</v>
      </c>
      <c r="BY959" t="s">
        <v>74</v>
      </c>
      <c r="BZ959" t="s">
        <v>74</v>
      </c>
      <c r="CA959" t="s">
        <v>74</v>
      </c>
      <c r="CB959" t="s">
        <v>74</v>
      </c>
      <c r="CC959" t="s">
        <v>74</v>
      </c>
      <c r="CD959" t="s">
        <v>74</v>
      </c>
      <c r="CE959" t="s">
        <v>74</v>
      </c>
      <c r="CF959">
        <v>708.45607659999996</v>
      </c>
      <c r="CG959">
        <f>IF(CJ959&lt;$CH$1,CJ959,)</f>
        <v>0</v>
      </c>
      <c r="CH959">
        <v>1</v>
      </c>
      <c r="CI959">
        <v>960</v>
      </c>
      <c r="CJ959">
        <v>14999.99958</v>
      </c>
      <c r="CK959">
        <f t="shared" si="43"/>
        <v>1416.9121531999999</v>
      </c>
      <c r="CL959">
        <f t="shared" si="44"/>
        <v>0</v>
      </c>
    </row>
    <row r="960" spans="1:90" x14ac:dyDescent="0.25">
      <c r="A960" s="5" t="s">
        <v>1020</v>
      </c>
      <c r="B960" s="2" t="s">
        <v>1069</v>
      </c>
      <c r="C960" s="10">
        <v>43466</v>
      </c>
      <c r="D960" s="10">
        <v>43586</v>
      </c>
      <c r="E960" s="14">
        <f t="shared" si="42"/>
        <v>4</v>
      </c>
      <c r="F960" s="3" t="s">
        <v>1083</v>
      </c>
      <c r="G960" s="3" t="s">
        <v>1077</v>
      </c>
      <c r="H960">
        <v>210</v>
      </c>
      <c r="I960">
        <v>75</v>
      </c>
      <c r="J960">
        <v>154.80000000000001</v>
      </c>
      <c r="K960">
        <v>7.9</v>
      </c>
      <c r="L960">
        <v>149</v>
      </c>
      <c r="M960">
        <v>84</v>
      </c>
      <c r="N960" t="s">
        <v>76</v>
      </c>
      <c r="O960">
        <v>403</v>
      </c>
      <c r="P960">
        <v>1080</v>
      </c>
      <c r="Q960">
        <v>2280</v>
      </c>
      <c r="R960" t="s">
        <v>77</v>
      </c>
      <c r="S960" t="s">
        <v>77</v>
      </c>
      <c r="T960" t="s">
        <v>74</v>
      </c>
      <c r="U960">
        <v>8</v>
      </c>
      <c r="V960">
        <v>81.2</v>
      </c>
      <c r="W960">
        <v>2.2000000000000002</v>
      </c>
      <c r="X960">
        <v>4</v>
      </c>
      <c r="Y960">
        <v>64</v>
      </c>
      <c r="Z960" t="s">
        <v>107</v>
      </c>
      <c r="AA960">
        <v>3260</v>
      </c>
      <c r="AF960" t="s">
        <v>74</v>
      </c>
      <c r="AG960">
        <v>16</v>
      </c>
      <c r="AH960">
        <v>2</v>
      </c>
      <c r="AI960">
        <v>16</v>
      </c>
      <c r="AJ960">
        <v>2</v>
      </c>
      <c r="AK960" t="s">
        <v>78</v>
      </c>
      <c r="AL960" t="s">
        <v>78</v>
      </c>
      <c r="AM960" t="s">
        <v>78</v>
      </c>
      <c r="AN960" t="s">
        <v>78</v>
      </c>
      <c r="AO960" t="s">
        <v>74</v>
      </c>
      <c r="AP960" t="s">
        <v>78</v>
      </c>
      <c r="AQ960" t="s">
        <v>74</v>
      </c>
      <c r="AR960" t="s">
        <v>77</v>
      </c>
      <c r="AS960" t="s">
        <v>78</v>
      </c>
      <c r="AT960" t="s">
        <v>77</v>
      </c>
      <c r="AU960" t="s">
        <v>78</v>
      </c>
      <c r="AV960" t="s">
        <v>78</v>
      </c>
      <c r="AW960" t="s">
        <v>78</v>
      </c>
      <c r="AX960" t="s">
        <v>78</v>
      </c>
      <c r="AY960">
        <v>5</v>
      </c>
      <c r="AZ960">
        <f t="shared" si="63"/>
        <v>1</v>
      </c>
      <c r="BA960">
        <f t="shared" si="63"/>
        <v>1</v>
      </c>
      <c r="BB960">
        <f>2/5</f>
        <v>0.4</v>
      </c>
      <c r="BC960">
        <f t="shared" si="66"/>
        <v>0</v>
      </c>
      <c r="BD960">
        <f>4/7</f>
        <v>0.5714285714285714</v>
      </c>
      <c r="BE960">
        <f t="shared" si="70"/>
        <v>0.33333333333333331</v>
      </c>
      <c r="BF960">
        <f t="shared" ref="BF960:BF975" si="71">2/16</f>
        <v>0.125</v>
      </c>
      <c r="BG960">
        <f t="shared" si="67"/>
        <v>0</v>
      </c>
      <c r="BH960">
        <f>1/2</f>
        <v>0.5</v>
      </c>
      <c r="BI960">
        <f t="shared" si="53"/>
        <v>0.4</v>
      </c>
      <c r="BJ960">
        <f>4/11</f>
        <v>0.36363636363636365</v>
      </c>
      <c r="BK960">
        <f t="shared" si="68"/>
        <v>0</v>
      </c>
      <c r="BL960">
        <f>3/4</f>
        <v>0.75</v>
      </c>
      <c r="BM960">
        <f>4/4</f>
        <v>1</v>
      </c>
      <c r="BN960">
        <f t="shared" ref="BN960:BN968" si="72">6/6</f>
        <v>1</v>
      </c>
      <c r="BO960">
        <f t="shared" si="69"/>
        <v>0</v>
      </c>
      <c r="BP960">
        <v>0</v>
      </c>
      <c r="BQ960" t="s">
        <v>74</v>
      </c>
      <c r="BR960" t="s">
        <v>74</v>
      </c>
      <c r="BS960" t="s">
        <v>74</v>
      </c>
      <c r="BT960" t="s">
        <v>74</v>
      </c>
      <c r="BU960" t="s">
        <v>74</v>
      </c>
      <c r="BV960" t="s">
        <v>74</v>
      </c>
      <c r="BW960" t="s">
        <v>74</v>
      </c>
      <c r="BX960" t="s">
        <v>74</v>
      </c>
      <c r="BY960" t="s">
        <v>74</v>
      </c>
      <c r="BZ960" t="s">
        <v>74</v>
      </c>
      <c r="CA960" t="s">
        <v>74</v>
      </c>
      <c r="CB960" t="s">
        <v>74</v>
      </c>
      <c r="CC960" t="s">
        <v>74</v>
      </c>
      <c r="CD960" t="s">
        <v>74</v>
      </c>
      <c r="CE960" t="s">
        <v>74</v>
      </c>
      <c r="CF960">
        <v>220.68497740000001</v>
      </c>
      <c r="CG960">
        <f>IF(CJ960&lt;$CH$1,CJ960,)</f>
        <v>0</v>
      </c>
      <c r="CH960">
        <v>1</v>
      </c>
      <c r="CI960">
        <v>961</v>
      </c>
      <c r="CJ960">
        <v>14999.99994</v>
      </c>
      <c r="CK960">
        <f t="shared" si="43"/>
        <v>441.36995480000002</v>
      </c>
      <c r="CL960">
        <f t="shared" si="44"/>
        <v>0</v>
      </c>
    </row>
    <row r="961" spans="1:90" x14ac:dyDescent="0.25">
      <c r="A961" s="5" t="s">
        <v>1020</v>
      </c>
      <c r="B961" s="2" t="s">
        <v>1064</v>
      </c>
      <c r="C961" s="10">
        <v>43435</v>
      </c>
      <c r="D961" s="10">
        <v>43709</v>
      </c>
      <c r="E961" s="14">
        <f t="shared" si="42"/>
        <v>9</v>
      </c>
      <c r="G961" s="3" t="s">
        <v>1042</v>
      </c>
      <c r="H961">
        <v>770</v>
      </c>
      <c r="I961">
        <v>75.3</v>
      </c>
      <c r="J961">
        <v>157.19999999999999</v>
      </c>
      <c r="K961">
        <v>8.1</v>
      </c>
      <c r="L961">
        <v>199</v>
      </c>
      <c r="M961">
        <v>84</v>
      </c>
      <c r="N961" t="s">
        <v>111</v>
      </c>
      <c r="O961">
        <v>403</v>
      </c>
      <c r="P961">
        <v>1080</v>
      </c>
      <c r="Q961">
        <v>2340</v>
      </c>
      <c r="R961" t="s">
        <v>77</v>
      </c>
      <c r="S961" t="s">
        <v>77</v>
      </c>
      <c r="T961" t="s">
        <v>74</v>
      </c>
      <c r="U961">
        <v>8</v>
      </c>
      <c r="V961">
        <v>340.35500000000002</v>
      </c>
      <c r="W961">
        <v>2.8</v>
      </c>
      <c r="X961">
        <v>10</v>
      </c>
      <c r="Y961">
        <v>128</v>
      </c>
      <c r="Z961" t="s">
        <v>104</v>
      </c>
      <c r="AA961">
        <v>3500</v>
      </c>
      <c r="AB961">
        <v>81</v>
      </c>
      <c r="AC961">
        <v>19.98</v>
      </c>
      <c r="AD961">
        <v>10.82</v>
      </c>
      <c r="AE961">
        <v>14.88</v>
      </c>
      <c r="AF961" t="s">
        <v>74</v>
      </c>
      <c r="AG961">
        <v>12</v>
      </c>
      <c r="AH961">
        <v>1.8</v>
      </c>
      <c r="AI961" t="s">
        <v>74</v>
      </c>
      <c r="AJ961" t="s">
        <v>74</v>
      </c>
      <c r="AK961" t="s">
        <v>78</v>
      </c>
      <c r="AL961" t="s">
        <v>78</v>
      </c>
      <c r="AM961" t="s">
        <v>78</v>
      </c>
      <c r="AN961" t="s">
        <v>78</v>
      </c>
      <c r="AO961" t="s">
        <v>78</v>
      </c>
      <c r="AP961" t="s">
        <v>78</v>
      </c>
      <c r="AQ961" t="s">
        <v>74</v>
      </c>
      <c r="AR961" t="s">
        <v>77</v>
      </c>
      <c r="AS961" t="s">
        <v>78</v>
      </c>
      <c r="AT961" t="s">
        <v>77</v>
      </c>
      <c r="AU961" t="s">
        <v>78</v>
      </c>
      <c r="AV961" t="s">
        <v>78</v>
      </c>
      <c r="AW961" t="s">
        <v>78</v>
      </c>
      <c r="AX961" t="s">
        <v>78</v>
      </c>
      <c r="AY961">
        <v>5</v>
      </c>
      <c r="AZ961">
        <f t="shared" si="63"/>
        <v>1</v>
      </c>
      <c r="BA961">
        <f t="shared" si="63"/>
        <v>1</v>
      </c>
      <c r="BB961">
        <f>4/5</f>
        <v>0.8</v>
      </c>
      <c r="BC961">
        <f t="shared" si="66"/>
        <v>0</v>
      </c>
      <c r="BD961">
        <f>5/7</f>
        <v>0.7142857142857143</v>
      </c>
      <c r="BE961">
        <f t="shared" si="70"/>
        <v>0.33333333333333331</v>
      </c>
      <c r="BF961">
        <f t="shared" si="71"/>
        <v>0.125</v>
      </c>
      <c r="BG961">
        <f t="shared" si="67"/>
        <v>0</v>
      </c>
      <c r="BH961">
        <f>1/2</f>
        <v>0.5</v>
      </c>
      <c r="BI961">
        <f>3/5</f>
        <v>0.6</v>
      </c>
      <c r="BJ961">
        <f>6/11</f>
        <v>0.54545454545454541</v>
      </c>
      <c r="BK961">
        <f t="shared" si="68"/>
        <v>0</v>
      </c>
      <c r="BL961">
        <f>3/4</f>
        <v>0.75</v>
      </c>
      <c r="BM961">
        <f>2/4</f>
        <v>0.5</v>
      </c>
      <c r="BN961">
        <f t="shared" si="72"/>
        <v>1</v>
      </c>
      <c r="BO961">
        <f t="shared" si="69"/>
        <v>0</v>
      </c>
      <c r="BP961">
        <v>2</v>
      </c>
      <c r="BQ961" t="s">
        <v>74</v>
      </c>
      <c r="BR961" t="s">
        <v>74</v>
      </c>
      <c r="BS961" t="s">
        <v>74</v>
      </c>
      <c r="BT961" t="s">
        <v>74</v>
      </c>
      <c r="BU961" t="s">
        <v>74</v>
      </c>
      <c r="BV961" t="s">
        <v>74</v>
      </c>
      <c r="BW961" t="s">
        <v>74</v>
      </c>
      <c r="BX961" t="s">
        <v>74</v>
      </c>
      <c r="BY961" t="s">
        <v>74</v>
      </c>
      <c r="BZ961" t="s">
        <v>74</v>
      </c>
      <c r="CA961" t="s">
        <v>74</v>
      </c>
      <c r="CB961" t="s">
        <v>74</v>
      </c>
      <c r="CC961" t="s">
        <v>74</v>
      </c>
      <c r="CD961" t="s">
        <v>74</v>
      </c>
      <c r="CE961" t="s">
        <v>74</v>
      </c>
      <c r="CF961">
        <v>487.10986439999999</v>
      </c>
      <c r="CG961">
        <f>IF(CJ961&lt;$CH$1,CJ961,)</f>
        <v>0</v>
      </c>
      <c r="CH961">
        <v>1</v>
      </c>
      <c r="CI961">
        <v>962</v>
      </c>
      <c r="CJ961">
        <v>11413.04019</v>
      </c>
      <c r="CK961">
        <f t="shared" si="43"/>
        <v>974.21972879999998</v>
      </c>
      <c r="CL961">
        <f t="shared" si="44"/>
        <v>0</v>
      </c>
    </row>
    <row r="962" spans="1:90" x14ac:dyDescent="0.25">
      <c r="A962" s="5" t="s">
        <v>1020</v>
      </c>
      <c r="B962" s="2" t="s">
        <v>1084</v>
      </c>
      <c r="C962" s="10">
        <v>43435</v>
      </c>
      <c r="E962" s="14" t="e">
        <f t="shared" ref="E962:E1025" si="73">DATEDIF(C962,D962,"M")</f>
        <v>#NUM!</v>
      </c>
      <c r="F962" s="3" t="s">
        <v>1085</v>
      </c>
      <c r="H962">
        <v>230</v>
      </c>
      <c r="I962">
        <v>75.099999999999994</v>
      </c>
      <c r="J962">
        <v>155.1</v>
      </c>
      <c r="K962">
        <v>8.3000000000000007</v>
      </c>
      <c r="L962">
        <v>163</v>
      </c>
      <c r="M962">
        <v>82</v>
      </c>
      <c r="N962" t="s">
        <v>76</v>
      </c>
      <c r="O962">
        <v>271</v>
      </c>
      <c r="P962">
        <v>720</v>
      </c>
      <c r="Q962">
        <v>1520</v>
      </c>
      <c r="R962" t="s">
        <v>78</v>
      </c>
      <c r="S962" t="s">
        <v>77</v>
      </c>
      <c r="T962" t="s">
        <v>74</v>
      </c>
      <c r="U962">
        <v>8</v>
      </c>
      <c r="V962">
        <v>92.021000000000001</v>
      </c>
      <c r="W962">
        <v>2</v>
      </c>
      <c r="X962">
        <v>4</v>
      </c>
      <c r="Y962">
        <v>128</v>
      </c>
      <c r="Z962" t="s">
        <v>104</v>
      </c>
      <c r="AA962">
        <v>4030</v>
      </c>
      <c r="AF962" t="s">
        <v>74</v>
      </c>
      <c r="AG962">
        <v>13</v>
      </c>
      <c r="AH962">
        <v>1.8</v>
      </c>
      <c r="AI962">
        <v>8</v>
      </c>
      <c r="AJ962">
        <v>2.2000000000000002</v>
      </c>
      <c r="AK962" t="s">
        <v>77</v>
      </c>
      <c r="AL962" t="s">
        <v>78</v>
      </c>
      <c r="AM962" t="s">
        <v>78</v>
      </c>
      <c r="AN962" t="s">
        <v>78</v>
      </c>
      <c r="AO962" t="s">
        <v>74</v>
      </c>
      <c r="AP962" t="s">
        <v>78</v>
      </c>
      <c r="AQ962" t="s">
        <v>74</v>
      </c>
      <c r="AR962" t="s">
        <v>77</v>
      </c>
      <c r="AS962" t="s">
        <v>78</v>
      </c>
      <c r="AT962" t="s">
        <v>78</v>
      </c>
      <c r="AU962" t="s">
        <v>78</v>
      </c>
      <c r="AV962" t="s">
        <v>78</v>
      </c>
      <c r="AW962" t="s">
        <v>78</v>
      </c>
      <c r="AX962" t="s">
        <v>78</v>
      </c>
      <c r="AY962">
        <v>4.2</v>
      </c>
      <c r="AZ962">
        <f t="shared" ref="AZ962:BA981" si="74">2/2</f>
        <v>1</v>
      </c>
      <c r="BA962">
        <f t="shared" si="74"/>
        <v>1</v>
      </c>
      <c r="BB962">
        <f>2/5</f>
        <v>0.4</v>
      </c>
      <c r="BC962">
        <f t="shared" si="66"/>
        <v>0</v>
      </c>
      <c r="BD962">
        <f>4/7</f>
        <v>0.5714285714285714</v>
      </c>
      <c r="BE962">
        <f t="shared" si="70"/>
        <v>0.33333333333333331</v>
      </c>
      <c r="BF962">
        <f t="shared" si="71"/>
        <v>0.125</v>
      </c>
      <c r="BG962">
        <f t="shared" si="67"/>
        <v>0</v>
      </c>
      <c r="BH962">
        <f>1/2</f>
        <v>0.5</v>
      </c>
      <c r="BI962">
        <f t="shared" ref="BI962:BI1005" si="75">2/5</f>
        <v>0.4</v>
      </c>
      <c r="BJ962">
        <f t="shared" ref="BJ962:BJ975" si="76">4/11</f>
        <v>0.36363636363636365</v>
      </c>
      <c r="BK962">
        <f t="shared" si="68"/>
        <v>0</v>
      </c>
      <c r="BL962">
        <f>3/4</f>
        <v>0.75</v>
      </c>
      <c r="BM962">
        <f>2/4</f>
        <v>0.5</v>
      </c>
      <c r="BN962">
        <f t="shared" si="72"/>
        <v>1</v>
      </c>
      <c r="BO962">
        <f t="shared" si="69"/>
        <v>0</v>
      </c>
      <c r="BP962">
        <v>0</v>
      </c>
      <c r="BQ962" t="s">
        <v>74</v>
      </c>
      <c r="BR962" t="s">
        <v>74</v>
      </c>
      <c r="BS962" t="s">
        <v>74</v>
      </c>
      <c r="BT962" t="s">
        <v>74</v>
      </c>
      <c r="BU962" t="s">
        <v>74</v>
      </c>
      <c r="BV962" t="s">
        <v>74</v>
      </c>
      <c r="BW962" t="s">
        <v>74</v>
      </c>
      <c r="BX962" t="s">
        <v>74</v>
      </c>
      <c r="BY962" t="s">
        <v>74</v>
      </c>
      <c r="BZ962" t="s">
        <v>74</v>
      </c>
      <c r="CA962" t="s">
        <v>74</v>
      </c>
      <c r="CB962" t="s">
        <v>74</v>
      </c>
      <c r="CC962" t="s">
        <v>74</v>
      </c>
      <c r="CD962" t="s">
        <v>74</v>
      </c>
      <c r="CE962" t="s">
        <v>74</v>
      </c>
      <c r="CF962">
        <v>487.10986439999999</v>
      </c>
      <c r="CG962">
        <f>IF(CJ962&lt;$CH$1,CJ962,)</f>
        <v>0</v>
      </c>
      <c r="CH962">
        <v>1</v>
      </c>
      <c r="CI962">
        <v>963</v>
      </c>
      <c r="CJ962">
        <v>14999.999980000001</v>
      </c>
      <c r="CK962">
        <f t="shared" si="43"/>
        <v>974.21972879999998</v>
      </c>
      <c r="CL962">
        <f t="shared" si="44"/>
        <v>0</v>
      </c>
    </row>
    <row r="963" spans="1:90" x14ac:dyDescent="0.25">
      <c r="A963" s="5" t="s">
        <v>1020</v>
      </c>
      <c r="B963" s="2" t="s">
        <v>1086</v>
      </c>
      <c r="C963" s="10">
        <v>43405</v>
      </c>
      <c r="E963" s="14" t="e">
        <f t="shared" si="73"/>
        <v>#NUM!</v>
      </c>
      <c r="F963" s="3" t="s">
        <v>1087</v>
      </c>
      <c r="H963">
        <v>330</v>
      </c>
      <c r="I963">
        <v>75.099999999999994</v>
      </c>
      <c r="J963">
        <v>157.9</v>
      </c>
      <c r="K963">
        <v>7.9</v>
      </c>
      <c r="L963">
        <v>156</v>
      </c>
      <c r="M963">
        <v>85</v>
      </c>
      <c r="N963" t="s">
        <v>111</v>
      </c>
      <c r="O963">
        <v>402</v>
      </c>
      <c r="P963">
        <v>1080</v>
      </c>
      <c r="Q963">
        <v>2340</v>
      </c>
      <c r="R963" t="s">
        <v>78</v>
      </c>
      <c r="S963" t="s">
        <v>78</v>
      </c>
      <c r="T963" t="s">
        <v>74</v>
      </c>
      <c r="U963">
        <v>8</v>
      </c>
      <c r="V963">
        <v>143.9</v>
      </c>
      <c r="W963">
        <v>2.2000000000000002</v>
      </c>
      <c r="X963">
        <v>6</v>
      </c>
      <c r="Y963">
        <v>128</v>
      </c>
      <c r="Z963" t="s">
        <v>107</v>
      </c>
      <c r="AA963">
        <v>3400</v>
      </c>
      <c r="AF963" t="s">
        <v>74</v>
      </c>
      <c r="AG963">
        <v>12.2</v>
      </c>
      <c r="AH963">
        <v>1.8</v>
      </c>
      <c r="AI963">
        <v>25</v>
      </c>
      <c r="AJ963">
        <v>2</v>
      </c>
      <c r="AK963" t="s">
        <v>78</v>
      </c>
      <c r="AL963" t="s">
        <v>78</v>
      </c>
      <c r="AM963" t="s">
        <v>78</v>
      </c>
      <c r="AN963" t="s">
        <v>78</v>
      </c>
      <c r="AO963" t="s">
        <v>78</v>
      </c>
      <c r="AP963" t="s">
        <v>78</v>
      </c>
      <c r="AQ963" t="s">
        <v>74</v>
      </c>
      <c r="AR963" t="s">
        <v>77</v>
      </c>
      <c r="AS963" t="s">
        <v>78</v>
      </c>
      <c r="AT963" t="s">
        <v>77</v>
      </c>
      <c r="AU963" t="s">
        <v>78</v>
      </c>
      <c r="AV963" t="s">
        <v>78</v>
      </c>
      <c r="AW963" t="s">
        <v>78</v>
      </c>
      <c r="AX963" t="s">
        <v>78</v>
      </c>
      <c r="AY963">
        <v>5</v>
      </c>
      <c r="AZ963">
        <f t="shared" si="74"/>
        <v>1</v>
      </c>
      <c r="BA963">
        <f t="shared" si="74"/>
        <v>1</v>
      </c>
      <c r="BB963">
        <f>2/5</f>
        <v>0.4</v>
      </c>
      <c r="BC963">
        <f t="shared" si="66"/>
        <v>0</v>
      </c>
      <c r="BD963">
        <f>4/7</f>
        <v>0.5714285714285714</v>
      </c>
      <c r="BE963">
        <f>2/3</f>
        <v>0.66666666666666663</v>
      </c>
      <c r="BF963">
        <f t="shared" si="71"/>
        <v>0.125</v>
      </c>
      <c r="BG963">
        <f t="shared" si="67"/>
        <v>0</v>
      </c>
      <c r="BH963">
        <f>1/2</f>
        <v>0.5</v>
      </c>
      <c r="BI963">
        <f t="shared" si="75"/>
        <v>0.4</v>
      </c>
      <c r="BJ963">
        <f t="shared" si="76"/>
        <v>0.36363636363636365</v>
      </c>
      <c r="BK963">
        <f t="shared" si="68"/>
        <v>0</v>
      </c>
      <c r="BL963">
        <f>3/4</f>
        <v>0.75</v>
      </c>
      <c r="BM963">
        <f>4/4</f>
        <v>1</v>
      </c>
      <c r="BN963">
        <f t="shared" si="72"/>
        <v>1</v>
      </c>
      <c r="BO963">
        <f t="shared" si="69"/>
        <v>0</v>
      </c>
      <c r="BP963">
        <v>0</v>
      </c>
      <c r="BQ963" t="s">
        <v>74</v>
      </c>
      <c r="BR963" t="s">
        <v>74</v>
      </c>
      <c r="BS963" t="s">
        <v>74</v>
      </c>
      <c r="BT963" t="s">
        <v>74</v>
      </c>
      <c r="BU963" t="s">
        <v>74</v>
      </c>
      <c r="BV963" t="s">
        <v>74</v>
      </c>
      <c r="BW963" t="s">
        <v>74</v>
      </c>
      <c r="BX963" t="s">
        <v>74</v>
      </c>
      <c r="BY963" t="s">
        <v>74</v>
      </c>
      <c r="BZ963" t="s">
        <v>74</v>
      </c>
      <c r="CA963" t="s">
        <v>74</v>
      </c>
      <c r="CB963" t="s">
        <v>74</v>
      </c>
      <c r="CC963" t="s">
        <v>74</v>
      </c>
      <c r="CD963" t="s">
        <v>74</v>
      </c>
      <c r="CE963" t="s">
        <v>74</v>
      </c>
      <c r="CF963">
        <v>601.92396510000003</v>
      </c>
      <c r="CG963">
        <f>IF(CJ963&lt;$CH$1,CJ963,)</f>
        <v>0</v>
      </c>
      <c r="CH963">
        <v>1</v>
      </c>
      <c r="CI963">
        <v>964</v>
      </c>
      <c r="CJ963">
        <v>14999.999980000001</v>
      </c>
      <c r="CK963">
        <f t="shared" ref="CK963:CK1026" si="77">CF963*2</f>
        <v>1203.8479302000001</v>
      </c>
      <c r="CL963">
        <f t="shared" ref="CL963:CL1026" si="78">CG963*0.547769</f>
        <v>0</v>
      </c>
    </row>
    <row r="964" spans="1:90" x14ac:dyDescent="0.25">
      <c r="A964" s="5" t="s">
        <v>1020</v>
      </c>
      <c r="B964" s="2" t="s">
        <v>1088</v>
      </c>
      <c r="C964" s="10">
        <v>43405</v>
      </c>
      <c r="E964" s="14" t="e">
        <f t="shared" si="73"/>
        <v>#NUM!</v>
      </c>
      <c r="H964">
        <v>300</v>
      </c>
      <c r="I964">
        <v>75.099999999999994</v>
      </c>
      <c r="J964">
        <v>155.1</v>
      </c>
      <c r="K964">
        <v>8.3000000000000007</v>
      </c>
      <c r="L964">
        <v>163</v>
      </c>
      <c r="M964">
        <v>82</v>
      </c>
      <c r="N964" t="s">
        <v>76</v>
      </c>
      <c r="O964">
        <v>270</v>
      </c>
      <c r="P964">
        <v>720</v>
      </c>
      <c r="Q964">
        <v>1520</v>
      </c>
      <c r="R964" t="s">
        <v>78</v>
      </c>
      <c r="S964" t="s">
        <v>77</v>
      </c>
      <c r="T964" t="s">
        <v>74</v>
      </c>
      <c r="U964">
        <v>8</v>
      </c>
      <c r="V964">
        <v>88.700999999999993</v>
      </c>
      <c r="W964">
        <v>1.95</v>
      </c>
      <c r="X964">
        <v>4</v>
      </c>
      <c r="Y964">
        <v>64</v>
      </c>
      <c r="Z964" t="s">
        <v>104</v>
      </c>
      <c r="AA964">
        <v>4030</v>
      </c>
      <c r="AF964" t="s">
        <v>74</v>
      </c>
      <c r="AG964">
        <v>13</v>
      </c>
      <c r="AH964">
        <v>2.2000000000000002</v>
      </c>
      <c r="AI964">
        <v>19.7</v>
      </c>
      <c r="AJ964">
        <v>2</v>
      </c>
      <c r="AK964" t="s">
        <v>78</v>
      </c>
      <c r="AL964" t="s">
        <v>78</v>
      </c>
      <c r="AM964" t="s">
        <v>78</v>
      </c>
      <c r="AN964" t="s">
        <v>78</v>
      </c>
      <c r="AO964" t="s">
        <v>78</v>
      </c>
      <c r="AP964" t="s">
        <v>78</v>
      </c>
      <c r="AQ964" t="s">
        <v>74</v>
      </c>
      <c r="AR964" t="s">
        <v>77</v>
      </c>
      <c r="AS964" t="s">
        <v>78</v>
      </c>
      <c r="AT964" t="s">
        <v>78</v>
      </c>
      <c r="AU964" t="s">
        <v>78</v>
      </c>
      <c r="AV964" t="s">
        <v>78</v>
      </c>
      <c r="AW964" t="s">
        <v>78</v>
      </c>
      <c r="AX964" t="s">
        <v>78</v>
      </c>
      <c r="AY964">
        <v>4.2</v>
      </c>
      <c r="AZ964">
        <f t="shared" si="74"/>
        <v>1</v>
      </c>
      <c r="BA964">
        <f t="shared" si="74"/>
        <v>1</v>
      </c>
      <c r="BB964">
        <f>2/5</f>
        <v>0.4</v>
      </c>
      <c r="BC964">
        <f t="shared" si="66"/>
        <v>0</v>
      </c>
      <c r="BD964">
        <f>4/7</f>
        <v>0.5714285714285714</v>
      </c>
      <c r="BE964">
        <f>1/3</f>
        <v>0.33333333333333331</v>
      </c>
      <c r="BF964">
        <f t="shared" si="71"/>
        <v>0.125</v>
      </c>
      <c r="BG964">
        <f t="shared" si="67"/>
        <v>0</v>
      </c>
      <c r="BH964">
        <f>1/2</f>
        <v>0.5</v>
      </c>
      <c r="BI964">
        <f t="shared" si="75"/>
        <v>0.4</v>
      </c>
      <c r="BJ964">
        <f t="shared" si="76"/>
        <v>0.36363636363636365</v>
      </c>
      <c r="BK964">
        <f t="shared" si="68"/>
        <v>0</v>
      </c>
      <c r="BL964">
        <f>3/4</f>
        <v>0.75</v>
      </c>
      <c r="BM964">
        <f>2/4</f>
        <v>0.5</v>
      </c>
      <c r="BN964">
        <f t="shared" si="72"/>
        <v>1</v>
      </c>
      <c r="BO964">
        <f t="shared" si="69"/>
        <v>0</v>
      </c>
      <c r="BP964">
        <v>3</v>
      </c>
      <c r="BQ964" t="s">
        <v>74</v>
      </c>
      <c r="BR964" t="s">
        <v>74</v>
      </c>
      <c r="BS964" t="s">
        <v>74</v>
      </c>
      <c r="BT964" t="s">
        <v>74</v>
      </c>
      <c r="BU964" t="s">
        <v>74</v>
      </c>
      <c r="BV964" t="s">
        <v>74</v>
      </c>
      <c r="BW964" t="s">
        <v>74</v>
      </c>
      <c r="BX964" t="s">
        <v>74</v>
      </c>
      <c r="BY964" t="s">
        <v>74</v>
      </c>
      <c r="BZ964" t="s">
        <v>74</v>
      </c>
      <c r="CA964" t="s">
        <v>74</v>
      </c>
      <c r="CB964" t="s">
        <v>74</v>
      </c>
      <c r="CC964" t="s">
        <v>74</v>
      </c>
      <c r="CD964" t="s">
        <v>74</v>
      </c>
      <c r="CE964" t="s">
        <v>74</v>
      </c>
      <c r="CF964">
        <v>601.92396510000003</v>
      </c>
      <c r="CG964">
        <f>IF(CJ964&lt;$CH$1,CJ964,)</f>
        <v>0</v>
      </c>
      <c r="CH964">
        <v>1</v>
      </c>
      <c r="CI964">
        <v>965</v>
      </c>
      <c r="CJ964">
        <v>13056.73107</v>
      </c>
      <c r="CK964">
        <f t="shared" si="77"/>
        <v>1203.8479302000001</v>
      </c>
      <c r="CL964">
        <f t="shared" si="78"/>
        <v>0</v>
      </c>
    </row>
    <row r="965" spans="1:90" x14ac:dyDescent="0.25">
      <c r="A965" s="5" t="s">
        <v>1020</v>
      </c>
      <c r="B965" s="2" t="s">
        <v>1089</v>
      </c>
      <c r="C965" s="10">
        <v>43405</v>
      </c>
      <c r="E965" s="14" t="e">
        <f t="shared" si="73"/>
        <v>#NUM!</v>
      </c>
      <c r="H965">
        <v>100</v>
      </c>
      <c r="I965">
        <v>75.099999999999994</v>
      </c>
      <c r="J965">
        <v>155.1</v>
      </c>
      <c r="K965">
        <v>8.3000000000000007</v>
      </c>
      <c r="L965">
        <v>163</v>
      </c>
      <c r="M965">
        <v>82</v>
      </c>
      <c r="N965" t="s">
        <v>76</v>
      </c>
      <c r="O965">
        <v>270</v>
      </c>
      <c r="P965">
        <v>720</v>
      </c>
      <c r="Q965">
        <v>1520</v>
      </c>
      <c r="R965" t="s">
        <v>78</v>
      </c>
      <c r="S965" t="s">
        <v>77</v>
      </c>
      <c r="T965" t="s">
        <v>74</v>
      </c>
      <c r="U965">
        <v>8</v>
      </c>
      <c r="V965">
        <v>88.700999999999993</v>
      </c>
      <c r="W965">
        <v>1.95</v>
      </c>
      <c r="X965">
        <v>2</v>
      </c>
      <c r="Y965">
        <v>32</v>
      </c>
      <c r="Z965" t="s">
        <v>104</v>
      </c>
      <c r="AA965">
        <v>4030</v>
      </c>
      <c r="AF965" t="s">
        <v>74</v>
      </c>
      <c r="AG965">
        <v>13</v>
      </c>
      <c r="AH965">
        <v>2.2000000000000002</v>
      </c>
      <c r="AI965">
        <v>8</v>
      </c>
      <c r="AJ965">
        <v>1.8</v>
      </c>
      <c r="AK965" t="s">
        <v>78</v>
      </c>
      <c r="AL965" t="s">
        <v>78</v>
      </c>
      <c r="AM965" t="s">
        <v>78</v>
      </c>
      <c r="AN965" t="s">
        <v>78</v>
      </c>
      <c r="AO965" t="s">
        <v>78</v>
      </c>
      <c r="AP965" t="s">
        <v>78</v>
      </c>
      <c r="AQ965" t="s">
        <v>74</v>
      </c>
      <c r="AR965" t="s">
        <v>77</v>
      </c>
      <c r="AS965" t="s">
        <v>78</v>
      </c>
      <c r="AT965" t="s">
        <v>78</v>
      </c>
      <c r="AU965" t="s">
        <v>78</v>
      </c>
      <c r="AV965" t="s">
        <v>78</v>
      </c>
      <c r="AW965" t="s">
        <v>78</v>
      </c>
      <c r="AX965" t="s">
        <v>78</v>
      </c>
      <c r="AY965">
        <v>4.2</v>
      </c>
      <c r="AZ965">
        <f t="shared" si="74"/>
        <v>1</v>
      </c>
      <c r="BA965">
        <f t="shared" si="74"/>
        <v>1</v>
      </c>
      <c r="BB965">
        <f>2/5</f>
        <v>0.4</v>
      </c>
      <c r="BC965">
        <f t="shared" si="66"/>
        <v>0</v>
      </c>
      <c r="BD965">
        <f>3/7</f>
        <v>0.42857142857142855</v>
      </c>
      <c r="BE965">
        <f>2/3</f>
        <v>0.66666666666666663</v>
      </c>
      <c r="BF965">
        <f t="shared" si="71"/>
        <v>0.125</v>
      </c>
      <c r="BG965">
        <f t="shared" si="67"/>
        <v>0</v>
      </c>
      <c r="BH965">
        <f>0/2</f>
        <v>0</v>
      </c>
      <c r="BI965">
        <f t="shared" si="75"/>
        <v>0.4</v>
      </c>
      <c r="BJ965">
        <f t="shared" si="76"/>
        <v>0.36363636363636365</v>
      </c>
      <c r="BK965">
        <f t="shared" si="68"/>
        <v>0</v>
      </c>
      <c r="BL965">
        <f>2/4</f>
        <v>0.5</v>
      </c>
      <c r="BM965">
        <f>2/4</f>
        <v>0.5</v>
      </c>
      <c r="BN965">
        <f t="shared" si="72"/>
        <v>1</v>
      </c>
      <c r="BO965">
        <f t="shared" si="69"/>
        <v>0</v>
      </c>
      <c r="BP965">
        <v>3</v>
      </c>
      <c r="BQ965" t="s">
        <v>74</v>
      </c>
      <c r="BR965" t="s">
        <v>74</v>
      </c>
      <c r="BS965" t="s">
        <v>74</v>
      </c>
      <c r="BT965" t="s">
        <v>74</v>
      </c>
      <c r="BU965" t="s">
        <v>74</v>
      </c>
      <c r="BV965" t="s">
        <v>74</v>
      </c>
      <c r="BW965" t="s">
        <v>74</v>
      </c>
      <c r="BX965" t="s">
        <v>74</v>
      </c>
      <c r="BY965" t="s">
        <v>74</v>
      </c>
      <c r="BZ965" t="s">
        <v>74</v>
      </c>
      <c r="CA965" t="s">
        <v>74</v>
      </c>
      <c r="CB965" t="s">
        <v>74</v>
      </c>
      <c r="CC965" t="s">
        <v>74</v>
      </c>
      <c r="CD965" t="s">
        <v>74</v>
      </c>
      <c r="CE965" t="s">
        <v>74</v>
      </c>
      <c r="CF965">
        <v>601.92396510000003</v>
      </c>
      <c r="CG965">
        <f>IF(CJ965&lt;$CH$1,CJ965,)</f>
        <v>1333.61509</v>
      </c>
      <c r="CH965">
        <v>1</v>
      </c>
      <c r="CI965">
        <v>966</v>
      </c>
      <c r="CJ965">
        <v>1333.61509</v>
      </c>
      <c r="CK965">
        <f t="shared" si="77"/>
        <v>1203.8479302000001</v>
      </c>
      <c r="CL965">
        <f t="shared" si="78"/>
        <v>730.51300423420992</v>
      </c>
    </row>
    <row r="966" spans="1:90" x14ac:dyDescent="0.25">
      <c r="A966" s="5" t="s">
        <v>1020</v>
      </c>
      <c r="B966" s="2" t="s">
        <v>1085</v>
      </c>
      <c r="C966" s="10">
        <v>43405</v>
      </c>
      <c r="D966" s="10">
        <v>43435</v>
      </c>
      <c r="E966" s="14">
        <f t="shared" si="73"/>
        <v>1</v>
      </c>
      <c r="G966" s="3" t="s">
        <v>1084</v>
      </c>
      <c r="H966">
        <v>200</v>
      </c>
      <c r="I966">
        <v>75.099999999999994</v>
      </c>
      <c r="J966">
        <v>155.1</v>
      </c>
      <c r="K966">
        <v>8.3000000000000007</v>
      </c>
      <c r="L966">
        <v>163</v>
      </c>
      <c r="M966">
        <v>82</v>
      </c>
      <c r="N966" t="s">
        <v>76</v>
      </c>
      <c r="O966">
        <v>271</v>
      </c>
      <c r="P966">
        <v>720</v>
      </c>
      <c r="Q966">
        <v>1520</v>
      </c>
      <c r="R966" t="s">
        <v>78</v>
      </c>
      <c r="S966" t="s">
        <v>77</v>
      </c>
      <c r="T966" t="s">
        <v>74</v>
      </c>
      <c r="U966">
        <v>8</v>
      </c>
      <c r="V966">
        <v>88.700999999999993</v>
      </c>
      <c r="W966">
        <v>1.95</v>
      </c>
      <c r="X966">
        <v>3</v>
      </c>
      <c r="Y966">
        <v>64</v>
      </c>
      <c r="Z966" t="s">
        <v>104</v>
      </c>
      <c r="AA966">
        <v>4030</v>
      </c>
      <c r="AF966" t="s">
        <v>74</v>
      </c>
      <c r="AG966">
        <v>13</v>
      </c>
      <c r="AH966">
        <v>2.2000000000000002</v>
      </c>
      <c r="AI966">
        <v>8</v>
      </c>
      <c r="AJ966">
        <v>2</v>
      </c>
      <c r="AK966" t="s">
        <v>77</v>
      </c>
      <c r="AL966" t="s">
        <v>78</v>
      </c>
      <c r="AM966" t="s">
        <v>78</v>
      </c>
      <c r="AN966" t="s">
        <v>78</v>
      </c>
      <c r="AO966" t="s">
        <v>74</v>
      </c>
      <c r="AP966" t="s">
        <v>74</v>
      </c>
      <c r="AQ966" t="s">
        <v>74</v>
      </c>
      <c r="AR966" t="s">
        <v>77</v>
      </c>
      <c r="AS966" t="s">
        <v>78</v>
      </c>
      <c r="AT966" t="s">
        <v>78</v>
      </c>
      <c r="AU966" t="s">
        <v>78</v>
      </c>
      <c r="AV966" t="s">
        <v>78</v>
      </c>
      <c r="AW966" t="s">
        <v>78</v>
      </c>
      <c r="AX966" t="s">
        <v>78</v>
      </c>
      <c r="AY966">
        <v>4.2</v>
      </c>
      <c r="AZ966">
        <f t="shared" si="74"/>
        <v>1</v>
      </c>
      <c r="BA966">
        <f t="shared" si="74"/>
        <v>1</v>
      </c>
      <c r="BB966">
        <f>2/5</f>
        <v>0.4</v>
      </c>
      <c r="BC966">
        <f t="shared" si="66"/>
        <v>0</v>
      </c>
      <c r="BD966">
        <f>4/7</f>
        <v>0.5714285714285714</v>
      </c>
      <c r="BE966">
        <f>1/3</f>
        <v>0.33333333333333331</v>
      </c>
      <c r="BF966">
        <f t="shared" si="71"/>
        <v>0.125</v>
      </c>
      <c r="BG966">
        <f t="shared" si="67"/>
        <v>0</v>
      </c>
      <c r="BH966">
        <f>1/2</f>
        <v>0.5</v>
      </c>
      <c r="BI966">
        <f t="shared" si="75"/>
        <v>0.4</v>
      </c>
      <c r="BJ966">
        <f t="shared" si="76"/>
        <v>0.36363636363636365</v>
      </c>
      <c r="BK966">
        <f t="shared" si="68"/>
        <v>0</v>
      </c>
      <c r="BL966">
        <f>3/4</f>
        <v>0.75</v>
      </c>
      <c r="BM966">
        <f>2/4</f>
        <v>0.5</v>
      </c>
      <c r="BN966">
        <f t="shared" si="72"/>
        <v>1</v>
      </c>
      <c r="BO966">
        <f t="shared" si="69"/>
        <v>0</v>
      </c>
      <c r="BP966">
        <v>0</v>
      </c>
      <c r="BQ966" t="s">
        <v>74</v>
      </c>
      <c r="BR966" t="s">
        <v>74</v>
      </c>
      <c r="BS966" t="s">
        <v>74</v>
      </c>
      <c r="BT966" t="s">
        <v>74</v>
      </c>
      <c r="BU966" t="s">
        <v>74</v>
      </c>
      <c r="BV966" t="s">
        <v>74</v>
      </c>
      <c r="BW966" t="s">
        <v>74</v>
      </c>
      <c r="BX966" t="s">
        <v>74</v>
      </c>
      <c r="BY966" t="s">
        <v>74</v>
      </c>
      <c r="BZ966" t="s">
        <v>74</v>
      </c>
      <c r="CA966" t="s">
        <v>74</v>
      </c>
      <c r="CB966" t="s">
        <v>74</v>
      </c>
      <c r="CC966" t="s">
        <v>74</v>
      </c>
      <c r="CD966" t="s">
        <v>74</v>
      </c>
      <c r="CE966" t="s">
        <v>74</v>
      </c>
      <c r="CF966">
        <v>601.92396510000003</v>
      </c>
      <c r="CG966">
        <f>IF(CJ966&lt;$CH$1,CJ966,)</f>
        <v>0</v>
      </c>
      <c r="CH966">
        <v>1</v>
      </c>
      <c r="CI966">
        <v>967</v>
      </c>
      <c r="CJ966">
        <v>10649.395500000001</v>
      </c>
      <c r="CK966">
        <f t="shared" si="77"/>
        <v>1203.8479302000001</v>
      </c>
      <c r="CL966">
        <f t="shared" si="78"/>
        <v>0</v>
      </c>
    </row>
    <row r="967" spans="1:90" x14ac:dyDescent="0.25">
      <c r="A967" s="5" t="s">
        <v>1020</v>
      </c>
      <c r="B967" s="2" t="s">
        <v>1090</v>
      </c>
      <c r="C967" s="10">
        <v>43405</v>
      </c>
      <c r="E967" s="14" t="e">
        <f t="shared" si="73"/>
        <v>#NUM!</v>
      </c>
      <c r="H967">
        <v>170</v>
      </c>
      <c r="I967">
        <v>75</v>
      </c>
      <c r="J967">
        <v>154.80000000000001</v>
      </c>
      <c r="K967">
        <v>7.9</v>
      </c>
      <c r="L967">
        <v>149</v>
      </c>
      <c r="M967">
        <v>84</v>
      </c>
      <c r="N967" t="s">
        <v>76</v>
      </c>
      <c r="O967">
        <v>403</v>
      </c>
      <c r="P967">
        <v>1080</v>
      </c>
      <c r="Q967">
        <v>2280</v>
      </c>
      <c r="R967" t="s">
        <v>77</v>
      </c>
      <c r="S967" t="s">
        <v>77</v>
      </c>
      <c r="T967" t="s">
        <v>74</v>
      </c>
      <c r="U967">
        <v>8</v>
      </c>
      <c r="V967">
        <v>66.245000000000005</v>
      </c>
      <c r="W967">
        <v>2.2000000000000002</v>
      </c>
      <c r="X967">
        <v>4</v>
      </c>
      <c r="Y967">
        <v>32</v>
      </c>
      <c r="Z967" t="s">
        <v>104</v>
      </c>
      <c r="AA967">
        <v>3260</v>
      </c>
      <c r="AF967" t="s">
        <v>74</v>
      </c>
      <c r="AG967">
        <v>16</v>
      </c>
      <c r="AH967">
        <v>2.2000000000000002</v>
      </c>
      <c r="AI967">
        <v>13</v>
      </c>
      <c r="AJ967" t="s">
        <v>74</v>
      </c>
      <c r="AK967" t="s">
        <v>78</v>
      </c>
      <c r="AL967" t="s">
        <v>78</v>
      </c>
      <c r="AM967" t="s">
        <v>78</v>
      </c>
      <c r="AN967" t="s">
        <v>78</v>
      </c>
      <c r="AO967" t="s">
        <v>78</v>
      </c>
      <c r="AP967" t="s">
        <v>78</v>
      </c>
      <c r="AQ967" t="s">
        <v>74</v>
      </c>
      <c r="AR967" t="s">
        <v>77</v>
      </c>
      <c r="AS967" t="s">
        <v>78</v>
      </c>
      <c r="AT967" t="s">
        <v>77</v>
      </c>
      <c r="AU967" t="s">
        <v>78</v>
      </c>
      <c r="AV967" t="s">
        <v>78</v>
      </c>
      <c r="AW967" t="s">
        <v>78</v>
      </c>
      <c r="AX967" t="s">
        <v>78</v>
      </c>
      <c r="AY967">
        <v>5</v>
      </c>
      <c r="AZ967">
        <f t="shared" si="74"/>
        <v>1</v>
      </c>
      <c r="BA967">
        <f t="shared" si="74"/>
        <v>1</v>
      </c>
      <c r="BB967">
        <f>3/5</f>
        <v>0.6</v>
      </c>
      <c r="BC967">
        <f t="shared" si="66"/>
        <v>0</v>
      </c>
      <c r="BD967">
        <f>4/7</f>
        <v>0.5714285714285714</v>
      </c>
      <c r="BE967">
        <f>2/3</f>
        <v>0.66666666666666663</v>
      </c>
      <c r="BF967">
        <f t="shared" si="71"/>
        <v>0.125</v>
      </c>
      <c r="BG967">
        <f t="shared" si="67"/>
        <v>0</v>
      </c>
      <c r="BH967">
        <f>1/2</f>
        <v>0.5</v>
      </c>
      <c r="BI967">
        <f t="shared" si="75"/>
        <v>0.4</v>
      </c>
      <c r="BJ967">
        <f t="shared" si="76"/>
        <v>0.36363636363636365</v>
      </c>
      <c r="BK967">
        <f t="shared" si="68"/>
        <v>0</v>
      </c>
      <c r="BL967">
        <f>3/4</f>
        <v>0.75</v>
      </c>
      <c r="BM967">
        <f>4/4</f>
        <v>1</v>
      </c>
      <c r="BN967">
        <f t="shared" si="72"/>
        <v>1</v>
      </c>
      <c r="BO967">
        <f t="shared" si="69"/>
        <v>0</v>
      </c>
      <c r="BP967">
        <v>0</v>
      </c>
      <c r="BQ967" t="s">
        <v>74</v>
      </c>
      <c r="BR967" t="s">
        <v>74</v>
      </c>
      <c r="BS967" t="s">
        <v>74</v>
      </c>
      <c r="BT967" t="s">
        <v>74</v>
      </c>
      <c r="BU967" t="s">
        <v>74</v>
      </c>
      <c r="BV967" t="s">
        <v>74</v>
      </c>
      <c r="BW967" t="s">
        <v>74</v>
      </c>
      <c r="BX967" t="s">
        <v>74</v>
      </c>
      <c r="BY967" t="s">
        <v>74</v>
      </c>
      <c r="BZ967" t="s">
        <v>74</v>
      </c>
      <c r="CA967" t="s">
        <v>74</v>
      </c>
      <c r="CB967" t="s">
        <v>74</v>
      </c>
      <c r="CC967" t="s">
        <v>74</v>
      </c>
      <c r="CD967" t="s">
        <v>74</v>
      </c>
      <c r="CE967" t="s">
        <v>74</v>
      </c>
      <c r="CF967">
        <v>601.92396510000003</v>
      </c>
      <c r="CG967">
        <f>IF(CJ967&lt;$CH$1,CJ967,)</f>
        <v>0</v>
      </c>
      <c r="CH967">
        <v>1</v>
      </c>
      <c r="CI967">
        <v>968</v>
      </c>
      <c r="CJ967">
        <v>14999.4193</v>
      </c>
      <c r="CK967">
        <f t="shared" si="77"/>
        <v>1203.8479302000001</v>
      </c>
      <c r="CL967">
        <f t="shared" si="78"/>
        <v>0</v>
      </c>
    </row>
    <row r="968" spans="1:90" x14ac:dyDescent="0.25">
      <c r="A968" s="5" t="s">
        <v>1020</v>
      </c>
      <c r="B968" s="2" t="s">
        <v>1091</v>
      </c>
      <c r="C968" s="10">
        <v>43374</v>
      </c>
      <c r="E968" s="14" t="e">
        <f t="shared" si="73"/>
        <v>#NUM!</v>
      </c>
      <c r="H968">
        <v>95</v>
      </c>
      <c r="I968">
        <v>75.7</v>
      </c>
      <c r="J968">
        <v>155.9</v>
      </c>
      <c r="K968">
        <v>7.8</v>
      </c>
      <c r="L968">
        <v>150</v>
      </c>
      <c r="M968">
        <v>78</v>
      </c>
      <c r="N968" t="s">
        <v>76</v>
      </c>
      <c r="O968">
        <v>269</v>
      </c>
      <c r="P968">
        <v>720</v>
      </c>
      <c r="Q968">
        <v>1440</v>
      </c>
      <c r="R968" t="s">
        <v>78</v>
      </c>
      <c r="S968" t="s">
        <v>77</v>
      </c>
      <c r="T968" t="s">
        <v>74</v>
      </c>
      <c r="U968">
        <v>8</v>
      </c>
      <c r="V968">
        <v>88.700999999999993</v>
      </c>
      <c r="W968">
        <v>1.95</v>
      </c>
      <c r="X968">
        <v>3</v>
      </c>
      <c r="Y968">
        <v>32</v>
      </c>
      <c r="Z968" t="s">
        <v>104</v>
      </c>
      <c r="AA968">
        <v>3360</v>
      </c>
      <c r="AF968" t="s">
        <v>74</v>
      </c>
      <c r="AG968">
        <v>13</v>
      </c>
      <c r="AH968">
        <v>2.2000000000000002</v>
      </c>
      <c r="AI968">
        <v>5</v>
      </c>
      <c r="AJ968">
        <v>2.2000000000000002</v>
      </c>
      <c r="AK968" t="s">
        <v>78</v>
      </c>
      <c r="AL968" t="s">
        <v>78</v>
      </c>
      <c r="AM968" t="s">
        <v>78</v>
      </c>
      <c r="AN968" t="s">
        <v>78</v>
      </c>
      <c r="AO968" t="s">
        <v>74</v>
      </c>
      <c r="AP968" t="s">
        <v>74</v>
      </c>
      <c r="AQ968" t="s">
        <v>74</v>
      </c>
      <c r="AR968" t="s">
        <v>77</v>
      </c>
      <c r="AS968" t="s">
        <v>78</v>
      </c>
      <c r="AT968" t="s">
        <v>78</v>
      </c>
      <c r="AU968" t="s">
        <v>78</v>
      </c>
      <c r="AV968" t="s">
        <v>78</v>
      </c>
      <c r="AW968" t="s">
        <v>78</v>
      </c>
      <c r="AX968" t="s">
        <v>78</v>
      </c>
      <c r="AY968">
        <v>4.2</v>
      </c>
      <c r="AZ968">
        <f t="shared" si="74"/>
        <v>1</v>
      </c>
      <c r="BA968">
        <f t="shared" si="74"/>
        <v>1</v>
      </c>
      <c r="BB968">
        <f>2/5</f>
        <v>0.4</v>
      </c>
      <c r="BC968">
        <f t="shared" si="66"/>
        <v>0</v>
      </c>
      <c r="BD968">
        <f>4/7</f>
        <v>0.5714285714285714</v>
      </c>
      <c r="BE968">
        <f>1/3</f>
        <v>0.33333333333333331</v>
      </c>
      <c r="BF968">
        <f t="shared" si="71"/>
        <v>0.125</v>
      </c>
      <c r="BG968">
        <f t="shared" si="67"/>
        <v>0</v>
      </c>
      <c r="BH968">
        <f>1/2</f>
        <v>0.5</v>
      </c>
      <c r="BI968">
        <f t="shared" si="75"/>
        <v>0.4</v>
      </c>
      <c r="BJ968">
        <f t="shared" si="76"/>
        <v>0.36363636363636365</v>
      </c>
      <c r="BK968">
        <f t="shared" si="68"/>
        <v>0</v>
      </c>
      <c r="BL968">
        <f>3/4</f>
        <v>0.75</v>
      </c>
      <c r="BM968">
        <f>2/4</f>
        <v>0.5</v>
      </c>
      <c r="BN968">
        <f t="shared" si="72"/>
        <v>1</v>
      </c>
      <c r="BO968">
        <f t="shared" si="69"/>
        <v>0</v>
      </c>
      <c r="BP968">
        <v>0</v>
      </c>
      <c r="BQ968" t="s">
        <v>74</v>
      </c>
      <c r="BR968" t="s">
        <v>74</v>
      </c>
      <c r="BS968" t="s">
        <v>74</v>
      </c>
      <c r="BT968" t="s">
        <v>74</v>
      </c>
      <c r="BU968" t="s">
        <v>74</v>
      </c>
      <c r="BV968" t="s">
        <v>74</v>
      </c>
      <c r="BW968" t="s">
        <v>74</v>
      </c>
      <c r="BX968" t="s">
        <v>74</v>
      </c>
      <c r="BY968" t="s">
        <v>74</v>
      </c>
      <c r="BZ968" t="s">
        <v>74</v>
      </c>
      <c r="CA968" t="s">
        <v>74</v>
      </c>
      <c r="CB968" t="s">
        <v>74</v>
      </c>
      <c r="CC968" t="s">
        <v>74</v>
      </c>
      <c r="CD968" t="s">
        <v>74</v>
      </c>
      <c r="CE968" t="s">
        <v>74</v>
      </c>
      <c r="CF968">
        <v>201.97221920000001</v>
      </c>
      <c r="CG968">
        <f>IF(CJ968&lt;$CH$1,CJ968,)</f>
        <v>0</v>
      </c>
      <c r="CH968">
        <v>1</v>
      </c>
      <c r="CI968">
        <v>969</v>
      </c>
      <c r="CJ968">
        <v>14999.99994</v>
      </c>
      <c r="CK968">
        <f t="shared" si="77"/>
        <v>403.94443840000002</v>
      </c>
      <c r="CL968">
        <f t="shared" si="78"/>
        <v>0</v>
      </c>
    </row>
    <row r="969" spans="1:90" x14ac:dyDescent="0.25">
      <c r="A969" s="5" t="s">
        <v>1020</v>
      </c>
      <c r="B969" s="2" t="s">
        <v>1092</v>
      </c>
      <c r="C969" s="10">
        <v>43374</v>
      </c>
      <c r="E969" s="14" t="e">
        <f t="shared" si="73"/>
        <v>#NUM!</v>
      </c>
      <c r="H969">
        <v>100</v>
      </c>
      <c r="I969">
        <v>75</v>
      </c>
      <c r="J969">
        <v>155.1</v>
      </c>
      <c r="K969">
        <v>7.8</v>
      </c>
      <c r="L969">
        <v>146</v>
      </c>
      <c r="M969">
        <v>83</v>
      </c>
      <c r="N969" t="s">
        <v>76</v>
      </c>
      <c r="O969">
        <v>270</v>
      </c>
      <c r="P969">
        <v>720</v>
      </c>
      <c r="Q969">
        <v>1520</v>
      </c>
      <c r="R969" t="s">
        <v>77</v>
      </c>
      <c r="S969" t="s">
        <v>77</v>
      </c>
      <c r="T969" t="s">
        <v>74</v>
      </c>
      <c r="U969">
        <v>4</v>
      </c>
      <c r="V969">
        <v>55.277000000000001</v>
      </c>
      <c r="W969">
        <v>2</v>
      </c>
      <c r="X969">
        <v>2</v>
      </c>
      <c r="Y969">
        <v>16</v>
      </c>
      <c r="Z969" t="s">
        <v>104</v>
      </c>
      <c r="AA969">
        <v>3260</v>
      </c>
      <c r="AF969" t="s">
        <v>74</v>
      </c>
      <c r="AG969">
        <v>13</v>
      </c>
      <c r="AH969">
        <v>2.2000000000000002</v>
      </c>
      <c r="AI969">
        <v>5</v>
      </c>
      <c r="AJ969">
        <v>2</v>
      </c>
      <c r="AK969" t="s">
        <v>77</v>
      </c>
      <c r="AL969" t="s">
        <v>78</v>
      </c>
      <c r="AM969" t="s">
        <v>78</v>
      </c>
      <c r="AN969" t="s">
        <v>78</v>
      </c>
      <c r="AO969" t="s">
        <v>74</v>
      </c>
      <c r="AP969" t="s">
        <v>78</v>
      </c>
      <c r="AQ969" t="s">
        <v>74</v>
      </c>
      <c r="AR969" t="s">
        <v>77</v>
      </c>
      <c r="AS969" t="s">
        <v>78</v>
      </c>
      <c r="AT969" t="s">
        <v>77</v>
      </c>
      <c r="AU969" t="s">
        <v>78</v>
      </c>
      <c r="AV969" t="s">
        <v>78</v>
      </c>
      <c r="AW969" t="s">
        <v>78</v>
      </c>
      <c r="AX969" t="s">
        <v>78</v>
      </c>
      <c r="AY969">
        <v>4.2</v>
      </c>
      <c r="AZ969">
        <f t="shared" si="74"/>
        <v>1</v>
      </c>
      <c r="BA969">
        <f t="shared" si="74"/>
        <v>1</v>
      </c>
      <c r="BB969">
        <f>2/5</f>
        <v>0.4</v>
      </c>
      <c r="BC969">
        <f t="shared" si="66"/>
        <v>0</v>
      </c>
      <c r="BD969">
        <f>3/7</f>
        <v>0.42857142857142855</v>
      </c>
      <c r="BE969">
        <f>2/3</f>
        <v>0.66666666666666663</v>
      </c>
      <c r="BF969">
        <f t="shared" si="71"/>
        <v>0.125</v>
      </c>
      <c r="BG969">
        <f t="shared" si="67"/>
        <v>0</v>
      </c>
      <c r="BH969">
        <f>0/2</f>
        <v>0</v>
      </c>
      <c r="BI969">
        <f t="shared" si="75"/>
        <v>0.4</v>
      </c>
      <c r="BJ969">
        <f t="shared" si="76"/>
        <v>0.36363636363636365</v>
      </c>
      <c r="BK969">
        <f t="shared" si="68"/>
        <v>0</v>
      </c>
      <c r="BL969">
        <f>2/4</f>
        <v>0.5</v>
      </c>
      <c r="BM969">
        <f>2/4</f>
        <v>0.5</v>
      </c>
      <c r="BN969">
        <f>5/6</f>
        <v>0.83333333333333337</v>
      </c>
      <c r="BO969">
        <f t="shared" si="69"/>
        <v>0</v>
      </c>
      <c r="BP969">
        <v>0</v>
      </c>
      <c r="BQ969" t="s">
        <v>74</v>
      </c>
      <c r="BR969" t="s">
        <v>74</v>
      </c>
      <c r="BS969" t="s">
        <v>74</v>
      </c>
      <c r="BT969" t="s">
        <v>74</v>
      </c>
      <c r="BU969" t="s">
        <v>74</v>
      </c>
      <c r="BV969" t="s">
        <v>74</v>
      </c>
      <c r="BW969" t="s">
        <v>74</v>
      </c>
      <c r="BX969" t="s">
        <v>74</v>
      </c>
      <c r="BY969" t="s">
        <v>74</v>
      </c>
      <c r="BZ969" t="s">
        <v>74</v>
      </c>
      <c r="CA969" t="s">
        <v>74</v>
      </c>
      <c r="CB969" t="s">
        <v>74</v>
      </c>
      <c r="CC969" t="s">
        <v>74</v>
      </c>
      <c r="CD969" t="s">
        <v>74</v>
      </c>
      <c r="CE969" t="s">
        <v>74</v>
      </c>
      <c r="CF969">
        <v>201.97221920000001</v>
      </c>
      <c r="CG969">
        <f>IF(CJ969&lt;$CH$1,CJ969,)</f>
        <v>0</v>
      </c>
      <c r="CH969">
        <v>1</v>
      </c>
      <c r="CI969">
        <v>970</v>
      </c>
      <c r="CJ969">
        <v>14999.99994</v>
      </c>
      <c r="CK969">
        <f t="shared" si="77"/>
        <v>403.94443840000002</v>
      </c>
      <c r="CL969">
        <f t="shared" si="78"/>
        <v>0</v>
      </c>
    </row>
    <row r="970" spans="1:90" x14ac:dyDescent="0.25">
      <c r="A970" s="5" t="s">
        <v>1020</v>
      </c>
      <c r="B970" s="2" t="s">
        <v>1068</v>
      </c>
      <c r="C970" s="10">
        <v>43374</v>
      </c>
      <c r="D970" s="10">
        <v>43556</v>
      </c>
      <c r="E970" s="14">
        <f t="shared" si="73"/>
        <v>6</v>
      </c>
      <c r="G970" s="3" t="s">
        <v>1076</v>
      </c>
      <c r="H970">
        <v>250</v>
      </c>
      <c r="I970">
        <v>75.599999999999994</v>
      </c>
      <c r="J970">
        <v>156</v>
      </c>
      <c r="K970">
        <v>8.1</v>
      </c>
      <c r="L970">
        <v>164</v>
      </c>
      <c r="M970">
        <v>84</v>
      </c>
      <c r="N970" t="s">
        <v>76</v>
      </c>
      <c r="O970">
        <v>400</v>
      </c>
      <c r="P970">
        <v>1080</v>
      </c>
      <c r="Q970">
        <v>2280</v>
      </c>
      <c r="R970" t="s">
        <v>77</v>
      </c>
      <c r="S970" t="s">
        <v>77</v>
      </c>
      <c r="T970" t="s">
        <v>74</v>
      </c>
      <c r="U970">
        <v>8</v>
      </c>
      <c r="V970">
        <v>203.86099999999999</v>
      </c>
      <c r="W970">
        <v>2.2000000000000002</v>
      </c>
      <c r="X970">
        <v>6</v>
      </c>
      <c r="Y970">
        <v>128</v>
      </c>
      <c r="Z970" t="s">
        <v>104</v>
      </c>
      <c r="AA970">
        <v>3240</v>
      </c>
      <c r="AF970" t="s">
        <v>74</v>
      </c>
      <c r="AG970">
        <v>16</v>
      </c>
      <c r="AH970">
        <v>2</v>
      </c>
      <c r="AI970">
        <v>24.8</v>
      </c>
      <c r="AJ970">
        <v>2</v>
      </c>
      <c r="AK970" t="s">
        <v>78</v>
      </c>
      <c r="AL970" t="s">
        <v>78</v>
      </c>
      <c r="AM970" t="s">
        <v>78</v>
      </c>
      <c r="AN970" t="s">
        <v>78</v>
      </c>
      <c r="AO970" t="s">
        <v>78</v>
      </c>
      <c r="AP970" t="s">
        <v>78</v>
      </c>
      <c r="AQ970" t="s">
        <v>74</v>
      </c>
      <c r="AR970" t="s">
        <v>77</v>
      </c>
      <c r="AS970" t="s">
        <v>78</v>
      </c>
      <c r="AT970" t="s">
        <v>78</v>
      </c>
      <c r="AU970" t="s">
        <v>78</v>
      </c>
      <c r="AV970" t="s">
        <v>78</v>
      </c>
      <c r="AW970" t="s">
        <v>78</v>
      </c>
      <c r="AX970" t="s">
        <v>78</v>
      </c>
      <c r="AY970">
        <v>4.2</v>
      </c>
      <c r="AZ970">
        <f t="shared" si="74"/>
        <v>1</v>
      </c>
      <c r="BA970">
        <f t="shared" si="74"/>
        <v>1</v>
      </c>
      <c r="BB970">
        <f>2/5</f>
        <v>0.4</v>
      </c>
      <c r="BC970">
        <f t="shared" si="66"/>
        <v>0</v>
      </c>
      <c r="BD970">
        <f>3/7</f>
        <v>0.42857142857142855</v>
      </c>
      <c r="BE970">
        <f t="shared" ref="BE970:BE980" si="79">1/3</f>
        <v>0.33333333333333331</v>
      </c>
      <c r="BF970">
        <f t="shared" si="71"/>
        <v>0.125</v>
      </c>
      <c r="BG970">
        <f t="shared" si="67"/>
        <v>0</v>
      </c>
      <c r="BH970">
        <f>0/2</f>
        <v>0</v>
      </c>
      <c r="BI970">
        <f t="shared" si="75"/>
        <v>0.4</v>
      </c>
      <c r="BJ970">
        <f t="shared" si="76"/>
        <v>0.36363636363636365</v>
      </c>
      <c r="BK970">
        <f t="shared" si="68"/>
        <v>0</v>
      </c>
      <c r="BL970">
        <f>2/4</f>
        <v>0.5</v>
      </c>
      <c r="BM970">
        <f>4/4</f>
        <v>1</v>
      </c>
      <c r="BN970">
        <f>6/6</f>
        <v>1</v>
      </c>
      <c r="BO970">
        <f t="shared" si="69"/>
        <v>0</v>
      </c>
      <c r="BP970">
        <v>1</v>
      </c>
      <c r="BQ970" t="s">
        <v>74</v>
      </c>
      <c r="BR970" t="s">
        <v>74</v>
      </c>
      <c r="BS970" t="s">
        <v>74</v>
      </c>
      <c r="BT970" t="s">
        <v>74</v>
      </c>
      <c r="BU970" t="s">
        <v>74</v>
      </c>
      <c r="BV970" t="s">
        <v>74</v>
      </c>
      <c r="BW970" t="s">
        <v>74</v>
      </c>
      <c r="BX970" t="s">
        <v>74</v>
      </c>
      <c r="BY970" t="s">
        <v>74</v>
      </c>
      <c r="BZ970" t="s">
        <v>74</v>
      </c>
      <c r="CA970" t="s">
        <v>74</v>
      </c>
      <c r="CB970" t="s">
        <v>74</v>
      </c>
      <c r="CC970" t="s">
        <v>74</v>
      </c>
      <c r="CD970" t="s">
        <v>74</v>
      </c>
      <c r="CE970" t="s">
        <v>74</v>
      </c>
      <c r="CF970">
        <v>201.97221920000001</v>
      </c>
      <c r="CG970">
        <f>IF(CJ970&lt;$CH$1,CJ970,)</f>
        <v>0</v>
      </c>
      <c r="CH970">
        <v>1</v>
      </c>
      <c r="CI970">
        <v>971</v>
      </c>
      <c r="CJ970">
        <v>14999.99994</v>
      </c>
      <c r="CK970">
        <f t="shared" si="77"/>
        <v>403.94443840000002</v>
      </c>
      <c r="CL970">
        <f t="shared" si="78"/>
        <v>0</v>
      </c>
    </row>
    <row r="971" spans="1:90" x14ac:dyDescent="0.25">
      <c r="A971" s="5" t="s">
        <v>1020</v>
      </c>
      <c r="B971" s="2" t="s">
        <v>1093</v>
      </c>
      <c r="C971" s="10">
        <v>43374</v>
      </c>
      <c r="E971" s="14" t="e">
        <f t="shared" si="73"/>
        <v>#NUM!</v>
      </c>
      <c r="H971">
        <v>350</v>
      </c>
      <c r="I971">
        <v>75.599999999999994</v>
      </c>
      <c r="J971">
        <v>156</v>
      </c>
      <c r="K971">
        <v>8.1</v>
      </c>
      <c r="L971">
        <v>164</v>
      </c>
      <c r="M971">
        <v>84</v>
      </c>
      <c r="N971" t="s">
        <v>76</v>
      </c>
      <c r="O971">
        <v>400</v>
      </c>
      <c r="P971">
        <v>1080</v>
      </c>
      <c r="Q971">
        <v>2280</v>
      </c>
      <c r="R971" t="s">
        <v>77</v>
      </c>
      <c r="S971" t="s">
        <v>77</v>
      </c>
      <c r="T971" t="s">
        <v>74</v>
      </c>
      <c r="U971">
        <v>8</v>
      </c>
      <c r="V971">
        <v>130</v>
      </c>
      <c r="W971">
        <v>2</v>
      </c>
      <c r="X971">
        <v>6</v>
      </c>
      <c r="Y971">
        <v>128</v>
      </c>
      <c r="Z971" t="s">
        <v>104</v>
      </c>
      <c r="AA971">
        <v>3315</v>
      </c>
      <c r="AF971" t="s">
        <v>74</v>
      </c>
      <c r="AG971">
        <v>16</v>
      </c>
      <c r="AH971">
        <v>2</v>
      </c>
      <c r="AI971">
        <v>24.8</v>
      </c>
      <c r="AJ971">
        <v>2</v>
      </c>
      <c r="AK971" t="s">
        <v>78</v>
      </c>
      <c r="AL971" t="s">
        <v>78</v>
      </c>
      <c r="AM971" t="s">
        <v>78</v>
      </c>
      <c r="AN971" t="s">
        <v>78</v>
      </c>
      <c r="AO971" t="s">
        <v>78</v>
      </c>
      <c r="AP971" t="s">
        <v>78</v>
      </c>
      <c r="AQ971" t="s">
        <v>74</v>
      </c>
      <c r="AR971" t="s">
        <v>77</v>
      </c>
      <c r="AS971" t="s">
        <v>78</v>
      </c>
      <c r="AT971" t="s">
        <v>78</v>
      </c>
      <c r="AU971" t="s">
        <v>78</v>
      </c>
      <c r="AV971" t="s">
        <v>78</v>
      </c>
      <c r="AW971" t="s">
        <v>78</v>
      </c>
      <c r="AX971" t="s">
        <v>78</v>
      </c>
      <c r="AY971">
        <v>4.2</v>
      </c>
      <c r="AZ971">
        <f t="shared" si="74"/>
        <v>1</v>
      </c>
      <c r="BA971">
        <f t="shared" si="74"/>
        <v>1</v>
      </c>
      <c r="BB971">
        <f>2/5</f>
        <v>0.4</v>
      </c>
      <c r="BC971">
        <f t="shared" si="66"/>
        <v>0</v>
      </c>
      <c r="BD971">
        <f>4/7</f>
        <v>0.5714285714285714</v>
      </c>
      <c r="BE971">
        <f t="shared" si="79"/>
        <v>0.33333333333333331</v>
      </c>
      <c r="BF971">
        <f t="shared" si="71"/>
        <v>0.125</v>
      </c>
      <c r="BG971">
        <f t="shared" si="67"/>
        <v>0</v>
      </c>
      <c r="BH971">
        <f>1/2</f>
        <v>0.5</v>
      </c>
      <c r="BI971">
        <f t="shared" si="75"/>
        <v>0.4</v>
      </c>
      <c r="BJ971">
        <f t="shared" si="76"/>
        <v>0.36363636363636365</v>
      </c>
      <c r="BK971">
        <f t="shared" si="68"/>
        <v>0</v>
      </c>
      <c r="BL971">
        <f>3/4</f>
        <v>0.75</v>
      </c>
      <c r="BM971">
        <f>4/4</f>
        <v>1</v>
      </c>
      <c r="BN971">
        <f>6/6</f>
        <v>1</v>
      </c>
      <c r="BO971">
        <f t="shared" si="69"/>
        <v>0</v>
      </c>
      <c r="BP971">
        <v>1</v>
      </c>
      <c r="BQ971" t="s">
        <v>74</v>
      </c>
      <c r="BR971" t="s">
        <v>74</v>
      </c>
      <c r="BS971" t="s">
        <v>74</v>
      </c>
      <c r="BT971" t="s">
        <v>74</v>
      </c>
      <c r="BU971" t="s">
        <v>74</v>
      </c>
      <c r="BV971" t="s">
        <v>74</v>
      </c>
      <c r="BW971" t="s">
        <v>74</v>
      </c>
      <c r="BX971" t="s">
        <v>74</v>
      </c>
      <c r="BY971" t="s">
        <v>74</v>
      </c>
      <c r="BZ971" t="s">
        <v>74</v>
      </c>
      <c r="CA971" t="s">
        <v>74</v>
      </c>
      <c r="CB971" t="s">
        <v>74</v>
      </c>
      <c r="CC971" t="s">
        <v>74</v>
      </c>
      <c r="CD971" t="s">
        <v>74</v>
      </c>
      <c r="CE971" t="s">
        <v>74</v>
      </c>
      <c r="CF971">
        <v>201.97221920000001</v>
      </c>
      <c r="CG971">
        <f>IF(CJ971&lt;$CH$1,CJ971,)</f>
        <v>0</v>
      </c>
      <c r="CH971">
        <v>1</v>
      </c>
      <c r="CI971">
        <v>972</v>
      </c>
      <c r="CJ971">
        <v>14999.999980000001</v>
      </c>
      <c r="CK971">
        <f t="shared" si="77"/>
        <v>403.94443840000002</v>
      </c>
      <c r="CL971">
        <f t="shared" si="78"/>
        <v>0</v>
      </c>
    </row>
    <row r="972" spans="1:90" x14ac:dyDescent="0.25">
      <c r="A972" s="5" t="s">
        <v>1020</v>
      </c>
      <c r="B972" s="2" t="s">
        <v>1094</v>
      </c>
      <c r="C972" s="10">
        <v>43374</v>
      </c>
      <c r="E972" s="14" t="e">
        <f t="shared" si="73"/>
        <v>#NUM!</v>
      </c>
      <c r="F972" s="3" t="s">
        <v>1095</v>
      </c>
      <c r="H972">
        <v>205</v>
      </c>
      <c r="I972">
        <v>75</v>
      </c>
      <c r="J972">
        <v>154.80000000000001</v>
      </c>
      <c r="K972">
        <v>7.9</v>
      </c>
      <c r="L972">
        <v>150</v>
      </c>
      <c r="M972">
        <v>85</v>
      </c>
      <c r="N972" t="s">
        <v>76</v>
      </c>
      <c r="O972">
        <v>400</v>
      </c>
      <c r="P972">
        <v>1080</v>
      </c>
      <c r="Q972">
        <v>2280</v>
      </c>
      <c r="R972" t="s">
        <v>77</v>
      </c>
      <c r="S972" t="s">
        <v>77</v>
      </c>
      <c r="T972" t="s">
        <v>74</v>
      </c>
      <c r="U972">
        <v>8</v>
      </c>
      <c r="V972">
        <v>127.93300000000001</v>
      </c>
      <c r="W972">
        <v>2</v>
      </c>
      <c r="X972">
        <v>6</v>
      </c>
      <c r="Y972">
        <v>64</v>
      </c>
      <c r="Z972" t="s">
        <v>107</v>
      </c>
      <c r="AA972">
        <v>3260</v>
      </c>
      <c r="AF972" t="s">
        <v>74</v>
      </c>
      <c r="AG972">
        <v>13</v>
      </c>
      <c r="AH972">
        <v>2.4</v>
      </c>
      <c r="AI972">
        <v>16</v>
      </c>
      <c r="AJ972">
        <v>2</v>
      </c>
      <c r="AK972" t="s">
        <v>78</v>
      </c>
      <c r="AL972" t="s">
        <v>78</v>
      </c>
      <c r="AM972" t="s">
        <v>78</v>
      </c>
      <c r="AN972" t="s">
        <v>78</v>
      </c>
      <c r="AO972" t="s">
        <v>78</v>
      </c>
      <c r="AP972" t="s">
        <v>78</v>
      </c>
      <c r="AQ972" t="s">
        <v>74</v>
      </c>
      <c r="AR972" t="s">
        <v>77</v>
      </c>
      <c r="AS972" t="s">
        <v>78</v>
      </c>
      <c r="AT972" t="s">
        <v>77</v>
      </c>
      <c r="AU972" t="s">
        <v>78</v>
      </c>
      <c r="AV972" t="s">
        <v>78</v>
      </c>
      <c r="AW972" t="s">
        <v>78</v>
      </c>
      <c r="AX972" t="s">
        <v>78</v>
      </c>
      <c r="AY972">
        <v>4.2</v>
      </c>
      <c r="AZ972">
        <f t="shared" si="74"/>
        <v>1</v>
      </c>
      <c r="BA972">
        <f t="shared" si="74"/>
        <v>1</v>
      </c>
      <c r="BB972">
        <f>2/5</f>
        <v>0.4</v>
      </c>
      <c r="BC972">
        <f t="shared" si="66"/>
        <v>0</v>
      </c>
      <c r="BD972">
        <f>2/7</f>
        <v>0.2857142857142857</v>
      </c>
      <c r="BE972">
        <f t="shared" si="79"/>
        <v>0.33333333333333331</v>
      </c>
      <c r="BF972">
        <f t="shared" si="71"/>
        <v>0.125</v>
      </c>
      <c r="BG972">
        <f t="shared" si="67"/>
        <v>0</v>
      </c>
      <c r="BH972">
        <f>0/2</f>
        <v>0</v>
      </c>
      <c r="BI972">
        <f t="shared" si="75"/>
        <v>0.4</v>
      </c>
      <c r="BJ972">
        <f t="shared" si="76"/>
        <v>0.36363636363636365</v>
      </c>
      <c r="BK972">
        <f t="shared" si="68"/>
        <v>0</v>
      </c>
      <c r="BL972">
        <f>2/4</f>
        <v>0.5</v>
      </c>
      <c r="BM972">
        <f>2/4</f>
        <v>0.5</v>
      </c>
      <c r="BN972">
        <f>5/6</f>
        <v>0.83333333333333337</v>
      </c>
      <c r="BO972">
        <f t="shared" si="69"/>
        <v>0</v>
      </c>
      <c r="BP972">
        <v>0</v>
      </c>
      <c r="BQ972" t="s">
        <v>74</v>
      </c>
      <c r="BR972" t="s">
        <v>74</v>
      </c>
      <c r="BS972" t="s">
        <v>74</v>
      </c>
      <c r="BT972" t="s">
        <v>74</v>
      </c>
      <c r="BU972" t="s">
        <v>74</v>
      </c>
      <c r="BV972" t="s">
        <v>74</v>
      </c>
      <c r="BW972" t="s">
        <v>74</v>
      </c>
      <c r="BX972" t="s">
        <v>74</v>
      </c>
      <c r="BY972" t="s">
        <v>74</v>
      </c>
      <c r="BZ972" t="s">
        <v>74</v>
      </c>
      <c r="CA972" t="s">
        <v>74</v>
      </c>
      <c r="CB972" t="s">
        <v>74</v>
      </c>
      <c r="CC972" t="s">
        <v>74</v>
      </c>
      <c r="CD972" t="s">
        <v>74</v>
      </c>
      <c r="CE972" t="s">
        <v>74</v>
      </c>
      <c r="CF972">
        <v>201.97221920000001</v>
      </c>
      <c r="CG972">
        <f>IF(CJ972&lt;$CH$1,CJ972,)</f>
        <v>1890.852562</v>
      </c>
      <c r="CH972">
        <v>1</v>
      </c>
      <c r="CI972">
        <v>973</v>
      </c>
      <c r="CJ972">
        <v>1890.852562</v>
      </c>
      <c r="CK972">
        <f t="shared" si="77"/>
        <v>403.94443840000002</v>
      </c>
      <c r="CL972">
        <f t="shared" si="78"/>
        <v>1035.7504170341779</v>
      </c>
    </row>
    <row r="973" spans="1:90" x14ac:dyDescent="0.25">
      <c r="A973" s="5" t="s">
        <v>1020</v>
      </c>
      <c r="B973" s="2" t="s">
        <v>1079</v>
      </c>
      <c r="C973" s="10">
        <v>43344</v>
      </c>
      <c r="D973" s="10">
        <v>43525</v>
      </c>
      <c r="E973" s="14">
        <f t="shared" si="73"/>
        <v>6</v>
      </c>
      <c r="F973" s="3" t="s">
        <v>1087</v>
      </c>
      <c r="G973" s="3" t="s">
        <v>1047</v>
      </c>
      <c r="H973">
        <v>500</v>
      </c>
      <c r="I973">
        <v>74.099999999999994</v>
      </c>
      <c r="J973">
        <v>156.80000000000001</v>
      </c>
      <c r="K973">
        <v>7.9</v>
      </c>
      <c r="L973">
        <v>166</v>
      </c>
      <c r="M973">
        <v>88</v>
      </c>
      <c r="N973" t="s">
        <v>111</v>
      </c>
      <c r="O973">
        <v>394</v>
      </c>
      <c r="P973">
        <v>1080</v>
      </c>
      <c r="Q973">
        <v>2280</v>
      </c>
      <c r="R973" t="s">
        <v>78</v>
      </c>
      <c r="S973" t="s">
        <v>77</v>
      </c>
      <c r="T973" t="s">
        <v>74</v>
      </c>
      <c r="U973">
        <v>8</v>
      </c>
      <c r="V973">
        <v>146.63200000000001</v>
      </c>
      <c r="W973">
        <v>2</v>
      </c>
      <c r="X973">
        <v>8</v>
      </c>
      <c r="Y973">
        <v>128</v>
      </c>
      <c r="Z973" t="s">
        <v>104</v>
      </c>
      <c r="AA973">
        <v>3500</v>
      </c>
      <c r="AF973" t="s">
        <v>74</v>
      </c>
      <c r="AG973">
        <v>16</v>
      </c>
      <c r="AH973">
        <v>1.85</v>
      </c>
      <c r="AI973">
        <v>24.8</v>
      </c>
      <c r="AJ973">
        <v>2</v>
      </c>
      <c r="AK973" t="s">
        <v>78</v>
      </c>
      <c r="AL973" t="s">
        <v>78</v>
      </c>
      <c r="AM973" t="s">
        <v>78</v>
      </c>
      <c r="AN973" t="s">
        <v>78</v>
      </c>
      <c r="AO973" t="s">
        <v>78</v>
      </c>
      <c r="AP973" t="s">
        <v>78</v>
      </c>
      <c r="AQ973" t="s">
        <v>74</v>
      </c>
      <c r="AR973" t="s">
        <v>77</v>
      </c>
      <c r="AS973" t="s">
        <v>78</v>
      </c>
      <c r="AT973" t="s">
        <v>77</v>
      </c>
      <c r="AU973" t="s">
        <v>78</v>
      </c>
      <c r="AV973" t="s">
        <v>78</v>
      </c>
      <c r="AW973" t="s">
        <v>78</v>
      </c>
      <c r="AX973" t="s">
        <v>78</v>
      </c>
      <c r="AY973">
        <v>4.2</v>
      </c>
      <c r="AZ973">
        <f t="shared" si="74"/>
        <v>1</v>
      </c>
      <c r="BA973">
        <f t="shared" si="74"/>
        <v>1</v>
      </c>
      <c r="BB973">
        <f>3/5</f>
        <v>0.6</v>
      </c>
      <c r="BC973">
        <f t="shared" si="66"/>
        <v>0</v>
      </c>
      <c r="BD973">
        <f>4/7</f>
        <v>0.5714285714285714</v>
      </c>
      <c r="BE973">
        <f t="shared" si="79"/>
        <v>0.33333333333333331</v>
      </c>
      <c r="BF973">
        <f t="shared" si="71"/>
        <v>0.125</v>
      </c>
      <c r="BG973">
        <f t="shared" si="67"/>
        <v>0</v>
      </c>
      <c r="BH973">
        <f>1/2</f>
        <v>0.5</v>
      </c>
      <c r="BI973">
        <f t="shared" si="75"/>
        <v>0.4</v>
      </c>
      <c r="BJ973">
        <f t="shared" si="76"/>
        <v>0.36363636363636365</v>
      </c>
      <c r="BK973">
        <f t="shared" si="68"/>
        <v>0</v>
      </c>
      <c r="BL973">
        <f>3/4</f>
        <v>0.75</v>
      </c>
      <c r="BM973">
        <f>4/4</f>
        <v>1</v>
      </c>
      <c r="BN973">
        <f>6/6</f>
        <v>1</v>
      </c>
      <c r="BO973">
        <f t="shared" si="69"/>
        <v>0</v>
      </c>
      <c r="BP973">
        <v>1</v>
      </c>
      <c r="BQ973" t="s">
        <v>74</v>
      </c>
      <c r="BR973" t="s">
        <v>74</v>
      </c>
      <c r="BS973" t="s">
        <v>74</v>
      </c>
      <c r="BT973" t="s">
        <v>74</v>
      </c>
      <c r="BU973" t="s">
        <v>74</v>
      </c>
      <c r="BV973" t="s">
        <v>74</v>
      </c>
      <c r="BW973" t="s">
        <v>74</v>
      </c>
      <c r="BX973" t="s">
        <v>74</v>
      </c>
      <c r="BY973" t="s">
        <v>74</v>
      </c>
      <c r="BZ973" t="s">
        <v>74</v>
      </c>
      <c r="CA973" t="s">
        <v>74</v>
      </c>
      <c r="CB973" t="s">
        <v>74</v>
      </c>
      <c r="CC973" t="s">
        <v>74</v>
      </c>
      <c r="CD973" t="s">
        <v>74</v>
      </c>
      <c r="CE973" t="s">
        <v>74</v>
      </c>
      <c r="CF973">
        <v>242.16496699999999</v>
      </c>
      <c r="CG973">
        <f>IF(CJ973&lt;$CH$1,CJ973,)</f>
        <v>0</v>
      </c>
      <c r="CH973">
        <v>1</v>
      </c>
      <c r="CI973">
        <v>974</v>
      </c>
      <c r="CJ973">
        <v>13850.39985</v>
      </c>
      <c r="CK973">
        <f t="shared" si="77"/>
        <v>484.32993399999998</v>
      </c>
      <c r="CL973">
        <f t="shared" si="78"/>
        <v>0</v>
      </c>
    </row>
    <row r="974" spans="1:90" x14ac:dyDescent="0.25">
      <c r="A974" s="5" t="s">
        <v>1020</v>
      </c>
      <c r="B974" s="2" t="s">
        <v>1096</v>
      </c>
      <c r="C974" s="10">
        <v>43344</v>
      </c>
      <c r="E974" s="14" t="e">
        <f t="shared" si="73"/>
        <v>#NUM!</v>
      </c>
      <c r="H974">
        <v>250</v>
      </c>
      <c r="I974">
        <v>75.599999999999994</v>
      </c>
      <c r="J974">
        <v>156</v>
      </c>
      <c r="K974">
        <v>8.1</v>
      </c>
      <c r="L974">
        <v>162</v>
      </c>
      <c r="M974">
        <v>84</v>
      </c>
      <c r="N974" t="s">
        <v>76</v>
      </c>
      <c r="O974">
        <v>400</v>
      </c>
      <c r="P974">
        <v>1080</v>
      </c>
      <c r="Q974">
        <v>2280</v>
      </c>
      <c r="R974" t="s">
        <v>77</v>
      </c>
      <c r="S974" t="s">
        <v>77</v>
      </c>
      <c r="T974" t="s">
        <v>74</v>
      </c>
      <c r="U974">
        <v>8</v>
      </c>
      <c r="V974">
        <v>130.4</v>
      </c>
      <c r="W974">
        <v>2</v>
      </c>
      <c r="X974">
        <v>4</v>
      </c>
      <c r="Y974">
        <v>128</v>
      </c>
      <c r="Z974" t="s">
        <v>104</v>
      </c>
      <c r="AA974">
        <v>3315</v>
      </c>
      <c r="AF974" t="s">
        <v>74</v>
      </c>
      <c r="AG974">
        <v>16</v>
      </c>
      <c r="AH974">
        <v>2</v>
      </c>
      <c r="AI974">
        <v>16</v>
      </c>
      <c r="AJ974">
        <v>2</v>
      </c>
      <c r="AK974" t="s">
        <v>77</v>
      </c>
      <c r="AL974" t="s">
        <v>78</v>
      </c>
      <c r="AM974" t="s">
        <v>78</v>
      </c>
      <c r="AN974" t="s">
        <v>78</v>
      </c>
      <c r="AO974" t="s">
        <v>78</v>
      </c>
      <c r="AP974" t="s">
        <v>78</v>
      </c>
      <c r="AQ974" t="s">
        <v>74</v>
      </c>
      <c r="AR974" t="s">
        <v>77</v>
      </c>
      <c r="AS974" t="s">
        <v>78</v>
      </c>
      <c r="AT974" t="s">
        <v>78</v>
      </c>
      <c r="AU974" t="s">
        <v>78</v>
      </c>
      <c r="AV974" t="s">
        <v>78</v>
      </c>
      <c r="AW974" t="s">
        <v>78</v>
      </c>
      <c r="AX974" t="s">
        <v>78</v>
      </c>
      <c r="AY974">
        <v>4.2</v>
      </c>
      <c r="AZ974">
        <f t="shared" si="74"/>
        <v>1</v>
      </c>
      <c r="BA974">
        <f t="shared" si="74"/>
        <v>1</v>
      </c>
      <c r="BB974">
        <f>2/5</f>
        <v>0.4</v>
      </c>
      <c r="BC974">
        <f t="shared" si="66"/>
        <v>0</v>
      </c>
      <c r="BD974">
        <f>4/7</f>
        <v>0.5714285714285714</v>
      </c>
      <c r="BE974">
        <f t="shared" si="79"/>
        <v>0.33333333333333331</v>
      </c>
      <c r="BF974">
        <f t="shared" si="71"/>
        <v>0.125</v>
      </c>
      <c r="BG974">
        <f t="shared" si="67"/>
        <v>0</v>
      </c>
      <c r="BH974">
        <f>1/2</f>
        <v>0.5</v>
      </c>
      <c r="BI974">
        <f t="shared" si="75"/>
        <v>0.4</v>
      </c>
      <c r="BJ974">
        <f t="shared" si="76"/>
        <v>0.36363636363636365</v>
      </c>
      <c r="BK974">
        <f t="shared" si="68"/>
        <v>0</v>
      </c>
      <c r="BL974">
        <f>3/4</f>
        <v>0.75</v>
      </c>
      <c r="BM974">
        <f>4/4</f>
        <v>1</v>
      </c>
      <c r="BN974">
        <f>6/6</f>
        <v>1</v>
      </c>
      <c r="BO974">
        <f t="shared" si="69"/>
        <v>0</v>
      </c>
      <c r="BP974">
        <v>2</v>
      </c>
      <c r="BQ974" t="s">
        <v>74</v>
      </c>
      <c r="BR974" t="s">
        <v>74</v>
      </c>
      <c r="BS974" t="s">
        <v>74</v>
      </c>
      <c r="BT974" t="s">
        <v>74</v>
      </c>
      <c r="BU974" t="s">
        <v>74</v>
      </c>
      <c r="BV974" t="s">
        <v>74</v>
      </c>
      <c r="BW974" t="s">
        <v>74</v>
      </c>
      <c r="BX974" t="s">
        <v>74</v>
      </c>
      <c r="BY974" t="s">
        <v>74</v>
      </c>
      <c r="BZ974" t="s">
        <v>74</v>
      </c>
      <c r="CA974" t="s">
        <v>74</v>
      </c>
      <c r="CB974" t="s">
        <v>74</v>
      </c>
      <c r="CC974" t="s">
        <v>74</v>
      </c>
      <c r="CD974" t="s">
        <v>74</v>
      </c>
      <c r="CE974" t="s">
        <v>74</v>
      </c>
      <c r="CF974">
        <v>242.16496699999999</v>
      </c>
      <c r="CG974">
        <f>IF(CJ974&lt;$CH$1,CJ974,)</f>
        <v>0</v>
      </c>
      <c r="CH974">
        <v>1</v>
      </c>
      <c r="CI974">
        <v>975</v>
      </c>
      <c r="CJ974">
        <v>14999.99994</v>
      </c>
      <c r="CK974">
        <f t="shared" si="77"/>
        <v>484.32993399999998</v>
      </c>
      <c r="CL974">
        <f t="shared" si="78"/>
        <v>0</v>
      </c>
    </row>
    <row r="975" spans="1:90" x14ac:dyDescent="0.25">
      <c r="A975" s="5" t="s">
        <v>1020</v>
      </c>
      <c r="B975" s="2" t="s">
        <v>1097</v>
      </c>
      <c r="C975" s="10">
        <v>43344</v>
      </c>
      <c r="E975" s="14" t="e">
        <f t="shared" si="73"/>
        <v>#NUM!</v>
      </c>
      <c r="H975">
        <v>350</v>
      </c>
      <c r="I975">
        <v>75.099999999999994</v>
      </c>
      <c r="J975">
        <v>157.9</v>
      </c>
      <c r="K975">
        <v>7.9</v>
      </c>
      <c r="L975">
        <v>156</v>
      </c>
      <c r="M975">
        <v>85</v>
      </c>
      <c r="N975" t="s">
        <v>111</v>
      </c>
      <c r="O975">
        <v>402</v>
      </c>
      <c r="P975">
        <v>1080</v>
      </c>
      <c r="Q975">
        <v>2340</v>
      </c>
      <c r="R975" t="s">
        <v>77</v>
      </c>
      <c r="S975" t="s">
        <v>77</v>
      </c>
      <c r="T975" t="s">
        <v>74</v>
      </c>
      <c r="U975">
        <v>8</v>
      </c>
      <c r="V975">
        <v>134</v>
      </c>
      <c r="W975">
        <v>2.2000000000000002</v>
      </c>
      <c r="X975">
        <v>6</v>
      </c>
      <c r="Y975">
        <v>64</v>
      </c>
      <c r="Z975" t="s">
        <v>104</v>
      </c>
      <c r="AA975">
        <v>3400</v>
      </c>
      <c r="AB975">
        <v>98</v>
      </c>
      <c r="AC975">
        <v>23.42</v>
      </c>
      <c r="AD975">
        <v>13.48</v>
      </c>
      <c r="AE975">
        <v>13.92</v>
      </c>
      <c r="AF975" t="s">
        <v>74</v>
      </c>
      <c r="AG975">
        <v>12</v>
      </c>
      <c r="AH975">
        <v>2.2000000000000002</v>
      </c>
      <c r="AI975">
        <v>25</v>
      </c>
      <c r="AJ975">
        <v>2</v>
      </c>
      <c r="AK975" t="s">
        <v>78</v>
      </c>
      <c r="AL975" t="s">
        <v>78</v>
      </c>
      <c r="AM975" t="s">
        <v>78</v>
      </c>
      <c r="AN975" t="s">
        <v>78</v>
      </c>
      <c r="AO975" t="s">
        <v>78</v>
      </c>
      <c r="AP975" t="s">
        <v>78</v>
      </c>
      <c r="AQ975" t="s">
        <v>74</v>
      </c>
      <c r="AR975" t="s">
        <v>77</v>
      </c>
      <c r="AS975" t="s">
        <v>78</v>
      </c>
      <c r="AT975" t="s">
        <v>78</v>
      </c>
      <c r="AU975" t="s">
        <v>78</v>
      </c>
      <c r="AV975" t="s">
        <v>78</v>
      </c>
      <c r="AW975" t="s">
        <v>78</v>
      </c>
      <c r="AX975" t="s">
        <v>78</v>
      </c>
      <c r="AY975">
        <v>4.2</v>
      </c>
      <c r="AZ975">
        <f t="shared" si="74"/>
        <v>1</v>
      </c>
      <c r="BA975">
        <f t="shared" si="74"/>
        <v>1</v>
      </c>
      <c r="BB975">
        <f>3/5</f>
        <v>0.6</v>
      </c>
      <c r="BC975">
        <f t="shared" si="66"/>
        <v>0</v>
      </c>
      <c r="BD975">
        <f>3/7</f>
        <v>0.42857142857142855</v>
      </c>
      <c r="BE975">
        <f t="shared" si="79"/>
        <v>0.33333333333333331</v>
      </c>
      <c r="BF975">
        <f t="shared" si="71"/>
        <v>0.125</v>
      </c>
      <c r="BG975">
        <f t="shared" si="67"/>
        <v>0</v>
      </c>
      <c r="BH975">
        <f>0/2</f>
        <v>0</v>
      </c>
      <c r="BI975">
        <f t="shared" si="75"/>
        <v>0.4</v>
      </c>
      <c r="BJ975">
        <f t="shared" si="76"/>
        <v>0.36363636363636365</v>
      </c>
      <c r="BK975">
        <f t="shared" si="68"/>
        <v>0</v>
      </c>
      <c r="BL975">
        <f t="shared" ref="BL975:BM979" si="80">2/4</f>
        <v>0.5</v>
      </c>
      <c r="BM975">
        <f t="shared" si="80"/>
        <v>0.5</v>
      </c>
      <c r="BN975">
        <f>6/6</f>
        <v>1</v>
      </c>
      <c r="BO975">
        <f t="shared" si="69"/>
        <v>0</v>
      </c>
      <c r="BP975">
        <v>1</v>
      </c>
      <c r="BQ975" t="s">
        <v>74</v>
      </c>
      <c r="BR975" t="s">
        <v>74</v>
      </c>
      <c r="BS975" t="s">
        <v>74</v>
      </c>
      <c r="BT975" t="s">
        <v>74</v>
      </c>
      <c r="BU975" t="s">
        <v>74</v>
      </c>
      <c r="BV975" t="s">
        <v>74</v>
      </c>
      <c r="BW975" t="s">
        <v>74</v>
      </c>
      <c r="BX975" t="s">
        <v>74</v>
      </c>
      <c r="BY975" t="s">
        <v>74</v>
      </c>
      <c r="BZ975" t="s">
        <v>74</v>
      </c>
      <c r="CA975" t="s">
        <v>74</v>
      </c>
      <c r="CB975" t="s">
        <v>74</v>
      </c>
      <c r="CC975" t="s">
        <v>74</v>
      </c>
      <c r="CD975" t="s">
        <v>74</v>
      </c>
      <c r="CE975" t="s">
        <v>74</v>
      </c>
      <c r="CF975">
        <v>242.16496699999999</v>
      </c>
      <c r="CG975">
        <f>IF(CJ975&lt;$CH$1,CJ975,)</f>
        <v>1425.512483</v>
      </c>
      <c r="CH975">
        <v>1</v>
      </c>
      <c r="CI975">
        <v>976</v>
      </c>
      <c r="CJ975">
        <v>1425.512483</v>
      </c>
      <c r="CK975">
        <f t="shared" si="77"/>
        <v>484.32993399999998</v>
      </c>
      <c r="CL975">
        <f t="shared" si="78"/>
        <v>780.85154730042689</v>
      </c>
    </row>
    <row r="976" spans="1:90" x14ac:dyDescent="0.25">
      <c r="A976" s="5" t="s">
        <v>1020</v>
      </c>
      <c r="B976" s="2" t="s">
        <v>1098</v>
      </c>
      <c r="C976" s="10">
        <v>43344</v>
      </c>
      <c r="E976" s="14" t="e">
        <f t="shared" si="73"/>
        <v>#NUM!</v>
      </c>
      <c r="H976">
        <v>280</v>
      </c>
      <c r="I976">
        <v>75.599999999999994</v>
      </c>
      <c r="J976">
        <v>156</v>
      </c>
      <c r="K976">
        <v>8.1</v>
      </c>
      <c r="L976">
        <v>163</v>
      </c>
      <c r="M976">
        <v>84</v>
      </c>
      <c r="N976" t="s">
        <v>111</v>
      </c>
      <c r="O976">
        <v>400</v>
      </c>
      <c r="P976">
        <v>1080</v>
      </c>
      <c r="Q976">
        <v>2280</v>
      </c>
      <c r="R976" t="s">
        <v>77</v>
      </c>
      <c r="S976" t="s">
        <v>77</v>
      </c>
      <c r="T976" t="s">
        <v>74</v>
      </c>
      <c r="U976">
        <v>8</v>
      </c>
      <c r="V976">
        <v>140</v>
      </c>
      <c r="W976">
        <v>2</v>
      </c>
      <c r="X976">
        <v>4</v>
      </c>
      <c r="Y976">
        <v>128</v>
      </c>
      <c r="Z976" t="s">
        <v>104</v>
      </c>
      <c r="AA976">
        <v>3315</v>
      </c>
      <c r="AF976" t="s">
        <v>74</v>
      </c>
      <c r="AG976">
        <v>16</v>
      </c>
      <c r="AH976">
        <v>2</v>
      </c>
      <c r="AI976">
        <v>25</v>
      </c>
      <c r="AJ976">
        <v>2</v>
      </c>
      <c r="AK976" t="s">
        <v>78</v>
      </c>
      <c r="AL976" t="s">
        <v>78</v>
      </c>
      <c r="AM976" t="s">
        <v>78</v>
      </c>
      <c r="AN976" t="s">
        <v>78</v>
      </c>
      <c r="AO976" t="s">
        <v>78</v>
      </c>
      <c r="AP976" t="s">
        <v>78</v>
      </c>
      <c r="AQ976" t="s">
        <v>74</v>
      </c>
      <c r="AR976" t="s">
        <v>77</v>
      </c>
      <c r="AS976" t="s">
        <v>78</v>
      </c>
      <c r="AT976" t="s">
        <v>78</v>
      </c>
      <c r="AU976" t="s">
        <v>78</v>
      </c>
      <c r="AV976" t="s">
        <v>78</v>
      </c>
      <c r="AW976" t="s">
        <v>78</v>
      </c>
      <c r="AX976" t="s">
        <v>78</v>
      </c>
      <c r="AY976">
        <v>4.2</v>
      </c>
      <c r="AZ976">
        <f t="shared" si="74"/>
        <v>1</v>
      </c>
      <c r="BA976">
        <f t="shared" si="74"/>
        <v>1</v>
      </c>
      <c r="BB976">
        <f>2/5</f>
        <v>0.4</v>
      </c>
      <c r="BC976">
        <f t="shared" si="66"/>
        <v>0</v>
      </c>
      <c r="BD976">
        <f>3/7</f>
        <v>0.42857142857142855</v>
      </c>
      <c r="BE976">
        <f t="shared" si="79"/>
        <v>0.33333333333333331</v>
      </c>
      <c r="BF976">
        <f>1/16</f>
        <v>6.25E-2</v>
      </c>
      <c r="BG976">
        <f t="shared" si="67"/>
        <v>0</v>
      </c>
      <c r="BH976">
        <f>0/2</f>
        <v>0</v>
      </c>
      <c r="BI976">
        <f t="shared" si="75"/>
        <v>0.4</v>
      </c>
      <c r="BJ976">
        <f>3/11</f>
        <v>0.27272727272727271</v>
      </c>
      <c r="BK976">
        <f t="shared" si="68"/>
        <v>0</v>
      </c>
      <c r="BL976">
        <f t="shared" si="80"/>
        <v>0.5</v>
      </c>
      <c r="BM976">
        <f t="shared" si="80"/>
        <v>0.5</v>
      </c>
      <c r="BN976">
        <f>4/6</f>
        <v>0.66666666666666663</v>
      </c>
      <c r="BO976">
        <f t="shared" si="69"/>
        <v>0</v>
      </c>
      <c r="BP976">
        <v>1</v>
      </c>
      <c r="BQ976" t="s">
        <v>74</v>
      </c>
      <c r="BR976" t="s">
        <v>74</v>
      </c>
      <c r="BS976" t="s">
        <v>74</v>
      </c>
      <c r="BT976" t="s">
        <v>74</v>
      </c>
      <c r="BU976" t="s">
        <v>74</v>
      </c>
      <c r="BV976" t="s">
        <v>74</v>
      </c>
      <c r="BW976" t="s">
        <v>74</v>
      </c>
      <c r="BX976" t="s">
        <v>74</v>
      </c>
      <c r="BY976" t="s">
        <v>74</v>
      </c>
      <c r="BZ976" t="s">
        <v>74</v>
      </c>
      <c r="CA976" t="s">
        <v>74</v>
      </c>
      <c r="CB976" t="s">
        <v>74</v>
      </c>
      <c r="CC976" t="s">
        <v>74</v>
      </c>
      <c r="CD976" t="s">
        <v>74</v>
      </c>
      <c r="CE976" t="s">
        <v>74</v>
      </c>
      <c r="CF976">
        <v>242.16496699999999</v>
      </c>
      <c r="CG976">
        <f>IF(CJ976&lt;$CH$1,CJ976,)</f>
        <v>0</v>
      </c>
      <c r="CH976">
        <v>1</v>
      </c>
      <c r="CI976">
        <v>977</v>
      </c>
      <c r="CJ976">
        <v>14999.99971</v>
      </c>
      <c r="CK976">
        <f t="shared" si="77"/>
        <v>484.32993399999998</v>
      </c>
      <c r="CL976">
        <f t="shared" si="78"/>
        <v>0</v>
      </c>
    </row>
    <row r="977" spans="1:90" x14ac:dyDescent="0.25">
      <c r="A977" s="5" t="s">
        <v>1020</v>
      </c>
      <c r="B977" s="2" t="s">
        <v>1081</v>
      </c>
      <c r="C977" s="10">
        <v>43344</v>
      </c>
      <c r="D977" s="10">
        <v>43525</v>
      </c>
      <c r="E977" s="14">
        <f t="shared" si="73"/>
        <v>6</v>
      </c>
      <c r="G977" s="3" t="s">
        <v>1049</v>
      </c>
      <c r="H977">
        <v>326</v>
      </c>
      <c r="I977">
        <v>75.099999999999994</v>
      </c>
      <c r="J977">
        <v>157.9</v>
      </c>
      <c r="K977">
        <v>7.9</v>
      </c>
      <c r="L977">
        <v>156</v>
      </c>
      <c r="M977">
        <v>85</v>
      </c>
      <c r="N977" t="s">
        <v>111</v>
      </c>
      <c r="O977">
        <v>402</v>
      </c>
      <c r="P977">
        <v>1080</v>
      </c>
      <c r="Q977">
        <v>2340</v>
      </c>
      <c r="R977" t="s">
        <v>77</v>
      </c>
      <c r="S977" t="s">
        <v>77</v>
      </c>
      <c r="T977" t="s">
        <v>74</v>
      </c>
      <c r="U977">
        <v>8</v>
      </c>
      <c r="V977">
        <v>134</v>
      </c>
      <c r="W977">
        <v>2.2000000000000002</v>
      </c>
      <c r="X977">
        <v>6</v>
      </c>
      <c r="Y977">
        <v>128</v>
      </c>
      <c r="Z977" t="s">
        <v>104</v>
      </c>
      <c r="AA977">
        <v>3400</v>
      </c>
      <c r="AB977">
        <v>98</v>
      </c>
      <c r="AC977">
        <v>23.42</v>
      </c>
      <c r="AD977">
        <v>13.48</v>
      </c>
      <c r="AE977">
        <v>13.92</v>
      </c>
      <c r="AF977" t="s">
        <v>74</v>
      </c>
      <c r="AG977">
        <v>12</v>
      </c>
      <c r="AH977">
        <v>1.8</v>
      </c>
      <c r="AI977">
        <v>25</v>
      </c>
      <c r="AJ977">
        <v>2</v>
      </c>
      <c r="AK977" t="s">
        <v>78</v>
      </c>
      <c r="AL977" t="s">
        <v>78</v>
      </c>
      <c r="AM977" t="s">
        <v>78</v>
      </c>
      <c r="AN977" t="s">
        <v>78</v>
      </c>
      <c r="AO977" t="s">
        <v>78</v>
      </c>
      <c r="AP977" t="s">
        <v>78</v>
      </c>
      <c r="AQ977" t="s">
        <v>74</v>
      </c>
      <c r="AR977" t="s">
        <v>77</v>
      </c>
      <c r="AS977" t="s">
        <v>78</v>
      </c>
      <c r="AT977" t="s">
        <v>78</v>
      </c>
      <c r="AU977" t="s">
        <v>78</v>
      </c>
      <c r="AV977" t="s">
        <v>78</v>
      </c>
      <c r="AW977" t="s">
        <v>78</v>
      </c>
      <c r="AX977" t="s">
        <v>78</v>
      </c>
      <c r="AY977">
        <v>4.2</v>
      </c>
      <c r="AZ977">
        <f t="shared" si="74"/>
        <v>1</v>
      </c>
      <c r="BA977">
        <f t="shared" si="74"/>
        <v>1</v>
      </c>
      <c r="BB977">
        <f>2/5</f>
        <v>0.4</v>
      </c>
      <c r="BC977">
        <f t="shared" si="66"/>
        <v>0</v>
      </c>
      <c r="BD977">
        <f>3/7</f>
        <v>0.42857142857142855</v>
      </c>
      <c r="BE977">
        <f t="shared" si="79"/>
        <v>0.33333333333333331</v>
      </c>
      <c r="BF977">
        <f>2/16</f>
        <v>0.125</v>
      </c>
      <c r="BG977">
        <f t="shared" si="67"/>
        <v>0</v>
      </c>
      <c r="BH977">
        <f>0/2</f>
        <v>0</v>
      </c>
      <c r="BI977">
        <f t="shared" si="75"/>
        <v>0.4</v>
      </c>
      <c r="BJ977">
        <f>4/11</f>
        <v>0.36363636363636365</v>
      </c>
      <c r="BK977">
        <f t="shared" si="68"/>
        <v>0</v>
      </c>
      <c r="BL977">
        <f t="shared" si="80"/>
        <v>0.5</v>
      </c>
      <c r="BM977">
        <f t="shared" si="80"/>
        <v>0.5</v>
      </c>
      <c r="BN977">
        <f>5/6</f>
        <v>0.83333333333333337</v>
      </c>
      <c r="BO977">
        <f t="shared" si="69"/>
        <v>0</v>
      </c>
      <c r="BP977">
        <v>0</v>
      </c>
      <c r="BQ977" t="s">
        <v>74</v>
      </c>
      <c r="BR977" t="s">
        <v>74</v>
      </c>
      <c r="BS977" t="s">
        <v>74</v>
      </c>
      <c r="BT977" t="s">
        <v>74</v>
      </c>
      <c r="BU977" t="s">
        <v>74</v>
      </c>
      <c r="BV977" t="s">
        <v>74</v>
      </c>
      <c r="BW977" t="s">
        <v>74</v>
      </c>
      <c r="BX977" t="s">
        <v>74</v>
      </c>
      <c r="BY977" t="s">
        <v>74</v>
      </c>
      <c r="BZ977" t="s">
        <v>74</v>
      </c>
      <c r="CA977" t="s">
        <v>74</v>
      </c>
      <c r="CB977" t="s">
        <v>74</v>
      </c>
      <c r="CC977" t="s">
        <v>74</v>
      </c>
      <c r="CD977" t="s">
        <v>74</v>
      </c>
      <c r="CE977" t="s">
        <v>74</v>
      </c>
      <c r="CF977">
        <v>242.16496699999999</v>
      </c>
      <c r="CG977">
        <f>IF(CJ977&lt;$CH$1,CJ977,)</f>
        <v>0</v>
      </c>
      <c r="CH977">
        <v>1</v>
      </c>
      <c r="CI977">
        <v>978</v>
      </c>
      <c r="CJ977">
        <v>11594.55255</v>
      </c>
      <c r="CK977">
        <f t="shared" si="77"/>
        <v>484.32993399999998</v>
      </c>
      <c r="CL977">
        <f t="shared" si="78"/>
        <v>0</v>
      </c>
    </row>
    <row r="978" spans="1:90" x14ac:dyDescent="0.25">
      <c r="A978" s="5" t="s">
        <v>1020</v>
      </c>
      <c r="B978" s="2" t="s">
        <v>1099</v>
      </c>
      <c r="C978" s="10">
        <v>43313</v>
      </c>
      <c r="E978" s="14" t="e">
        <f t="shared" si="73"/>
        <v>#NUM!</v>
      </c>
      <c r="H978">
        <v>180</v>
      </c>
      <c r="I978">
        <v>75</v>
      </c>
      <c r="J978">
        <v>155.1</v>
      </c>
      <c r="K978">
        <v>7.8</v>
      </c>
      <c r="L978">
        <v>148</v>
      </c>
      <c r="M978">
        <v>83</v>
      </c>
      <c r="N978" t="s">
        <v>76</v>
      </c>
      <c r="O978">
        <v>270</v>
      </c>
      <c r="P978">
        <v>720</v>
      </c>
      <c r="Q978">
        <v>1520</v>
      </c>
      <c r="R978" t="s">
        <v>77</v>
      </c>
      <c r="S978" t="s">
        <v>77</v>
      </c>
      <c r="T978" t="s">
        <v>74</v>
      </c>
      <c r="U978">
        <v>8</v>
      </c>
      <c r="V978">
        <v>70</v>
      </c>
      <c r="W978">
        <v>2</v>
      </c>
      <c r="X978">
        <v>3</v>
      </c>
      <c r="Y978">
        <v>32</v>
      </c>
      <c r="Z978" t="s">
        <v>104</v>
      </c>
      <c r="AA978">
        <v>3260</v>
      </c>
      <c r="AF978" t="s">
        <v>74</v>
      </c>
      <c r="AG978">
        <v>13</v>
      </c>
      <c r="AH978">
        <v>2.2000000000000002</v>
      </c>
      <c r="AI978">
        <v>5</v>
      </c>
      <c r="AJ978">
        <v>2.2000000000000002</v>
      </c>
      <c r="AK978" t="s">
        <v>77</v>
      </c>
      <c r="AL978" t="s">
        <v>78</v>
      </c>
      <c r="AM978" t="s">
        <v>78</v>
      </c>
      <c r="AN978" t="s">
        <v>78</v>
      </c>
      <c r="AO978" t="s">
        <v>74</v>
      </c>
      <c r="AP978" t="s">
        <v>78</v>
      </c>
      <c r="AQ978" t="s">
        <v>74</v>
      </c>
      <c r="AR978" t="s">
        <v>77</v>
      </c>
      <c r="AS978" t="s">
        <v>78</v>
      </c>
      <c r="AT978" t="s">
        <v>77</v>
      </c>
      <c r="AU978" t="s">
        <v>78</v>
      </c>
      <c r="AV978" t="s">
        <v>78</v>
      </c>
      <c r="AW978" t="s">
        <v>78</v>
      </c>
      <c r="AX978" t="s">
        <v>78</v>
      </c>
      <c r="AY978">
        <v>5</v>
      </c>
      <c r="AZ978">
        <f t="shared" si="74"/>
        <v>1</v>
      </c>
      <c r="BA978">
        <f t="shared" si="74"/>
        <v>1</v>
      </c>
      <c r="BB978">
        <f>2/5</f>
        <v>0.4</v>
      </c>
      <c r="BC978">
        <f t="shared" si="66"/>
        <v>0</v>
      </c>
      <c r="BD978">
        <f>3/7</f>
        <v>0.42857142857142855</v>
      </c>
      <c r="BE978">
        <f t="shared" si="79"/>
        <v>0.33333333333333331</v>
      </c>
      <c r="BF978">
        <f>2/16</f>
        <v>0.125</v>
      </c>
      <c r="BG978">
        <f t="shared" si="67"/>
        <v>0</v>
      </c>
      <c r="BH978">
        <f>0/2</f>
        <v>0</v>
      </c>
      <c r="BI978">
        <f t="shared" si="75"/>
        <v>0.4</v>
      </c>
      <c r="BJ978">
        <f>4/11</f>
        <v>0.36363636363636365</v>
      </c>
      <c r="BK978">
        <f t="shared" si="68"/>
        <v>0</v>
      </c>
      <c r="BL978">
        <f t="shared" si="80"/>
        <v>0.5</v>
      </c>
      <c r="BM978">
        <f t="shared" si="80"/>
        <v>0.5</v>
      </c>
      <c r="BN978">
        <f>5/6</f>
        <v>0.83333333333333337</v>
      </c>
      <c r="BO978">
        <f t="shared" si="69"/>
        <v>0</v>
      </c>
      <c r="BP978">
        <v>2</v>
      </c>
      <c r="BQ978" t="s">
        <v>74</v>
      </c>
      <c r="BR978" t="s">
        <v>74</v>
      </c>
      <c r="BS978" t="s">
        <v>74</v>
      </c>
      <c r="BT978" t="s">
        <v>74</v>
      </c>
      <c r="BU978" t="s">
        <v>74</v>
      </c>
      <c r="BV978" t="s">
        <v>74</v>
      </c>
      <c r="BW978" t="s">
        <v>74</v>
      </c>
      <c r="BX978" t="s">
        <v>74</v>
      </c>
      <c r="BY978" t="s">
        <v>74</v>
      </c>
      <c r="BZ978" t="s">
        <v>74</v>
      </c>
      <c r="CA978" t="s">
        <v>74</v>
      </c>
      <c r="CB978" t="s">
        <v>74</v>
      </c>
      <c r="CC978" t="s">
        <v>74</v>
      </c>
      <c r="CD978" t="s">
        <v>74</v>
      </c>
      <c r="CE978" t="s">
        <v>74</v>
      </c>
      <c r="CF978">
        <v>86.291123290000002</v>
      </c>
      <c r="CG978">
        <f>IF(CJ978&lt;$CH$1,CJ978,)</f>
        <v>0</v>
      </c>
      <c r="CH978">
        <v>1</v>
      </c>
      <c r="CI978">
        <v>979</v>
      </c>
      <c r="CJ978">
        <v>13957.576520000001</v>
      </c>
      <c r="CK978">
        <f t="shared" si="77"/>
        <v>172.58224658</v>
      </c>
      <c r="CL978">
        <f t="shared" si="78"/>
        <v>0</v>
      </c>
    </row>
    <row r="979" spans="1:90" x14ac:dyDescent="0.25">
      <c r="A979" s="5" t="s">
        <v>1020</v>
      </c>
      <c r="B979" s="2" t="s">
        <v>1100</v>
      </c>
      <c r="C979" s="10">
        <v>43282</v>
      </c>
      <c r="E979" s="14" t="e">
        <f t="shared" si="73"/>
        <v>#NUM!</v>
      </c>
      <c r="H979">
        <v>120</v>
      </c>
      <c r="I979">
        <v>75.7</v>
      </c>
      <c r="J979">
        <v>155.9</v>
      </c>
      <c r="K979">
        <v>7.7</v>
      </c>
      <c r="L979">
        <v>160</v>
      </c>
      <c r="M979">
        <v>78</v>
      </c>
      <c r="N979" t="s">
        <v>76</v>
      </c>
      <c r="O979">
        <v>269</v>
      </c>
      <c r="P979">
        <v>720</v>
      </c>
      <c r="Q979">
        <v>1440</v>
      </c>
      <c r="R979" t="s">
        <v>77</v>
      </c>
      <c r="S979" t="s">
        <v>78</v>
      </c>
      <c r="T979" t="s">
        <v>74</v>
      </c>
      <c r="U979">
        <v>8</v>
      </c>
      <c r="V979">
        <v>57</v>
      </c>
      <c r="W979">
        <v>1.8</v>
      </c>
      <c r="X979">
        <v>4</v>
      </c>
      <c r="Y979">
        <v>32</v>
      </c>
      <c r="Z979" t="s">
        <v>104</v>
      </c>
      <c r="AA979">
        <v>3225</v>
      </c>
      <c r="AF979" t="s">
        <v>74</v>
      </c>
      <c r="AG979">
        <v>16</v>
      </c>
      <c r="AH979">
        <v>2</v>
      </c>
      <c r="AI979">
        <v>24</v>
      </c>
      <c r="AJ979">
        <v>2</v>
      </c>
      <c r="AK979" t="s">
        <v>78</v>
      </c>
      <c r="AL979" t="s">
        <v>78</v>
      </c>
      <c r="AM979" t="s">
        <v>78</v>
      </c>
      <c r="AN979" t="s">
        <v>78</v>
      </c>
      <c r="AO979" t="s">
        <v>78</v>
      </c>
      <c r="AP979" t="s">
        <v>78</v>
      </c>
      <c r="AQ979" t="s">
        <v>74</v>
      </c>
      <c r="AR979" t="s">
        <v>77</v>
      </c>
      <c r="AS979" t="s">
        <v>78</v>
      </c>
      <c r="AT979" t="s">
        <v>78</v>
      </c>
      <c r="AU979" t="s">
        <v>78</v>
      </c>
      <c r="AV979" t="s">
        <v>78</v>
      </c>
      <c r="AW979" t="s">
        <v>78</v>
      </c>
      <c r="AX979" t="s">
        <v>78</v>
      </c>
      <c r="AY979">
        <v>4.2</v>
      </c>
      <c r="AZ979">
        <f t="shared" si="74"/>
        <v>1</v>
      </c>
      <c r="BA979">
        <f t="shared" si="74"/>
        <v>1</v>
      </c>
      <c r="BB979">
        <f>4/5</f>
        <v>0.8</v>
      </c>
      <c r="BC979">
        <f t="shared" si="66"/>
        <v>0</v>
      </c>
      <c r="BD979">
        <f>3/7</f>
        <v>0.42857142857142855</v>
      </c>
      <c r="BE979">
        <f t="shared" si="79"/>
        <v>0.33333333333333331</v>
      </c>
      <c r="BF979">
        <f>3/16</f>
        <v>0.1875</v>
      </c>
      <c r="BG979">
        <f t="shared" si="67"/>
        <v>0</v>
      </c>
      <c r="BH979">
        <f>0/2</f>
        <v>0</v>
      </c>
      <c r="BI979">
        <f t="shared" si="75"/>
        <v>0.4</v>
      </c>
      <c r="BJ979">
        <f>4/11</f>
        <v>0.36363636363636365</v>
      </c>
      <c r="BK979">
        <f t="shared" si="68"/>
        <v>0</v>
      </c>
      <c r="BL979">
        <f t="shared" si="80"/>
        <v>0.5</v>
      </c>
      <c r="BM979">
        <f t="shared" si="80"/>
        <v>0.5</v>
      </c>
      <c r="BN979">
        <f t="shared" ref="BN979:BN986" si="81">6/6</f>
        <v>1</v>
      </c>
      <c r="BO979">
        <f t="shared" si="69"/>
        <v>0</v>
      </c>
      <c r="BP979">
        <v>0</v>
      </c>
      <c r="BQ979" t="s">
        <v>74</v>
      </c>
      <c r="BR979" t="s">
        <v>74</v>
      </c>
      <c r="BS979" t="s">
        <v>74</v>
      </c>
      <c r="BT979" t="s">
        <v>74</v>
      </c>
      <c r="BU979" t="s">
        <v>74</v>
      </c>
      <c r="BV979" t="s">
        <v>74</v>
      </c>
      <c r="BW979" t="s">
        <v>74</v>
      </c>
      <c r="BX979" t="s">
        <v>74</v>
      </c>
      <c r="BY979" t="s">
        <v>74</v>
      </c>
      <c r="BZ979" t="s">
        <v>74</v>
      </c>
      <c r="CA979" t="s">
        <v>74</v>
      </c>
      <c r="CB979" t="s">
        <v>74</v>
      </c>
      <c r="CC979" t="s">
        <v>74</v>
      </c>
      <c r="CD979" t="s">
        <v>74</v>
      </c>
      <c r="CE979" t="s">
        <v>74</v>
      </c>
      <c r="CF979">
        <v>278.51705320000002</v>
      </c>
      <c r="CG979">
        <f>IF(CJ979&lt;$CH$1,CJ979,)</f>
        <v>0</v>
      </c>
      <c r="CH979">
        <v>1</v>
      </c>
      <c r="CI979">
        <v>980</v>
      </c>
      <c r="CJ979">
        <v>14999.99994</v>
      </c>
      <c r="CK979">
        <f t="shared" si="77"/>
        <v>557.03410640000004</v>
      </c>
      <c r="CL979">
        <f t="shared" si="78"/>
        <v>0</v>
      </c>
    </row>
    <row r="980" spans="1:90" x14ac:dyDescent="0.25">
      <c r="A980" s="5" t="s">
        <v>1020</v>
      </c>
      <c r="B980" s="2" t="s">
        <v>1101</v>
      </c>
      <c r="C980" s="10">
        <v>43252</v>
      </c>
      <c r="E980" s="14" t="e">
        <f t="shared" si="73"/>
        <v>#NUM!</v>
      </c>
      <c r="H980">
        <v>223</v>
      </c>
      <c r="I980">
        <v>75</v>
      </c>
      <c r="J980">
        <v>154.80000000000001</v>
      </c>
      <c r="K980">
        <v>7.9</v>
      </c>
      <c r="L980">
        <v>149</v>
      </c>
      <c r="M980">
        <v>84</v>
      </c>
      <c r="N980" t="s">
        <v>76</v>
      </c>
      <c r="O980">
        <v>403</v>
      </c>
      <c r="P980">
        <v>1080</v>
      </c>
      <c r="Q980">
        <v>2280</v>
      </c>
      <c r="R980" t="s">
        <v>77</v>
      </c>
      <c r="S980" t="s">
        <v>77</v>
      </c>
      <c r="T980" t="s">
        <v>74</v>
      </c>
      <c r="U980">
        <v>8</v>
      </c>
      <c r="V980">
        <v>104</v>
      </c>
      <c r="W980">
        <v>1.8</v>
      </c>
      <c r="X980">
        <v>4</v>
      </c>
      <c r="Y980">
        <v>128</v>
      </c>
      <c r="Z980" t="s">
        <v>104</v>
      </c>
      <c r="AA980">
        <v>3260</v>
      </c>
      <c r="AF980" t="s">
        <v>74</v>
      </c>
      <c r="AG980">
        <v>13</v>
      </c>
      <c r="AH980">
        <v>2.2000000000000002</v>
      </c>
      <c r="AI980">
        <v>12.2</v>
      </c>
      <c r="AJ980">
        <v>2</v>
      </c>
      <c r="AK980" t="s">
        <v>78</v>
      </c>
      <c r="AL980" t="s">
        <v>78</v>
      </c>
      <c r="AM980" t="s">
        <v>78</v>
      </c>
      <c r="AN980" t="s">
        <v>78</v>
      </c>
      <c r="AO980" t="s">
        <v>78</v>
      </c>
      <c r="AP980" t="s">
        <v>78</v>
      </c>
      <c r="AQ980" t="s">
        <v>74</v>
      </c>
      <c r="AR980" t="s">
        <v>77</v>
      </c>
      <c r="AS980" t="s">
        <v>78</v>
      </c>
      <c r="AT980" t="s">
        <v>77</v>
      </c>
      <c r="AU980" t="s">
        <v>78</v>
      </c>
      <c r="AV980" t="s">
        <v>78</v>
      </c>
      <c r="AW980" t="s">
        <v>78</v>
      </c>
      <c r="AX980" t="s">
        <v>78</v>
      </c>
      <c r="AY980">
        <v>5</v>
      </c>
      <c r="AZ980">
        <f t="shared" si="74"/>
        <v>1</v>
      </c>
      <c r="BA980">
        <f t="shared" si="74"/>
        <v>1</v>
      </c>
      <c r="BB980">
        <f>2/5</f>
        <v>0.4</v>
      </c>
      <c r="BC980">
        <f t="shared" si="66"/>
        <v>0</v>
      </c>
      <c r="BD980">
        <f>4/7</f>
        <v>0.5714285714285714</v>
      </c>
      <c r="BE980">
        <f t="shared" si="79"/>
        <v>0.33333333333333331</v>
      </c>
      <c r="BF980">
        <f>2/16</f>
        <v>0.125</v>
      </c>
      <c r="BG980">
        <f t="shared" si="67"/>
        <v>0</v>
      </c>
      <c r="BH980">
        <f t="shared" ref="BH980:BH986" si="82">1/2</f>
        <v>0.5</v>
      </c>
      <c r="BI980">
        <f t="shared" si="75"/>
        <v>0.4</v>
      </c>
      <c r="BJ980">
        <f>4/11</f>
        <v>0.36363636363636365</v>
      </c>
      <c r="BK980">
        <f t="shared" si="68"/>
        <v>0</v>
      </c>
      <c r="BL980">
        <f t="shared" ref="BL980:BL986" si="83">3/4</f>
        <v>0.75</v>
      </c>
      <c r="BM980">
        <f t="shared" ref="BM980:BM986" si="84">4/4</f>
        <v>1</v>
      </c>
      <c r="BN980">
        <f t="shared" si="81"/>
        <v>1</v>
      </c>
      <c r="BO980">
        <f t="shared" si="69"/>
        <v>0</v>
      </c>
      <c r="BP980">
        <v>0</v>
      </c>
      <c r="BQ980" t="s">
        <v>74</v>
      </c>
      <c r="BR980" t="s">
        <v>74</v>
      </c>
      <c r="BS980" t="s">
        <v>74</v>
      </c>
      <c r="BT980" t="s">
        <v>74</v>
      </c>
      <c r="BU980" t="s">
        <v>74</v>
      </c>
      <c r="BV980" t="s">
        <v>74</v>
      </c>
      <c r="BW980" t="s">
        <v>74</v>
      </c>
      <c r="BX980" t="s">
        <v>74</v>
      </c>
      <c r="BY980" t="s">
        <v>74</v>
      </c>
      <c r="BZ980" t="s">
        <v>74</v>
      </c>
      <c r="CA980" t="s">
        <v>74</v>
      </c>
      <c r="CB980" t="s">
        <v>74</v>
      </c>
      <c r="CC980" t="s">
        <v>74</v>
      </c>
      <c r="CD980" t="s">
        <v>74</v>
      </c>
      <c r="CE980" t="s">
        <v>74</v>
      </c>
      <c r="CF980">
        <v>431.24850520000001</v>
      </c>
      <c r="CG980">
        <f>IF(CJ980&lt;$CH$1,CJ980,)</f>
        <v>0</v>
      </c>
      <c r="CH980">
        <v>1</v>
      </c>
      <c r="CI980">
        <v>981</v>
      </c>
      <c r="CJ980">
        <v>14999.999949999999</v>
      </c>
      <c r="CK980">
        <f t="shared" si="77"/>
        <v>862.49701040000002</v>
      </c>
      <c r="CL980">
        <f t="shared" si="78"/>
        <v>0</v>
      </c>
    </row>
    <row r="981" spans="1:90" x14ac:dyDescent="0.25">
      <c r="A981" s="5" t="s">
        <v>1020</v>
      </c>
      <c r="B981" s="2" t="s">
        <v>1102</v>
      </c>
      <c r="C981" s="10">
        <v>43252</v>
      </c>
      <c r="E981" s="14" t="e">
        <f t="shared" si="73"/>
        <v>#NUM!</v>
      </c>
      <c r="H981">
        <v>700</v>
      </c>
      <c r="I981">
        <v>77</v>
      </c>
      <c r="J981">
        <v>162</v>
      </c>
      <c r="K981">
        <v>8</v>
      </c>
      <c r="L981">
        <v>199</v>
      </c>
      <c r="M981">
        <v>86</v>
      </c>
      <c r="N981" t="s">
        <v>111</v>
      </c>
      <c r="O981">
        <v>388</v>
      </c>
      <c r="P981">
        <v>1080</v>
      </c>
      <c r="Q981">
        <v>2316</v>
      </c>
      <c r="R981" t="s">
        <v>78</v>
      </c>
      <c r="S981" t="s">
        <v>77</v>
      </c>
      <c r="T981" t="s">
        <v>74</v>
      </c>
      <c r="U981">
        <v>8</v>
      </c>
      <c r="V981">
        <v>340.35500000000002</v>
      </c>
      <c r="W981">
        <v>2.8</v>
      </c>
      <c r="X981">
        <v>8</v>
      </c>
      <c r="Y981">
        <v>128</v>
      </c>
      <c r="Z981" t="s">
        <v>77</v>
      </c>
      <c r="AA981">
        <v>4000</v>
      </c>
      <c r="AB981">
        <v>101</v>
      </c>
      <c r="AC981">
        <v>34.479999999999997</v>
      </c>
      <c r="AD981">
        <v>14.48</v>
      </c>
      <c r="AE981">
        <v>19.32</v>
      </c>
      <c r="AF981" t="s">
        <v>74</v>
      </c>
      <c r="AG981">
        <v>12</v>
      </c>
      <c r="AH981">
        <v>1.8</v>
      </c>
      <c r="AI981">
        <v>8</v>
      </c>
      <c r="AJ981">
        <v>2</v>
      </c>
      <c r="AK981" t="s">
        <v>78</v>
      </c>
      <c r="AL981" t="s">
        <v>78</v>
      </c>
      <c r="AM981" t="s">
        <v>78</v>
      </c>
      <c r="AN981" t="s">
        <v>78</v>
      </c>
      <c r="AO981" t="s">
        <v>78</v>
      </c>
      <c r="AP981" t="s">
        <v>78</v>
      </c>
      <c r="AQ981" t="s">
        <v>74</v>
      </c>
      <c r="AR981" t="s">
        <v>77</v>
      </c>
      <c r="AS981" t="s">
        <v>78</v>
      </c>
      <c r="AT981" t="s">
        <v>77</v>
      </c>
      <c r="AU981" t="s">
        <v>78</v>
      </c>
      <c r="AV981" t="s">
        <v>78</v>
      </c>
      <c r="AW981" t="s">
        <v>78</v>
      </c>
      <c r="AX981" t="s">
        <v>78</v>
      </c>
      <c r="AY981">
        <v>5</v>
      </c>
      <c r="AZ981">
        <f t="shared" si="74"/>
        <v>1</v>
      </c>
      <c r="BA981">
        <f t="shared" si="74"/>
        <v>1</v>
      </c>
      <c r="BB981">
        <f>5/5</f>
        <v>1</v>
      </c>
      <c r="BC981">
        <f t="shared" si="66"/>
        <v>0</v>
      </c>
      <c r="BD981">
        <f>6/7</f>
        <v>0.8571428571428571</v>
      </c>
      <c r="BE981">
        <f>3/3</f>
        <v>1</v>
      </c>
      <c r="BF981">
        <f>9/16</f>
        <v>0.5625</v>
      </c>
      <c r="BG981">
        <f t="shared" si="67"/>
        <v>0</v>
      </c>
      <c r="BH981">
        <f t="shared" si="82"/>
        <v>0.5</v>
      </c>
      <c r="BI981">
        <f t="shared" si="75"/>
        <v>0.4</v>
      </c>
      <c r="BJ981">
        <f>7/11</f>
        <v>0.63636363636363635</v>
      </c>
      <c r="BK981">
        <f t="shared" si="68"/>
        <v>0</v>
      </c>
      <c r="BL981">
        <f t="shared" si="83"/>
        <v>0.75</v>
      </c>
      <c r="BM981">
        <f t="shared" si="84"/>
        <v>1</v>
      </c>
      <c r="BN981">
        <f t="shared" si="81"/>
        <v>1</v>
      </c>
      <c r="BO981">
        <f t="shared" si="69"/>
        <v>0</v>
      </c>
      <c r="BP981">
        <v>14</v>
      </c>
      <c r="BQ981">
        <v>9</v>
      </c>
      <c r="BR981">
        <v>8.1</v>
      </c>
      <c r="BS981">
        <v>9.5</v>
      </c>
      <c r="BT981">
        <v>9.1</v>
      </c>
      <c r="BU981">
        <v>9.4</v>
      </c>
      <c r="BV981">
        <v>9.3000000000000007</v>
      </c>
      <c r="BW981">
        <v>9.5</v>
      </c>
      <c r="BX981">
        <v>9.4</v>
      </c>
      <c r="BY981">
        <v>9.1</v>
      </c>
      <c r="BZ981">
        <v>8.5</v>
      </c>
      <c r="CA981">
        <v>8.1999999999999993</v>
      </c>
      <c r="CB981">
        <v>9</v>
      </c>
      <c r="CC981">
        <v>9.4</v>
      </c>
      <c r="CD981">
        <v>9.1999999999999993</v>
      </c>
      <c r="CE981">
        <v>8.9</v>
      </c>
      <c r="CF981">
        <v>431.24850520000001</v>
      </c>
      <c r="CG981">
        <f>IF(CJ981&lt;$CH$1,CJ981,)</f>
        <v>0</v>
      </c>
      <c r="CH981">
        <v>1</v>
      </c>
      <c r="CI981">
        <v>982</v>
      </c>
      <c r="CJ981">
        <v>14999.999540000001</v>
      </c>
      <c r="CK981">
        <f t="shared" si="77"/>
        <v>862.49701040000002</v>
      </c>
      <c r="CL981">
        <f t="shared" si="78"/>
        <v>0</v>
      </c>
    </row>
    <row r="982" spans="1:90" x14ac:dyDescent="0.25">
      <c r="A982" s="5" t="s">
        <v>1020</v>
      </c>
      <c r="B982" s="2" t="s">
        <v>1103</v>
      </c>
      <c r="C982" s="10">
        <v>43252</v>
      </c>
      <c r="E982" s="14" t="e">
        <f t="shared" si="73"/>
        <v>#NUM!</v>
      </c>
      <c r="H982">
        <v>730</v>
      </c>
      <c r="I982">
        <v>77</v>
      </c>
      <c r="J982">
        <v>162</v>
      </c>
      <c r="K982">
        <v>8</v>
      </c>
      <c r="L982">
        <v>199</v>
      </c>
      <c r="M982">
        <v>86</v>
      </c>
      <c r="N982" t="s">
        <v>111</v>
      </c>
      <c r="O982">
        <v>388</v>
      </c>
      <c r="P982">
        <v>1080</v>
      </c>
      <c r="Q982">
        <v>2316</v>
      </c>
      <c r="R982" t="s">
        <v>77</v>
      </c>
      <c r="S982" t="s">
        <v>77</v>
      </c>
      <c r="T982" t="s">
        <v>74</v>
      </c>
      <c r="U982">
        <v>8</v>
      </c>
      <c r="V982">
        <v>208.99</v>
      </c>
      <c r="W982">
        <v>2.2000000000000002</v>
      </c>
      <c r="X982">
        <v>6</v>
      </c>
      <c r="Y982">
        <v>128</v>
      </c>
      <c r="Z982" t="s">
        <v>107</v>
      </c>
      <c r="AA982">
        <v>4000</v>
      </c>
      <c r="AF982" t="s">
        <v>74</v>
      </c>
      <c r="AG982">
        <v>12</v>
      </c>
      <c r="AH982">
        <v>1.8</v>
      </c>
      <c r="AI982">
        <v>8</v>
      </c>
      <c r="AJ982">
        <v>2</v>
      </c>
      <c r="AK982" t="s">
        <v>78</v>
      </c>
      <c r="AL982" t="s">
        <v>78</v>
      </c>
      <c r="AM982" t="s">
        <v>78</v>
      </c>
      <c r="AN982" t="s">
        <v>78</v>
      </c>
      <c r="AO982" t="s">
        <v>78</v>
      </c>
      <c r="AP982" t="s">
        <v>78</v>
      </c>
      <c r="AQ982" t="s">
        <v>74</v>
      </c>
      <c r="AR982" t="s">
        <v>77</v>
      </c>
      <c r="AS982" t="s">
        <v>78</v>
      </c>
      <c r="AT982" t="s">
        <v>77</v>
      </c>
      <c r="AU982" t="s">
        <v>78</v>
      </c>
      <c r="AV982" t="s">
        <v>78</v>
      </c>
      <c r="AW982" t="s">
        <v>78</v>
      </c>
      <c r="AX982" t="s">
        <v>78</v>
      </c>
      <c r="AY982">
        <v>5</v>
      </c>
      <c r="AZ982">
        <f t="shared" ref="AZ982:BA1005" si="85">2/2</f>
        <v>1</v>
      </c>
      <c r="BA982">
        <f t="shared" si="85"/>
        <v>1</v>
      </c>
      <c r="BB982">
        <f>3/5</f>
        <v>0.6</v>
      </c>
      <c r="BC982">
        <f t="shared" si="66"/>
        <v>0</v>
      </c>
      <c r="BD982">
        <f>4/7</f>
        <v>0.5714285714285714</v>
      </c>
      <c r="BE982">
        <f>3/3</f>
        <v>1</v>
      </c>
      <c r="BF982">
        <f>6/16</f>
        <v>0.375</v>
      </c>
      <c r="BG982">
        <f t="shared" si="67"/>
        <v>0</v>
      </c>
      <c r="BH982">
        <f t="shared" si="82"/>
        <v>0.5</v>
      </c>
      <c r="BI982">
        <f t="shared" si="75"/>
        <v>0.4</v>
      </c>
      <c r="BJ982">
        <f>4/11</f>
        <v>0.36363636363636365</v>
      </c>
      <c r="BK982">
        <f t="shared" si="68"/>
        <v>0</v>
      </c>
      <c r="BL982">
        <f t="shared" si="83"/>
        <v>0.75</v>
      </c>
      <c r="BM982">
        <f t="shared" si="84"/>
        <v>1</v>
      </c>
      <c r="BN982">
        <f t="shared" si="81"/>
        <v>1</v>
      </c>
      <c r="BO982">
        <f t="shared" si="69"/>
        <v>0</v>
      </c>
      <c r="BP982">
        <v>0</v>
      </c>
      <c r="BQ982" t="s">
        <v>74</v>
      </c>
      <c r="BR982" t="s">
        <v>74</v>
      </c>
      <c r="BS982" t="s">
        <v>74</v>
      </c>
      <c r="BT982" t="s">
        <v>74</v>
      </c>
      <c r="BU982" t="s">
        <v>74</v>
      </c>
      <c r="BV982" t="s">
        <v>74</v>
      </c>
      <c r="BW982" t="s">
        <v>74</v>
      </c>
      <c r="BX982" t="s">
        <v>74</v>
      </c>
      <c r="BY982" t="s">
        <v>74</v>
      </c>
      <c r="BZ982" t="s">
        <v>74</v>
      </c>
      <c r="CA982" t="s">
        <v>74</v>
      </c>
      <c r="CB982" t="s">
        <v>74</v>
      </c>
      <c r="CC982" t="s">
        <v>74</v>
      </c>
      <c r="CD982" t="s">
        <v>74</v>
      </c>
      <c r="CE982" t="s">
        <v>74</v>
      </c>
      <c r="CF982">
        <v>431.24850520000001</v>
      </c>
      <c r="CG982">
        <f>IF(CJ982&lt;$CH$1,CJ982,)</f>
        <v>0</v>
      </c>
      <c r="CH982">
        <v>1</v>
      </c>
      <c r="CI982">
        <v>983</v>
      </c>
      <c r="CJ982">
        <v>14999.227370000001</v>
      </c>
      <c r="CK982">
        <f t="shared" si="77"/>
        <v>862.49701040000002</v>
      </c>
      <c r="CL982">
        <f t="shared" si="78"/>
        <v>0</v>
      </c>
    </row>
    <row r="983" spans="1:90" x14ac:dyDescent="0.25">
      <c r="A983" s="5" t="s">
        <v>1020</v>
      </c>
      <c r="B983" s="2" t="s">
        <v>1104</v>
      </c>
      <c r="C983" s="10">
        <v>43221</v>
      </c>
      <c r="E983" s="14" t="e">
        <f t="shared" si="73"/>
        <v>#NUM!</v>
      </c>
      <c r="H983">
        <v>176</v>
      </c>
      <c r="I983">
        <v>75.7</v>
      </c>
      <c r="J983">
        <v>155.9</v>
      </c>
      <c r="K983">
        <v>7.7</v>
      </c>
      <c r="L983">
        <v>160</v>
      </c>
      <c r="M983">
        <v>78</v>
      </c>
      <c r="N983" t="s">
        <v>76</v>
      </c>
      <c r="O983">
        <v>269</v>
      </c>
      <c r="P983">
        <v>720</v>
      </c>
      <c r="Q983">
        <v>1440</v>
      </c>
      <c r="R983" t="s">
        <v>77</v>
      </c>
      <c r="S983" t="s">
        <v>77</v>
      </c>
      <c r="T983" t="s">
        <v>74</v>
      </c>
      <c r="U983">
        <v>8</v>
      </c>
      <c r="V983">
        <v>58</v>
      </c>
      <c r="W983">
        <v>1.8</v>
      </c>
      <c r="X983">
        <v>4</v>
      </c>
      <c r="Y983">
        <v>64</v>
      </c>
      <c r="Z983" t="s">
        <v>104</v>
      </c>
      <c r="AA983">
        <v>3225</v>
      </c>
      <c r="AF983" t="s">
        <v>74</v>
      </c>
      <c r="AG983">
        <v>13</v>
      </c>
      <c r="AH983">
        <v>2</v>
      </c>
      <c r="AI983">
        <v>16</v>
      </c>
      <c r="AJ983" t="s">
        <v>74</v>
      </c>
      <c r="AK983" t="s">
        <v>78</v>
      </c>
      <c r="AL983" t="s">
        <v>78</v>
      </c>
      <c r="AM983" t="s">
        <v>78</v>
      </c>
      <c r="AN983" t="s">
        <v>78</v>
      </c>
      <c r="AO983" t="s">
        <v>78</v>
      </c>
      <c r="AP983" t="s">
        <v>78</v>
      </c>
      <c r="AQ983" t="s">
        <v>74</v>
      </c>
      <c r="AR983" t="s">
        <v>77</v>
      </c>
      <c r="AS983" t="s">
        <v>78</v>
      </c>
      <c r="AT983" t="s">
        <v>78</v>
      </c>
      <c r="AU983" t="s">
        <v>78</v>
      </c>
      <c r="AV983" t="s">
        <v>78</v>
      </c>
      <c r="AW983" t="s">
        <v>74</v>
      </c>
      <c r="AX983" t="s">
        <v>78</v>
      </c>
      <c r="AY983">
        <v>4.2</v>
      </c>
      <c r="AZ983">
        <f t="shared" si="85"/>
        <v>1</v>
      </c>
      <c r="BA983">
        <f t="shared" si="85"/>
        <v>1</v>
      </c>
      <c r="BB983">
        <f>2/5</f>
        <v>0.4</v>
      </c>
      <c r="BC983">
        <f t="shared" ref="BC983:BC1014" si="86">0/1</f>
        <v>0</v>
      </c>
      <c r="BD983">
        <f>4/7</f>
        <v>0.5714285714285714</v>
      </c>
      <c r="BE983">
        <f>1/3</f>
        <v>0.33333333333333331</v>
      </c>
      <c r="BF983">
        <f>2/16</f>
        <v>0.125</v>
      </c>
      <c r="BG983">
        <f t="shared" ref="BG983:BG1014" si="87">0/4</f>
        <v>0</v>
      </c>
      <c r="BH983">
        <f t="shared" si="82"/>
        <v>0.5</v>
      </c>
      <c r="BI983">
        <f t="shared" si="75"/>
        <v>0.4</v>
      </c>
      <c r="BJ983">
        <f>4/11</f>
        <v>0.36363636363636365</v>
      </c>
      <c r="BK983">
        <f t="shared" ref="BK983:BK1014" si="88">0/2</f>
        <v>0</v>
      </c>
      <c r="BL983">
        <f t="shared" si="83"/>
        <v>0.75</v>
      </c>
      <c r="BM983">
        <f t="shared" si="84"/>
        <v>1</v>
      </c>
      <c r="BN983">
        <f t="shared" si="81"/>
        <v>1</v>
      </c>
      <c r="BO983">
        <f t="shared" ref="BO983:BO1014" si="89">0/3</f>
        <v>0</v>
      </c>
      <c r="BP983">
        <v>0</v>
      </c>
      <c r="BQ983" t="s">
        <v>74</v>
      </c>
      <c r="BR983" t="s">
        <v>74</v>
      </c>
      <c r="BS983" t="s">
        <v>74</v>
      </c>
      <c r="BT983" t="s">
        <v>74</v>
      </c>
      <c r="BU983" t="s">
        <v>74</v>
      </c>
      <c r="BV983" t="s">
        <v>74</v>
      </c>
      <c r="BW983" t="s">
        <v>74</v>
      </c>
      <c r="BX983" t="s">
        <v>74</v>
      </c>
      <c r="BY983" t="s">
        <v>74</v>
      </c>
      <c r="BZ983" t="s">
        <v>74</v>
      </c>
      <c r="CA983" t="s">
        <v>74</v>
      </c>
      <c r="CB983" t="s">
        <v>74</v>
      </c>
      <c r="CC983" t="s">
        <v>74</v>
      </c>
      <c r="CD983" t="s">
        <v>74</v>
      </c>
      <c r="CE983" t="s">
        <v>74</v>
      </c>
      <c r="CF983">
        <v>643.5030534</v>
      </c>
      <c r="CG983">
        <f>IF(CJ983&lt;$CH$1,CJ983,)</f>
        <v>0</v>
      </c>
      <c r="CH983">
        <v>1</v>
      </c>
      <c r="CI983">
        <v>984</v>
      </c>
      <c r="CJ983">
        <v>14999.99958</v>
      </c>
      <c r="CK983">
        <f t="shared" si="77"/>
        <v>1287.0061068</v>
      </c>
      <c r="CL983">
        <f t="shared" si="78"/>
        <v>0</v>
      </c>
    </row>
    <row r="984" spans="1:90" x14ac:dyDescent="0.25">
      <c r="A984" s="5" t="s">
        <v>1020</v>
      </c>
      <c r="B984" s="2" t="s">
        <v>1066</v>
      </c>
      <c r="C984" s="10">
        <v>43221</v>
      </c>
      <c r="D984" s="10">
        <v>43709</v>
      </c>
      <c r="E984" s="14">
        <f t="shared" si="73"/>
        <v>16</v>
      </c>
      <c r="G984" s="3" t="s">
        <v>1065</v>
      </c>
      <c r="H984">
        <v>300</v>
      </c>
      <c r="I984">
        <v>75</v>
      </c>
      <c r="J984">
        <v>154.80000000000001</v>
      </c>
      <c r="K984">
        <v>7.9</v>
      </c>
      <c r="L984">
        <v>149</v>
      </c>
      <c r="M984">
        <v>84</v>
      </c>
      <c r="N984" t="s">
        <v>76</v>
      </c>
      <c r="O984">
        <v>403</v>
      </c>
      <c r="P984">
        <v>1080</v>
      </c>
      <c r="Q984">
        <v>2280</v>
      </c>
      <c r="R984" t="s">
        <v>77</v>
      </c>
      <c r="S984" t="s">
        <v>77</v>
      </c>
      <c r="T984" t="s">
        <v>74</v>
      </c>
      <c r="U984">
        <v>8</v>
      </c>
      <c r="V984">
        <v>136</v>
      </c>
      <c r="W984">
        <v>2.2000000000000002</v>
      </c>
      <c r="X984">
        <v>4</v>
      </c>
      <c r="Y984">
        <v>64</v>
      </c>
      <c r="Z984" t="s">
        <v>104</v>
      </c>
      <c r="AA984">
        <v>3260</v>
      </c>
      <c r="AF984" t="s">
        <v>74</v>
      </c>
      <c r="AG984">
        <v>13</v>
      </c>
      <c r="AH984">
        <v>2.2000000000000002</v>
      </c>
      <c r="AI984">
        <v>12.2</v>
      </c>
      <c r="AJ984">
        <v>2</v>
      </c>
      <c r="AK984" t="s">
        <v>78</v>
      </c>
      <c r="AL984" t="s">
        <v>78</v>
      </c>
      <c r="AM984" t="s">
        <v>78</v>
      </c>
      <c r="AN984" t="s">
        <v>78</v>
      </c>
      <c r="AO984" t="s">
        <v>78</v>
      </c>
      <c r="AP984" t="s">
        <v>78</v>
      </c>
      <c r="AQ984" t="s">
        <v>74</v>
      </c>
      <c r="AR984" t="s">
        <v>77</v>
      </c>
      <c r="AS984" t="s">
        <v>78</v>
      </c>
      <c r="AT984" t="s">
        <v>77</v>
      </c>
      <c r="AU984" t="s">
        <v>78</v>
      </c>
      <c r="AV984" t="s">
        <v>78</v>
      </c>
      <c r="AW984" t="s">
        <v>78</v>
      </c>
      <c r="AX984" t="s">
        <v>78</v>
      </c>
      <c r="AY984">
        <v>5</v>
      </c>
      <c r="AZ984">
        <f t="shared" si="85"/>
        <v>1</v>
      </c>
      <c r="BA984">
        <f t="shared" si="85"/>
        <v>1</v>
      </c>
      <c r="BB984">
        <f>2/5</f>
        <v>0.4</v>
      </c>
      <c r="BC984">
        <f t="shared" si="86"/>
        <v>0</v>
      </c>
      <c r="BD984">
        <f>4/7</f>
        <v>0.5714285714285714</v>
      </c>
      <c r="BE984">
        <f>1/3</f>
        <v>0.33333333333333331</v>
      </c>
      <c r="BF984">
        <f>2/16</f>
        <v>0.125</v>
      </c>
      <c r="BG984">
        <f t="shared" si="87"/>
        <v>0</v>
      </c>
      <c r="BH984">
        <f t="shared" si="82"/>
        <v>0.5</v>
      </c>
      <c r="BI984">
        <f t="shared" si="75"/>
        <v>0.4</v>
      </c>
      <c r="BJ984">
        <f>4/11</f>
        <v>0.36363636363636365</v>
      </c>
      <c r="BK984">
        <f t="shared" si="88"/>
        <v>0</v>
      </c>
      <c r="BL984">
        <f t="shared" si="83"/>
        <v>0.75</v>
      </c>
      <c r="BM984">
        <f t="shared" si="84"/>
        <v>1</v>
      </c>
      <c r="BN984">
        <f t="shared" si="81"/>
        <v>1</v>
      </c>
      <c r="BO984">
        <f t="shared" si="89"/>
        <v>0</v>
      </c>
      <c r="BP984">
        <v>0</v>
      </c>
      <c r="BQ984" t="s">
        <v>74</v>
      </c>
      <c r="BR984" t="s">
        <v>74</v>
      </c>
      <c r="BS984" t="s">
        <v>74</v>
      </c>
      <c r="BT984" t="s">
        <v>74</v>
      </c>
      <c r="BU984" t="s">
        <v>74</v>
      </c>
      <c r="BV984" t="s">
        <v>74</v>
      </c>
      <c r="BW984" t="s">
        <v>74</v>
      </c>
      <c r="BX984" t="s">
        <v>74</v>
      </c>
      <c r="BY984" t="s">
        <v>74</v>
      </c>
      <c r="BZ984" t="s">
        <v>74</v>
      </c>
      <c r="CA984" t="s">
        <v>74</v>
      </c>
      <c r="CB984" t="s">
        <v>74</v>
      </c>
      <c r="CC984" t="s">
        <v>74</v>
      </c>
      <c r="CD984" t="s">
        <v>74</v>
      </c>
      <c r="CE984" t="s">
        <v>74</v>
      </c>
      <c r="CF984">
        <v>643.5030534</v>
      </c>
      <c r="CG984">
        <f>IF(CJ984&lt;$CH$1,CJ984,)</f>
        <v>0</v>
      </c>
      <c r="CH984">
        <v>1</v>
      </c>
      <c r="CI984">
        <v>985</v>
      </c>
      <c r="CJ984">
        <v>11963.91329</v>
      </c>
      <c r="CK984">
        <f t="shared" si="77"/>
        <v>1287.0061068</v>
      </c>
      <c r="CL984">
        <f t="shared" si="78"/>
        <v>0</v>
      </c>
    </row>
    <row r="985" spans="1:90" x14ac:dyDescent="0.25">
      <c r="A985" s="5" t="s">
        <v>1020</v>
      </c>
      <c r="B985" s="2" t="s">
        <v>1105</v>
      </c>
      <c r="C985" s="10">
        <v>43221</v>
      </c>
      <c r="E985" s="14" t="e">
        <f t="shared" si="73"/>
        <v>#NUM!</v>
      </c>
      <c r="F985" s="3" t="s">
        <v>1087</v>
      </c>
      <c r="H985">
        <v>430</v>
      </c>
      <c r="I985">
        <v>74.8</v>
      </c>
      <c r="J985">
        <v>154.5</v>
      </c>
      <c r="K985">
        <v>7.4</v>
      </c>
      <c r="L985">
        <v>156</v>
      </c>
      <c r="M985">
        <v>85</v>
      </c>
      <c r="N985" t="s">
        <v>111</v>
      </c>
      <c r="O985">
        <v>402</v>
      </c>
      <c r="P985">
        <v>1080</v>
      </c>
      <c r="Q985">
        <v>2280</v>
      </c>
      <c r="R985" t="s">
        <v>77</v>
      </c>
      <c r="S985" t="s">
        <v>77</v>
      </c>
      <c r="T985" t="s">
        <v>74</v>
      </c>
      <c r="U985">
        <v>8</v>
      </c>
      <c r="V985">
        <v>130</v>
      </c>
      <c r="W985">
        <v>2</v>
      </c>
      <c r="X985">
        <v>6</v>
      </c>
      <c r="Y985">
        <v>64</v>
      </c>
      <c r="Z985" t="s">
        <v>104</v>
      </c>
      <c r="AA985">
        <v>3170</v>
      </c>
      <c r="AF985" t="s">
        <v>74</v>
      </c>
      <c r="AG985">
        <v>12.2</v>
      </c>
      <c r="AH985">
        <v>1.8</v>
      </c>
      <c r="AI985">
        <v>12.2</v>
      </c>
      <c r="AJ985" t="s">
        <v>74</v>
      </c>
      <c r="AK985" t="s">
        <v>78</v>
      </c>
      <c r="AL985" t="s">
        <v>78</v>
      </c>
      <c r="AM985" t="s">
        <v>78</v>
      </c>
      <c r="AN985" t="s">
        <v>78</v>
      </c>
      <c r="AO985" t="s">
        <v>78</v>
      </c>
      <c r="AP985" t="s">
        <v>78</v>
      </c>
      <c r="AQ985" t="s">
        <v>74</v>
      </c>
      <c r="AR985" t="s">
        <v>77</v>
      </c>
      <c r="AS985" t="s">
        <v>78</v>
      </c>
      <c r="AT985" t="s">
        <v>77</v>
      </c>
      <c r="AU985" t="s">
        <v>78</v>
      </c>
      <c r="AV985" t="s">
        <v>78</v>
      </c>
      <c r="AW985" t="s">
        <v>78</v>
      </c>
      <c r="AX985" t="s">
        <v>78</v>
      </c>
      <c r="AY985">
        <v>5</v>
      </c>
      <c r="AZ985">
        <f t="shared" si="85"/>
        <v>1</v>
      </c>
      <c r="BA985">
        <f t="shared" si="85"/>
        <v>1</v>
      </c>
      <c r="BB985">
        <f>2/5</f>
        <v>0.4</v>
      </c>
      <c r="BC985">
        <f t="shared" si="86"/>
        <v>0</v>
      </c>
      <c r="BD985">
        <f>4/7</f>
        <v>0.5714285714285714</v>
      </c>
      <c r="BE985">
        <f>2/3</f>
        <v>0.66666666666666663</v>
      </c>
      <c r="BF985">
        <f>3/16</f>
        <v>0.1875</v>
      </c>
      <c r="BG985">
        <f t="shared" si="87"/>
        <v>0</v>
      </c>
      <c r="BH985">
        <f t="shared" si="82"/>
        <v>0.5</v>
      </c>
      <c r="BI985">
        <f t="shared" si="75"/>
        <v>0.4</v>
      </c>
      <c r="BJ985">
        <f>4/11</f>
        <v>0.36363636363636365</v>
      </c>
      <c r="BK985">
        <f t="shared" si="88"/>
        <v>0</v>
      </c>
      <c r="BL985">
        <f t="shared" si="83"/>
        <v>0.75</v>
      </c>
      <c r="BM985">
        <f t="shared" si="84"/>
        <v>1</v>
      </c>
      <c r="BN985">
        <f t="shared" si="81"/>
        <v>1</v>
      </c>
      <c r="BO985">
        <f t="shared" si="89"/>
        <v>0</v>
      </c>
      <c r="BP985">
        <v>0</v>
      </c>
      <c r="BQ985" t="s">
        <v>74</v>
      </c>
      <c r="BR985" t="s">
        <v>74</v>
      </c>
      <c r="BS985" t="s">
        <v>74</v>
      </c>
      <c r="BT985" t="s">
        <v>74</v>
      </c>
      <c r="BU985" t="s">
        <v>74</v>
      </c>
      <c r="BV985" t="s">
        <v>74</v>
      </c>
      <c r="BW985" t="s">
        <v>74</v>
      </c>
      <c r="BX985" t="s">
        <v>74</v>
      </c>
      <c r="BY985" t="s">
        <v>74</v>
      </c>
      <c r="BZ985" t="s">
        <v>74</v>
      </c>
      <c r="CA985" t="s">
        <v>74</v>
      </c>
      <c r="CB985" t="s">
        <v>74</v>
      </c>
      <c r="CC985" t="s">
        <v>74</v>
      </c>
      <c r="CD985" t="s">
        <v>74</v>
      </c>
      <c r="CE985" t="s">
        <v>74</v>
      </c>
      <c r="CF985">
        <v>643.5030534</v>
      </c>
      <c r="CG985">
        <f>IF(CJ985&lt;$CH$1,CJ985,)</f>
        <v>0</v>
      </c>
      <c r="CH985">
        <v>1</v>
      </c>
      <c r="CI985">
        <v>986</v>
      </c>
      <c r="CJ985">
        <v>14999.99958</v>
      </c>
      <c r="CK985">
        <f t="shared" si="77"/>
        <v>1287.0061068</v>
      </c>
      <c r="CL985">
        <f t="shared" si="78"/>
        <v>0</v>
      </c>
    </row>
    <row r="986" spans="1:90" x14ac:dyDescent="0.25">
      <c r="A986" s="5" t="s">
        <v>1020</v>
      </c>
      <c r="B986" s="2" t="s">
        <v>1106</v>
      </c>
      <c r="C986" s="10">
        <v>43191</v>
      </c>
      <c r="E986" s="14" t="e">
        <f t="shared" si="73"/>
        <v>#NUM!</v>
      </c>
      <c r="H986">
        <v>250</v>
      </c>
      <c r="I986">
        <v>75.2</v>
      </c>
      <c r="J986">
        <v>155.19999999999999</v>
      </c>
      <c r="K986">
        <v>7.7</v>
      </c>
      <c r="L986">
        <v>150</v>
      </c>
      <c r="M986">
        <v>82</v>
      </c>
      <c r="N986" t="s">
        <v>76</v>
      </c>
      <c r="O986">
        <v>270</v>
      </c>
      <c r="P986">
        <v>720</v>
      </c>
      <c r="Q986">
        <v>1520</v>
      </c>
      <c r="R986" t="s">
        <v>77</v>
      </c>
      <c r="S986" t="s">
        <v>77</v>
      </c>
      <c r="T986" t="s">
        <v>74</v>
      </c>
      <c r="U986">
        <v>8</v>
      </c>
      <c r="V986">
        <v>70</v>
      </c>
      <c r="W986">
        <v>2</v>
      </c>
      <c r="X986">
        <v>4</v>
      </c>
      <c r="Y986">
        <v>64</v>
      </c>
      <c r="Z986" t="s">
        <v>107</v>
      </c>
      <c r="AA986">
        <v>3260</v>
      </c>
      <c r="AF986" t="s">
        <v>74</v>
      </c>
      <c r="AG986">
        <v>13</v>
      </c>
      <c r="AH986">
        <v>2.2000000000000002</v>
      </c>
      <c r="AI986">
        <v>8</v>
      </c>
      <c r="AJ986">
        <v>2.2000000000000002</v>
      </c>
      <c r="AK986" t="s">
        <v>78</v>
      </c>
      <c r="AL986" t="s">
        <v>78</v>
      </c>
      <c r="AM986" t="s">
        <v>78</v>
      </c>
      <c r="AN986" t="s">
        <v>78</v>
      </c>
      <c r="AO986" t="s">
        <v>74</v>
      </c>
      <c r="AP986" t="s">
        <v>78</v>
      </c>
      <c r="AQ986" t="s">
        <v>74</v>
      </c>
      <c r="AR986" t="s">
        <v>77</v>
      </c>
      <c r="AS986" t="s">
        <v>78</v>
      </c>
      <c r="AT986" t="s">
        <v>77</v>
      </c>
      <c r="AU986" t="s">
        <v>78</v>
      </c>
      <c r="AV986" t="s">
        <v>78</v>
      </c>
      <c r="AW986" t="s">
        <v>78</v>
      </c>
      <c r="AX986" t="s">
        <v>78</v>
      </c>
      <c r="AY986">
        <v>4.2</v>
      </c>
      <c r="AZ986">
        <f t="shared" si="85"/>
        <v>1</v>
      </c>
      <c r="BA986">
        <f t="shared" si="85"/>
        <v>1</v>
      </c>
      <c r="BB986">
        <f>2/5</f>
        <v>0.4</v>
      </c>
      <c r="BC986">
        <f t="shared" si="86"/>
        <v>0</v>
      </c>
      <c r="BD986">
        <f>4/7</f>
        <v>0.5714285714285714</v>
      </c>
      <c r="BE986">
        <f>1/3</f>
        <v>0.33333333333333331</v>
      </c>
      <c r="BF986">
        <f>2/16</f>
        <v>0.125</v>
      </c>
      <c r="BG986">
        <f t="shared" si="87"/>
        <v>0</v>
      </c>
      <c r="BH986">
        <f t="shared" si="82"/>
        <v>0.5</v>
      </c>
      <c r="BI986">
        <f t="shared" si="75"/>
        <v>0.4</v>
      </c>
      <c r="BJ986">
        <f>4/11</f>
        <v>0.36363636363636365</v>
      </c>
      <c r="BK986">
        <f t="shared" si="88"/>
        <v>0</v>
      </c>
      <c r="BL986">
        <f t="shared" si="83"/>
        <v>0.75</v>
      </c>
      <c r="BM986">
        <f t="shared" si="84"/>
        <v>1</v>
      </c>
      <c r="BN986">
        <f t="shared" si="81"/>
        <v>1</v>
      </c>
      <c r="BO986">
        <f t="shared" si="89"/>
        <v>0</v>
      </c>
      <c r="BP986">
        <v>0</v>
      </c>
      <c r="BQ986" t="s">
        <v>74</v>
      </c>
      <c r="BR986" t="s">
        <v>74</v>
      </c>
      <c r="BS986" t="s">
        <v>74</v>
      </c>
      <c r="BT986" t="s">
        <v>74</v>
      </c>
      <c r="BU986" t="s">
        <v>74</v>
      </c>
      <c r="BV986" t="s">
        <v>74</v>
      </c>
      <c r="BW986" t="s">
        <v>74</v>
      </c>
      <c r="BX986" t="s">
        <v>74</v>
      </c>
      <c r="BY986" t="s">
        <v>74</v>
      </c>
      <c r="BZ986" t="s">
        <v>74</v>
      </c>
      <c r="CA986" t="s">
        <v>74</v>
      </c>
      <c r="CB986" t="s">
        <v>74</v>
      </c>
      <c r="CC986" t="s">
        <v>74</v>
      </c>
      <c r="CD986" t="s">
        <v>74</v>
      </c>
      <c r="CE986" t="s">
        <v>74</v>
      </c>
      <c r="CF986">
        <v>729.51971160000005</v>
      </c>
      <c r="CG986">
        <f>IF(CJ986&lt;$CH$1,CJ986,)</f>
        <v>0</v>
      </c>
      <c r="CH986">
        <v>1</v>
      </c>
      <c r="CI986">
        <v>987</v>
      </c>
      <c r="CJ986">
        <v>13532.538689999999</v>
      </c>
      <c r="CK986">
        <f t="shared" si="77"/>
        <v>1459.0394232000001</v>
      </c>
      <c r="CL986">
        <f t="shared" si="78"/>
        <v>0</v>
      </c>
    </row>
    <row r="987" spans="1:90" x14ac:dyDescent="0.25">
      <c r="A987" s="5" t="s">
        <v>1020</v>
      </c>
      <c r="B987" s="2" t="s">
        <v>1107</v>
      </c>
      <c r="C987" s="10">
        <v>43191</v>
      </c>
      <c r="E987" s="14" t="e">
        <f t="shared" si="73"/>
        <v>#NUM!</v>
      </c>
      <c r="H987">
        <v>140</v>
      </c>
      <c r="I987">
        <v>75.7</v>
      </c>
      <c r="J987">
        <v>155.9</v>
      </c>
      <c r="K987">
        <v>7.8</v>
      </c>
      <c r="L987">
        <v>150</v>
      </c>
      <c r="M987">
        <v>78</v>
      </c>
      <c r="N987" t="s">
        <v>76</v>
      </c>
      <c r="O987">
        <v>269</v>
      </c>
      <c r="P987">
        <v>720</v>
      </c>
      <c r="Q987">
        <v>1440</v>
      </c>
      <c r="R987" t="s">
        <v>77</v>
      </c>
      <c r="S987" t="s">
        <v>77</v>
      </c>
      <c r="T987" t="s">
        <v>74</v>
      </c>
      <c r="U987">
        <v>4</v>
      </c>
      <c r="V987">
        <v>32</v>
      </c>
      <c r="W987">
        <v>1.4</v>
      </c>
      <c r="X987">
        <v>4</v>
      </c>
      <c r="Y987">
        <v>32</v>
      </c>
      <c r="Z987" t="s">
        <v>104</v>
      </c>
      <c r="AA987">
        <v>3360</v>
      </c>
      <c r="AF987" t="s">
        <v>74</v>
      </c>
      <c r="AG987">
        <v>13</v>
      </c>
      <c r="AH987">
        <v>2.2000000000000002</v>
      </c>
      <c r="AI987">
        <v>4.9000000000000004</v>
      </c>
      <c r="AJ987" t="s">
        <v>74</v>
      </c>
      <c r="AK987" t="s">
        <v>77</v>
      </c>
      <c r="AL987" t="s">
        <v>78</v>
      </c>
      <c r="AM987" t="s">
        <v>78</v>
      </c>
      <c r="AN987" t="s">
        <v>78</v>
      </c>
      <c r="AO987" t="s">
        <v>78</v>
      </c>
      <c r="AP987" t="s">
        <v>74</v>
      </c>
      <c r="AQ987" t="s">
        <v>74</v>
      </c>
      <c r="AR987" t="s">
        <v>77</v>
      </c>
      <c r="AS987" t="s">
        <v>78</v>
      </c>
      <c r="AT987" t="s">
        <v>78</v>
      </c>
      <c r="AU987" t="s">
        <v>78</v>
      </c>
      <c r="AV987" t="s">
        <v>78</v>
      </c>
      <c r="AW987" t="s">
        <v>78</v>
      </c>
      <c r="AX987" t="s">
        <v>78</v>
      </c>
      <c r="AY987">
        <v>4.2</v>
      </c>
      <c r="AZ987">
        <f t="shared" si="85"/>
        <v>1</v>
      </c>
      <c r="BA987">
        <f t="shared" si="85"/>
        <v>1</v>
      </c>
      <c r="BB987">
        <f>2/5</f>
        <v>0.4</v>
      </c>
      <c r="BC987">
        <f t="shared" si="86"/>
        <v>0</v>
      </c>
      <c r="BD987">
        <f>3/7</f>
        <v>0.42857142857142855</v>
      </c>
      <c r="BE987">
        <f>1/3</f>
        <v>0.33333333333333331</v>
      </c>
      <c r="BF987">
        <f>1/16</f>
        <v>6.25E-2</v>
      </c>
      <c r="BG987">
        <f t="shared" si="87"/>
        <v>0</v>
      </c>
      <c r="BH987">
        <f>0/2</f>
        <v>0</v>
      </c>
      <c r="BI987">
        <f t="shared" si="75"/>
        <v>0.4</v>
      </c>
      <c r="BJ987">
        <f>2/11</f>
        <v>0.18181818181818182</v>
      </c>
      <c r="BK987">
        <f t="shared" si="88"/>
        <v>0</v>
      </c>
      <c r="BL987">
        <f t="shared" ref="BL987:BM989" si="90">2/4</f>
        <v>0.5</v>
      </c>
      <c r="BM987">
        <f t="shared" si="90"/>
        <v>0.5</v>
      </c>
      <c r="BN987">
        <f>4/6</f>
        <v>0.66666666666666663</v>
      </c>
      <c r="BO987">
        <f t="shared" si="89"/>
        <v>0</v>
      </c>
      <c r="BP987">
        <v>0</v>
      </c>
      <c r="BQ987" t="s">
        <v>74</v>
      </c>
      <c r="BR987" t="s">
        <v>74</v>
      </c>
      <c r="BS987" t="s">
        <v>74</v>
      </c>
      <c r="BT987" t="s">
        <v>74</v>
      </c>
      <c r="BU987" t="s">
        <v>74</v>
      </c>
      <c r="BV987" t="s">
        <v>74</v>
      </c>
      <c r="BW987" t="s">
        <v>74</v>
      </c>
      <c r="BX987" t="s">
        <v>74</v>
      </c>
      <c r="BY987" t="s">
        <v>74</v>
      </c>
      <c r="BZ987" t="s">
        <v>74</v>
      </c>
      <c r="CA987" t="s">
        <v>74</v>
      </c>
      <c r="CB987" t="s">
        <v>74</v>
      </c>
      <c r="CC987" t="s">
        <v>74</v>
      </c>
      <c r="CD987" t="s">
        <v>74</v>
      </c>
      <c r="CE987" t="s">
        <v>74</v>
      </c>
      <c r="CF987">
        <v>729.51971160000005</v>
      </c>
      <c r="CG987">
        <f>IF(CJ987&lt;$CH$1,CJ987,)</f>
        <v>0</v>
      </c>
      <c r="CH987">
        <v>1</v>
      </c>
      <c r="CI987">
        <v>988</v>
      </c>
      <c r="CJ987">
        <v>14666.16005</v>
      </c>
      <c r="CK987">
        <f t="shared" si="77"/>
        <v>1459.0394232000001</v>
      </c>
      <c r="CL987">
        <f t="shared" si="78"/>
        <v>0</v>
      </c>
    </row>
    <row r="988" spans="1:90" x14ac:dyDescent="0.25">
      <c r="A988" s="5" t="s">
        <v>1020</v>
      </c>
      <c r="B988" s="2" t="s">
        <v>1108</v>
      </c>
      <c r="C988" s="10">
        <v>43191</v>
      </c>
      <c r="E988" s="14" t="e">
        <f t="shared" si="73"/>
        <v>#NUM!</v>
      </c>
      <c r="H988">
        <v>250</v>
      </c>
      <c r="I988">
        <v>72.8</v>
      </c>
      <c r="J988">
        <v>149.30000000000001</v>
      </c>
      <c r="K988">
        <v>7.9</v>
      </c>
      <c r="L988">
        <v>139</v>
      </c>
      <c r="M988">
        <v>77</v>
      </c>
      <c r="N988" t="s">
        <v>76</v>
      </c>
      <c r="O988">
        <v>282</v>
      </c>
      <c r="P988">
        <v>720</v>
      </c>
      <c r="Q988">
        <v>1440</v>
      </c>
      <c r="R988" t="s">
        <v>77</v>
      </c>
      <c r="S988" t="s">
        <v>78</v>
      </c>
      <c r="T988" t="s">
        <v>74</v>
      </c>
      <c r="U988">
        <v>8</v>
      </c>
      <c r="V988">
        <v>56</v>
      </c>
      <c r="W988">
        <v>1.8</v>
      </c>
      <c r="X988">
        <v>4</v>
      </c>
      <c r="Y988">
        <v>32</v>
      </c>
      <c r="Z988" t="s">
        <v>107</v>
      </c>
      <c r="AA988">
        <v>3000</v>
      </c>
      <c r="AB988">
        <v>77</v>
      </c>
      <c r="AC988">
        <v>27.25</v>
      </c>
      <c r="AD988">
        <v>11.35</v>
      </c>
      <c r="AE988">
        <v>8.9700000000000006</v>
      </c>
      <c r="AF988" t="s">
        <v>74</v>
      </c>
      <c r="AG988">
        <v>16</v>
      </c>
      <c r="AH988">
        <v>2</v>
      </c>
      <c r="AI988">
        <v>24</v>
      </c>
      <c r="AJ988">
        <v>2</v>
      </c>
      <c r="AK988" t="s">
        <v>78</v>
      </c>
      <c r="AL988" t="s">
        <v>78</v>
      </c>
      <c r="AM988" t="s">
        <v>78</v>
      </c>
      <c r="AN988" t="s">
        <v>78</v>
      </c>
      <c r="AO988" t="s">
        <v>78</v>
      </c>
      <c r="AP988" t="s">
        <v>78</v>
      </c>
      <c r="AQ988" t="s">
        <v>74</v>
      </c>
      <c r="AR988" t="s">
        <v>77</v>
      </c>
      <c r="AS988" t="s">
        <v>78</v>
      </c>
      <c r="AT988" t="s">
        <v>78</v>
      </c>
      <c r="AU988" t="s">
        <v>78</v>
      </c>
      <c r="AV988" t="s">
        <v>78</v>
      </c>
      <c r="AW988" t="s">
        <v>78</v>
      </c>
      <c r="AX988" t="s">
        <v>78</v>
      </c>
      <c r="AY988">
        <v>4.2</v>
      </c>
      <c r="AZ988">
        <f t="shared" si="85"/>
        <v>1</v>
      </c>
      <c r="BA988">
        <f t="shared" si="85"/>
        <v>1</v>
      </c>
      <c r="BB988">
        <f>4/5</f>
        <v>0.8</v>
      </c>
      <c r="BC988">
        <f t="shared" si="86"/>
        <v>0</v>
      </c>
      <c r="BD988">
        <f>2/7</f>
        <v>0.2857142857142857</v>
      </c>
      <c r="BE988">
        <f>0/3</f>
        <v>0</v>
      </c>
      <c r="BF988">
        <f>2/16</f>
        <v>0.125</v>
      </c>
      <c r="BG988">
        <f t="shared" si="87"/>
        <v>0</v>
      </c>
      <c r="BH988">
        <f>0/2</f>
        <v>0</v>
      </c>
      <c r="BI988">
        <f t="shared" si="75"/>
        <v>0.4</v>
      </c>
      <c r="BJ988">
        <f>4/11</f>
        <v>0.36363636363636365</v>
      </c>
      <c r="BK988">
        <f t="shared" si="88"/>
        <v>0</v>
      </c>
      <c r="BL988">
        <f t="shared" si="90"/>
        <v>0.5</v>
      </c>
      <c r="BM988">
        <f t="shared" si="90"/>
        <v>0.5</v>
      </c>
      <c r="BN988">
        <f>4/6</f>
        <v>0.66666666666666663</v>
      </c>
      <c r="BO988">
        <f t="shared" si="89"/>
        <v>0</v>
      </c>
      <c r="BP988">
        <v>0</v>
      </c>
      <c r="BQ988" t="s">
        <v>74</v>
      </c>
      <c r="BR988" t="s">
        <v>74</v>
      </c>
      <c r="BS988" t="s">
        <v>74</v>
      </c>
      <c r="BT988" t="s">
        <v>74</v>
      </c>
      <c r="BU988" t="s">
        <v>74</v>
      </c>
      <c r="BV988" t="s">
        <v>74</v>
      </c>
      <c r="BW988" t="s">
        <v>74</v>
      </c>
      <c r="BX988" t="s">
        <v>74</v>
      </c>
      <c r="BY988" t="s">
        <v>74</v>
      </c>
      <c r="BZ988" t="s">
        <v>74</v>
      </c>
      <c r="CA988" t="s">
        <v>74</v>
      </c>
      <c r="CB988" t="s">
        <v>74</v>
      </c>
      <c r="CC988" t="s">
        <v>74</v>
      </c>
      <c r="CD988" t="s">
        <v>74</v>
      </c>
      <c r="CE988" t="s">
        <v>74</v>
      </c>
      <c r="CF988">
        <v>729.51971160000005</v>
      </c>
      <c r="CG988">
        <f>IF(CJ988&lt;$CH$1,CJ988,)</f>
        <v>1132.0098</v>
      </c>
      <c r="CH988">
        <v>1</v>
      </c>
      <c r="CI988">
        <v>989</v>
      </c>
      <c r="CJ988">
        <v>1132.0098</v>
      </c>
      <c r="CK988">
        <f t="shared" si="77"/>
        <v>1459.0394232000001</v>
      </c>
      <c r="CL988">
        <f t="shared" si="78"/>
        <v>620.07987613619991</v>
      </c>
    </row>
    <row r="989" spans="1:90" x14ac:dyDescent="0.25">
      <c r="A989" s="5" t="s">
        <v>1020</v>
      </c>
      <c r="B989" s="2" t="s">
        <v>1095</v>
      </c>
      <c r="C989" s="10">
        <v>43160</v>
      </c>
      <c r="D989" s="10">
        <v>43374</v>
      </c>
      <c r="E989" s="14">
        <f t="shared" si="73"/>
        <v>7</v>
      </c>
      <c r="G989" s="3" t="s">
        <v>1094</v>
      </c>
      <c r="H989">
        <v>300</v>
      </c>
      <c r="I989">
        <v>75</v>
      </c>
      <c r="J989">
        <v>154.80000000000001</v>
      </c>
      <c r="K989">
        <v>7.9</v>
      </c>
      <c r="L989">
        <v>150</v>
      </c>
      <c r="M989">
        <v>85</v>
      </c>
      <c r="N989" t="s">
        <v>76</v>
      </c>
      <c r="O989">
        <v>400</v>
      </c>
      <c r="P989">
        <v>1080</v>
      </c>
      <c r="Q989">
        <v>2280</v>
      </c>
      <c r="R989" t="s">
        <v>77</v>
      </c>
      <c r="S989" t="s">
        <v>77</v>
      </c>
      <c r="T989" t="s">
        <v>74</v>
      </c>
      <c r="U989">
        <v>8</v>
      </c>
      <c r="V989">
        <v>67</v>
      </c>
      <c r="W989">
        <v>2.2000000000000002</v>
      </c>
      <c r="X989">
        <v>4</v>
      </c>
      <c r="Y989">
        <v>64</v>
      </c>
      <c r="Z989" t="s">
        <v>107</v>
      </c>
      <c r="AA989">
        <v>3260</v>
      </c>
      <c r="AF989" t="s">
        <v>74</v>
      </c>
      <c r="AG989">
        <v>13</v>
      </c>
      <c r="AH989">
        <v>2</v>
      </c>
      <c r="AI989">
        <v>24</v>
      </c>
      <c r="AJ989">
        <v>2</v>
      </c>
      <c r="AK989" t="s">
        <v>78</v>
      </c>
      <c r="AL989" t="s">
        <v>78</v>
      </c>
      <c r="AM989" t="s">
        <v>78</v>
      </c>
      <c r="AN989" t="s">
        <v>78</v>
      </c>
      <c r="AO989" t="s">
        <v>78</v>
      </c>
      <c r="AP989" t="s">
        <v>78</v>
      </c>
      <c r="AQ989" t="s">
        <v>74</v>
      </c>
      <c r="AR989" t="s">
        <v>77</v>
      </c>
      <c r="AS989" t="s">
        <v>78</v>
      </c>
      <c r="AT989" t="s">
        <v>78</v>
      </c>
      <c r="AU989" t="s">
        <v>78</v>
      </c>
      <c r="AV989" t="s">
        <v>78</v>
      </c>
      <c r="AW989" t="s">
        <v>78</v>
      </c>
      <c r="AX989" t="s">
        <v>78</v>
      </c>
      <c r="AY989">
        <v>4.2</v>
      </c>
      <c r="AZ989">
        <f t="shared" si="85"/>
        <v>1</v>
      </c>
      <c r="BA989">
        <f t="shared" si="85"/>
        <v>1</v>
      </c>
      <c r="BB989">
        <f>4/5</f>
        <v>0.8</v>
      </c>
      <c r="BC989">
        <f t="shared" si="86"/>
        <v>0</v>
      </c>
      <c r="BD989">
        <f>3/7</f>
        <v>0.42857142857142855</v>
      </c>
      <c r="BE989">
        <f>1/3</f>
        <v>0.33333333333333331</v>
      </c>
      <c r="BF989">
        <f>2/16</f>
        <v>0.125</v>
      </c>
      <c r="BG989">
        <f t="shared" si="87"/>
        <v>0</v>
      </c>
      <c r="BH989">
        <f>0/2</f>
        <v>0</v>
      </c>
      <c r="BI989">
        <f t="shared" si="75"/>
        <v>0.4</v>
      </c>
      <c r="BJ989">
        <f>5/11</f>
        <v>0.45454545454545453</v>
      </c>
      <c r="BK989">
        <f t="shared" si="88"/>
        <v>0</v>
      </c>
      <c r="BL989">
        <f t="shared" si="90"/>
        <v>0.5</v>
      </c>
      <c r="BM989">
        <f t="shared" si="90"/>
        <v>0.5</v>
      </c>
      <c r="BN989">
        <f t="shared" ref="BN989:BN996" si="91">6/6</f>
        <v>1</v>
      </c>
      <c r="BO989">
        <f t="shared" si="89"/>
        <v>0</v>
      </c>
      <c r="BP989">
        <v>3</v>
      </c>
      <c r="BQ989" t="s">
        <v>74</v>
      </c>
      <c r="BR989" t="s">
        <v>74</v>
      </c>
      <c r="BS989" t="s">
        <v>74</v>
      </c>
      <c r="BT989" t="s">
        <v>74</v>
      </c>
      <c r="BU989" t="s">
        <v>74</v>
      </c>
      <c r="BV989" t="s">
        <v>74</v>
      </c>
      <c r="BW989" t="s">
        <v>74</v>
      </c>
      <c r="BX989" t="s">
        <v>74</v>
      </c>
      <c r="BY989" t="s">
        <v>74</v>
      </c>
      <c r="BZ989" t="s">
        <v>74</v>
      </c>
      <c r="CA989" t="s">
        <v>74</v>
      </c>
      <c r="CB989" t="s">
        <v>74</v>
      </c>
      <c r="CC989" t="s">
        <v>74</v>
      </c>
      <c r="CD989" t="s">
        <v>74</v>
      </c>
      <c r="CE989" t="s">
        <v>74</v>
      </c>
      <c r="CF989">
        <v>729.87852369999996</v>
      </c>
      <c r="CG989">
        <f>IF(CJ989&lt;$CH$1,CJ989,)</f>
        <v>2079.5780380000001</v>
      </c>
      <c r="CH989">
        <v>1</v>
      </c>
      <c r="CI989">
        <v>990</v>
      </c>
      <c r="CJ989">
        <v>2079.5780380000001</v>
      </c>
      <c r="CK989">
        <f t="shared" si="77"/>
        <v>1459.7570473999999</v>
      </c>
      <c r="CL989">
        <f t="shared" si="78"/>
        <v>1139.1283822972221</v>
      </c>
    </row>
    <row r="990" spans="1:90" x14ac:dyDescent="0.25">
      <c r="A990" s="5" t="s">
        <v>1020</v>
      </c>
      <c r="B990" s="2" t="s">
        <v>1083</v>
      </c>
      <c r="C990" s="10">
        <v>43160</v>
      </c>
      <c r="D990" s="10">
        <v>43466</v>
      </c>
      <c r="E990" s="14">
        <f t="shared" si="73"/>
        <v>10</v>
      </c>
      <c r="G990" s="3" t="s">
        <v>1069</v>
      </c>
      <c r="H990">
        <v>260</v>
      </c>
      <c r="I990">
        <v>75</v>
      </c>
      <c r="J990">
        <v>154.80000000000001</v>
      </c>
      <c r="K990">
        <v>7.9</v>
      </c>
      <c r="L990">
        <v>150</v>
      </c>
      <c r="M990">
        <v>84</v>
      </c>
      <c r="N990" t="s">
        <v>76</v>
      </c>
      <c r="O990">
        <v>403</v>
      </c>
      <c r="P990">
        <v>1080</v>
      </c>
      <c r="Q990">
        <v>2280</v>
      </c>
      <c r="R990" t="s">
        <v>78</v>
      </c>
      <c r="S990" t="s">
        <v>77</v>
      </c>
      <c r="T990" t="s">
        <v>74</v>
      </c>
      <c r="U990">
        <v>8</v>
      </c>
      <c r="V990">
        <v>58</v>
      </c>
      <c r="W990">
        <v>1.8</v>
      </c>
      <c r="X990">
        <v>4</v>
      </c>
      <c r="Y990">
        <v>32</v>
      </c>
      <c r="Z990" t="s">
        <v>104</v>
      </c>
      <c r="AA990">
        <v>3260</v>
      </c>
      <c r="AF990" t="s">
        <v>74</v>
      </c>
      <c r="AG990">
        <v>13</v>
      </c>
      <c r="AH990">
        <v>2</v>
      </c>
      <c r="AI990">
        <v>16</v>
      </c>
      <c r="AJ990">
        <v>2</v>
      </c>
      <c r="AK990" t="s">
        <v>78</v>
      </c>
      <c r="AL990" t="s">
        <v>78</v>
      </c>
      <c r="AM990" t="s">
        <v>78</v>
      </c>
      <c r="AN990" t="s">
        <v>78</v>
      </c>
      <c r="AO990" t="s">
        <v>78</v>
      </c>
      <c r="AP990" t="s">
        <v>78</v>
      </c>
      <c r="AQ990" t="s">
        <v>74</v>
      </c>
      <c r="AR990" t="s">
        <v>77</v>
      </c>
      <c r="AS990" t="s">
        <v>78</v>
      </c>
      <c r="AT990" t="s">
        <v>78</v>
      </c>
      <c r="AU990" t="s">
        <v>78</v>
      </c>
      <c r="AV990" t="s">
        <v>78</v>
      </c>
      <c r="AW990" t="s">
        <v>74</v>
      </c>
      <c r="AX990" t="s">
        <v>78</v>
      </c>
      <c r="AY990">
        <v>5</v>
      </c>
      <c r="AZ990">
        <f t="shared" si="85"/>
        <v>1</v>
      </c>
      <c r="BA990">
        <f t="shared" si="85"/>
        <v>1</v>
      </c>
      <c r="BB990">
        <f>2/5</f>
        <v>0.4</v>
      </c>
      <c r="BC990">
        <f t="shared" si="86"/>
        <v>0</v>
      </c>
      <c r="BD990">
        <f t="shared" ref="BD990:BD995" si="92">4/7</f>
        <v>0.5714285714285714</v>
      </c>
      <c r="BE990">
        <f>1/3</f>
        <v>0.33333333333333331</v>
      </c>
      <c r="BF990">
        <f>2/16</f>
        <v>0.125</v>
      </c>
      <c r="BG990">
        <f t="shared" si="87"/>
        <v>0</v>
      </c>
      <c r="BH990">
        <f t="shared" ref="BH990:BH995" si="93">1/2</f>
        <v>0.5</v>
      </c>
      <c r="BI990">
        <f t="shared" si="75"/>
        <v>0.4</v>
      </c>
      <c r="BJ990">
        <f t="shared" ref="BJ990:BJ996" si="94">4/11</f>
        <v>0.36363636363636365</v>
      </c>
      <c r="BK990">
        <f t="shared" si="88"/>
        <v>0</v>
      </c>
      <c r="BL990">
        <f t="shared" ref="BL990:BL995" si="95">3/4</f>
        <v>0.75</v>
      </c>
      <c r="BM990">
        <f>4/4</f>
        <v>1</v>
      </c>
      <c r="BN990">
        <f t="shared" si="91"/>
        <v>1</v>
      </c>
      <c r="BO990">
        <f t="shared" si="89"/>
        <v>0</v>
      </c>
      <c r="BP990">
        <v>0</v>
      </c>
      <c r="BQ990" t="s">
        <v>74</v>
      </c>
      <c r="BR990" t="s">
        <v>74</v>
      </c>
      <c r="BS990" t="s">
        <v>74</v>
      </c>
      <c r="BT990" t="s">
        <v>74</v>
      </c>
      <c r="BU990" t="s">
        <v>74</v>
      </c>
      <c r="BV990" t="s">
        <v>74</v>
      </c>
      <c r="BW990" t="s">
        <v>74</v>
      </c>
      <c r="BX990" t="s">
        <v>74</v>
      </c>
      <c r="BY990" t="s">
        <v>74</v>
      </c>
      <c r="BZ990" t="s">
        <v>74</v>
      </c>
      <c r="CA990" t="s">
        <v>74</v>
      </c>
      <c r="CB990" t="s">
        <v>74</v>
      </c>
      <c r="CC990" t="s">
        <v>74</v>
      </c>
      <c r="CD990" t="s">
        <v>74</v>
      </c>
      <c r="CE990" t="s">
        <v>74</v>
      </c>
      <c r="CF990">
        <v>729.87852369999996</v>
      </c>
      <c r="CG990">
        <f>IF(CJ990&lt;$CH$1,CJ990,)</f>
        <v>0</v>
      </c>
      <c r="CH990">
        <v>1</v>
      </c>
      <c r="CI990">
        <v>991</v>
      </c>
      <c r="CJ990">
        <v>13240.09986</v>
      </c>
      <c r="CK990">
        <f t="shared" si="77"/>
        <v>1459.7570473999999</v>
      </c>
      <c r="CL990">
        <f t="shared" si="78"/>
        <v>0</v>
      </c>
    </row>
    <row r="991" spans="1:90" x14ac:dyDescent="0.25">
      <c r="A991" s="5" t="s">
        <v>1020</v>
      </c>
      <c r="B991" s="2" t="s">
        <v>1109</v>
      </c>
      <c r="C991" s="10">
        <v>43160</v>
      </c>
      <c r="E991" s="14" t="e">
        <f t="shared" si="73"/>
        <v>#NUM!</v>
      </c>
      <c r="H991">
        <v>550</v>
      </c>
      <c r="I991">
        <v>74.8</v>
      </c>
      <c r="J991">
        <v>154.5</v>
      </c>
      <c r="K991">
        <v>7.4</v>
      </c>
      <c r="L991">
        <v>175</v>
      </c>
      <c r="M991">
        <v>85</v>
      </c>
      <c r="N991" t="s">
        <v>111</v>
      </c>
      <c r="O991">
        <v>402</v>
      </c>
      <c r="P991">
        <v>1080</v>
      </c>
      <c r="Q991">
        <v>2280</v>
      </c>
      <c r="R991" t="s">
        <v>77</v>
      </c>
      <c r="S991" t="s">
        <v>77</v>
      </c>
      <c r="T991" t="s">
        <v>74</v>
      </c>
      <c r="U991">
        <v>8</v>
      </c>
      <c r="V991">
        <v>143.70699999999999</v>
      </c>
      <c r="W991">
        <v>2.2000000000000002</v>
      </c>
      <c r="X991">
        <v>6</v>
      </c>
      <c r="Y991">
        <v>128</v>
      </c>
      <c r="Z991" t="s">
        <v>107</v>
      </c>
      <c r="AA991">
        <v>3200</v>
      </c>
      <c r="AF991" t="s">
        <v>74</v>
      </c>
      <c r="AG991">
        <v>12</v>
      </c>
      <c r="AH991">
        <v>1.8</v>
      </c>
      <c r="AI991">
        <v>12</v>
      </c>
      <c r="AJ991">
        <v>2</v>
      </c>
      <c r="AK991" t="s">
        <v>78</v>
      </c>
      <c r="AL991" t="s">
        <v>78</v>
      </c>
      <c r="AM991" t="s">
        <v>78</v>
      </c>
      <c r="AN991" t="s">
        <v>78</v>
      </c>
      <c r="AO991" t="s">
        <v>74</v>
      </c>
      <c r="AP991" t="s">
        <v>78</v>
      </c>
      <c r="AQ991" t="s">
        <v>74</v>
      </c>
      <c r="AR991" t="s">
        <v>77</v>
      </c>
      <c r="AS991" t="s">
        <v>78</v>
      </c>
      <c r="AT991" t="s">
        <v>77</v>
      </c>
      <c r="AU991" t="s">
        <v>78</v>
      </c>
      <c r="AV991" t="s">
        <v>78</v>
      </c>
      <c r="AW991" t="s">
        <v>78</v>
      </c>
      <c r="AX991" t="s">
        <v>78</v>
      </c>
      <c r="AY991">
        <v>5</v>
      </c>
      <c r="AZ991">
        <f t="shared" si="85"/>
        <v>1</v>
      </c>
      <c r="BA991">
        <f t="shared" si="85"/>
        <v>1</v>
      </c>
      <c r="BB991">
        <f>2/5</f>
        <v>0.4</v>
      </c>
      <c r="BC991">
        <f t="shared" si="86"/>
        <v>0</v>
      </c>
      <c r="BD991">
        <f t="shared" si="92"/>
        <v>0.5714285714285714</v>
      </c>
      <c r="BE991">
        <f>2/3</f>
        <v>0.66666666666666663</v>
      </c>
      <c r="BF991">
        <f>4/16</f>
        <v>0.25</v>
      </c>
      <c r="BG991">
        <f t="shared" si="87"/>
        <v>0</v>
      </c>
      <c r="BH991">
        <f t="shared" si="93"/>
        <v>0.5</v>
      </c>
      <c r="BI991">
        <f t="shared" si="75"/>
        <v>0.4</v>
      </c>
      <c r="BJ991">
        <f t="shared" si="94"/>
        <v>0.36363636363636365</v>
      </c>
      <c r="BK991">
        <f t="shared" si="88"/>
        <v>0</v>
      </c>
      <c r="BL991">
        <f t="shared" si="95"/>
        <v>0.75</v>
      </c>
      <c r="BM991">
        <f>4/4</f>
        <v>1</v>
      </c>
      <c r="BN991">
        <f t="shared" si="91"/>
        <v>1</v>
      </c>
      <c r="BO991">
        <f t="shared" si="89"/>
        <v>0</v>
      </c>
      <c r="BP991">
        <v>3</v>
      </c>
      <c r="BQ991" t="s">
        <v>74</v>
      </c>
      <c r="BR991" t="s">
        <v>74</v>
      </c>
      <c r="BS991" t="s">
        <v>74</v>
      </c>
      <c r="BT991" t="s">
        <v>74</v>
      </c>
      <c r="BU991" t="s">
        <v>74</v>
      </c>
      <c r="BV991" t="s">
        <v>74</v>
      </c>
      <c r="BW991" t="s">
        <v>74</v>
      </c>
      <c r="BX991" t="s">
        <v>74</v>
      </c>
      <c r="BY991" t="s">
        <v>74</v>
      </c>
      <c r="BZ991" t="s">
        <v>74</v>
      </c>
      <c r="CA991" t="s">
        <v>74</v>
      </c>
      <c r="CB991" t="s">
        <v>74</v>
      </c>
      <c r="CC991" t="s">
        <v>74</v>
      </c>
      <c r="CD991" t="s">
        <v>74</v>
      </c>
      <c r="CE991" t="s">
        <v>74</v>
      </c>
      <c r="CF991">
        <v>729.87852369999996</v>
      </c>
      <c r="CG991">
        <f>IF(CJ991&lt;$CH$1,CJ991,)</f>
        <v>0</v>
      </c>
      <c r="CH991">
        <v>1</v>
      </c>
      <c r="CI991">
        <v>992</v>
      </c>
      <c r="CJ991">
        <v>14999.99994</v>
      </c>
      <c r="CK991">
        <f t="shared" si="77"/>
        <v>1459.7570473999999</v>
      </c>
      <c r="CL991">
        <f t="shared" si="78"/>
        <v>0</v>
      </c>
    </row>
    <row r="992" spans="1:90" x14ac:dyDescent="0.25">
      <c r="A992" s="5" t="s">
        <v>1020</v>
      </c>
      <c r="B992" s="2" t="s">
        <v>1087</v>
      </c>
      <c r="C992" s="10">
        <v>43160</v>
      </c>
      <c r="D992" s="10">
        <v>43221</v>
      </c>
      <c r="E992" s="14">
        <f t="shared" si="73"/>
        <v>2</v>
      </c>
      <c r="G992" s="3" t="s">
        <v>1105</v>
      </c>
      <c r="H992">
        <v>450</v>
      </c>
      <c r="I992">
        <v>74.8</v>
      </c>
      <c r="J992">
        <v>154.5</v>
      </c>
      <c r="K992">
        <v>7.4</v>
      </c>
      <c r="L992">
        <v>175</v>
      </c>
      <c r="M992">
        <v>88</v>
      </c>
      <c r="N992" t="s">
        <v>111</v>
      </c>
      <c r="O992">
        <v>402</v>
      </c>
      <c r="P992">
        <v>1080</v>
      </c>
      <c r="Q992">
        <v>2160</v>
      </c>
      <c r="R992" t="s">
        <v>77</v>
      </c>
      <c r="S992" t="s">
        <v>77</v>
      </c>
      <c r="T992" t="s">
        <v>74</v>
      </c>
      <c r="U992">
        <v>8</v>
      </c>
      <c r="V992">
        <v>143.70699999999999</v>
      </c>
      <c r="W992">
        <v>2.2000000000000002</v>
      </c>
      <c r="X992">
        <v>6</v>
      </c>
      <c r="Y992">
        <v>128</v>
      </c>
      <c r="Z992" t="s">
        <v>107</v>
      </c>
      <c r="AA992">
        <v>3200</v>
      </c>
      <c r="AF992" t="s">
        <v>74</v>
      </c>
      <c r="AG992">
        <v>12</v>
      </c>
      <c r="AH992">
        <v>1.8</v>
      </c>
      <c r="AI992">
        <v>12</v>
      </c>
      <c r="AJ992">
        <v>2</v>
      </c>
      <c r="AK992" t="s">
        <v>78</v>
      </c>
      <c r="AL992" t="s">
        <v>78</v>
      </c>
      <c r="AM992" t="s">
        <v>78</v>
      </c>
      <c r="AN992" t="s">
        <v>78</v>
      </c>
      <c r="AO992" t="s">
        <v>74</v>
      </c>
      <c r="AP992" t="s">
        <v>78</v>
      </c>
      <c r="AQ992" t="s">
        <v>74</v>
      </c>
      <c r="AR992" t="s">
        <v>77</v>
      </c>
      <c r="AS992" t="s">
        <v>78</v>
      </c>
      <c r="AT992" t="s">
        <v>77</v>
      </c>
      <c r="AU992" t="s">
        <v>78</v>
      </c>
      <c r="AV992" t="s">
        <v>78</v>
      </c>
      <c r="AW992" t="s">
        <v>78</v>
      </c>
      <c r="AX992" t="s">
        <v>78</v>
      </c>
      <c r="AY992">
        <v>5</v>
      </c>
      <c r="AZ992">
        <f t="shared" si="85"/>
        <v>1</v>
      </c>
      <c r="BA992">
        <f t="shared" si="85"/>
        <v>1</v>
      </c>
      <c r="BB992">
        <f>2/5</f>
        <v>0.4</v>
      </c>
      <c r="BC992">
        <f t="shared" si="86"/>
        <v>0</v>
      </c>
      <c r="BD992">
        <f t="shared" si="92"/>
        <v>0.5714285714285714</v>
      </c>
      <c r="BE992">
        <f>2/3</f>
        <v>0.66666666666666663</v>
      </c>
      <c r="BF992">
        <f>4/16</f>
        <v>0.25</v>
      </c>
      <c r="BG992">
        <f t="shared" si="87"/>
        <v>0</v>
      </c>
      <c r="BH992">
        <f t="shared" si="93"/>
        <v>0.5</v>
      </c>
      <c r="BI992">
        <f t="shared" si="75"/>
        <v>0.4</v>
      </c>
      <c r="BJ992">
        <f t="shared" si="94"/>
        <v>0.36363636363636365</v>
      </c>
      <c r="BK992">
        <f t="shared" si="88"/>
        <v>0</v>
      </c>
      <c r="BL992">
        <f t="shared" si="95"/>
        <v>0.75</v>
      </c>
      <c r="BM992">
        <f>4/4</f>
        <v>1</v>
      </c>
      <c r="BN992">
        <f t="shared" si="91"/>
        <v>1</v>
      </c>
      <c r="BO992">
        <f t="shared" si="89"/>
        <v>0</v>
      </c>
      <c r="BP992">
        <v>0</v>
      </c>
      <c r="BQ992" t="s">
        <v>74</v>
      </c>
      <c r="BR992" t="s">
        <v>74</v>
      </c>
      <c r="BS992" t="s">
        <v>74</v>
      </c>
      <c r="BT992" t="s">
        <v>74</v>
      </c>
      <c r="BU992" t="s">
        <v>74</v>
      </c>
      <c r="BV992" t="s">
        <v>74</v>
      </c>
      <c r="BW992" t="s">
        <v>74</v>
      </c>
      <c r="BX992" t="s">
        <v>74</v>
      </c>
      <c r="BY992" t="s">
        <v>74</v>
      </c>
      <c r="BZ992" t="s">
        <v>74</v>
      </c>
      <c r="CA992" t="s">
        <v>74</v>
      </c>
      <c r="CB992" t="s">
        <v>74</v>
      </c>
      <c r="CC992" t="s">
        <v>74</v>
      </c>
      <c r="CD992" t="s">
        <v>74</v>
      </c>
      <c r="CE992" t="s">
        <v>74</v>
      </c>
      <c r="CF992">
        <v>729.87852369999996</v>
      </c>
      <c r="CG992">
        <f>IF(CJ992&lt;$CH$1,CJ992,)</f>
        <v>0</v>
      </c>
      <c r="CH992">
        <v>1</v>
      </c>
      <c r="CI992">
        <v>993</v>
      </c>
      <c r="CJ992">
        <v>14999.99956</v>
      </c>
      <c r="CK992">
        <f t="shared" si="77"/>
        <v>1459.7570473999999</v>
      </c>
      <c r="CL992">
        <f t="shared" si="78"/>
        <v>0</v>
      </c>
    </row>
    <row r="993" spans="1:90" x14ac:dyDescent="0.25">
      <c r="A993" s="5" t="s">
        <v>1020</v>
      </c>
      <c r="B993" s="2" t="s">
        <v>1110</v>
      </c>
      <c r="C993" s="10">
        <v>43101</v>
      </c>
      <c r="E993" s="14" t="e">
        <f t="shared" si="73"/>
        <v>#NUM!</v>
      </c>
      <c r="H993">
        <v>548</v>
      </c>
      <c r="I993">
        <v>80.099999999999994</v>
      </c>
      <c r="J993">
        <v>165.2</v>
      </c>
      <c r="K993">
        <v>7.4</v>
      </c>
      <c r="L993">
        <v>183</v>
      </c>
      <c r="M993">
        <v>80</v>
      </c>
      <c r="N993" t="s">
        <v>111</v>
      </c>
      <c r="O993">
        <v>376</v>
      </c>
      <c r="P993">
        <v>1080</v>
      </c>
      <c r="Q993">
        <v>2160</v>
      </c>
      <c r="R993" t="s">
        <v>77</v>
      </c>
      <c r="S993" t="s">
        <v>77</v>
      </c>
      <c r="T993" t="s">
        <v>74</v>
      </c>
      <c r="U993">
        <v>8</v>
      </c>
      <c r="V993">
        <v>142.41800000000001</v>
      </c>
      <c r="W993">
        <v>2.2000000000000002</v>
      </c>
      <c r="X993">
        <v>4</v>
      </c>
      <c r="Y993">
        <v>128</v>
      </c>
      <c r="Z993" t="s">
        <v>107</v>
      </c>
      <c r="AA993">
        <v>3905</v>
      </c>
      <c r="AF993" t="s">
        <v>74</v>
      </c>
      <c r="AG993">
        <v>24</v>
      </c>
      <c r="AH993">
        <v>1.8</v>
      </c>
      <c r="AI993">
        <v>24</v>
      </c>
      <c r="AJ993">
        <v>2</v>
      </c>
      <c r="AK993" t="s">
        <v>78</v>
      </c>
      <c r="AL993" t="s">
        <v>78</v>
      </c>
      <c r="AM993" t="s">
        <v>78</v>
      </c>
      <c r="AN993" t="s">
        <v>78</v>
      </c>
      <c r="AO993" t="s">
        <v>78</v>
      </c>
      <c r="AP993" t="s">
        <v>78</v>
      </c>
      <c r="AQ993" t="s">
        <v>74</v>
      </c>
      <c r="AR993" t="s">
        <v>77</v>
      </c>
      <c r="AS993" t="s">
        <v>78</v>
      </c>
      <c r="AT993" t="s">
        <v>77</v>
      </c>
      <c r="AU993" t="s">
        <v>78</v>
      </c>
      <c r="AV993" t="s">
        <v>78</v>
      </c>
      <c r="AW993" t="s">
        <v>78</v>
      </c>
      <c r="AX993" t="s">
        <v>78</v>
      </c>
      <c r="AY993">
        <v>5</v>
      </c>
      <c r="AZ993">
        <f t="shared" si="85"/>
        <v>1</v>
      </c>
      <c r="BA993">
        <f t="shared" si="85"/>
        <v>1</v>
      </c>
      <c r="BB993">
        <f>3/5</f>
        <v>0.6</v>
      </c>
      <c r="BC993">
        <f t="shared" si="86"/>
        <v>0</v>
      </c>
      <c r="BD993">
        <f t="shared" si="92"/>
        <v>0.5714285714285714</v>
      </c>
      <c r="BE993">
        <f>2/3</f>
        <v>0.66666666666666663</v>
      </c>
      <c r="BF993">
        <f>4/16</f>
        <v>0.25</v>
      </c>
      <c r="BG993">
        <f t="shared" si="87"/>
        <v>0</v>
      </c>
      <c r="BH993">
        <f t="shared" si="93"/>
        <v>0.5</v>
      </c>
      <c r="BI993">
        <f t="shared" si="75"/>
        <v>0.4</v>
      </c>
      <c r="BJ993">
        <f t="shared" si="94"/>
        <v>0.36363636363636365</v>
      </c>
      <c r="BK993">
        <f t="shared" si="88"/>
        <v>0</v>
      </c>
      <c r="BL993">
        <f t="shared" si="95"/>
        <v>0.75</v>
      </c>
      <c r="BM993">
        <f>4/4</f>
        <v>1</v>
      </c>
      <c r="BN993">
        <f t="shared" si="91"/>
        <v>1</v>
      </c>
      <c r="BO993">
        <f t="shared" si="89"/>
        <v>0</v>
      </c>
      <c r="BP993">
        <v>0</v>
      </c>
      <c r="BQ993" t="s">
        <v>74</v>
      </c>
      <c r="BR993" t="s">
        <v>74</v>
      </c>
      <c r="BS993" t="s">
        <v>74</v>
      </c>
      <c r="BT993" t="s">
        <v>74</v>
      </c>
      <c r="BU993" t="s">
        <v>74</v>
      </c>
      <c r="BV993" t="s">
        <v>74</v>
      </c>
      <c r="BW993" t="s">
        <v>74</v>
      </c>
      <c r="BX993" t="s">
        <v>74</v>
      </c>
      <c r="BY993" t="s">
        <v>74</v>
      </c>
      <c r="BZ993" t="s">
        <v>74</v>
      </c>
      <c r="CA993" t="s">
        <v>74</v>
      </c>
      <c r="CB993" t="s">
        <v>74</v>
      </c>
      <c r="CC993" t="s">
        <v>74</v>
      </c>
      <c r="CD993" t="s">
        <v>74</v>
      </c>
      <c r="CE993" t="s">
        <v>74</v>
      </c>
      <c r="CF993">
        <v>60.000051679999999</v>
      </c>
      <c r="CG993">
        <f>IF(CJ993&lt;$CH$1,CJ993,)</f>
        <v>0</v>
      </c>
      <c r="CH993">
        <v>1</v>
      </c>
      <c r="CI993">
        <v>994</v>
      </c>
      <c r="CJ993">
        <v>14999.99958</v>
      </c>
      <c r="CK993">
        <f t="shared" si="77"/>
        <v>120.00010336</v>
      </c>
      <c r="CL993">
        <f t="shared" si="78"/>
        <v>0</v>
      </c>
    </row>
    <row r="994" spans="1:90" x14ac:dyDescent="0.25">
      <c r="A994" s="5" t="s">
        <v>1020</v>
      </c>
      <c r="B994" s="2" t="s">
        <v>1111</v>
      </c>
      <c r="C994" s="10">
        <v>43070</v>
      </c>
      <c r="E994" s="14" t="e">
        <f t="shared" si="73"/>
        <v>#NUM!</v>
      </c>
      <c r="H994">
        <v>250</v>
      </c>
      <c r="I994">
        <v>72.8</v>
      </c>
      <c r="J994">
        <v>149.30000000000001</v>
      </c>
      <c r="K994">
        <v>7.9</v>
      </c>
      <c r="L994">
        <v>142</v>
      </c>
      <c r="M994">
        <v>77</v>
      </c>
      <c r="N994" t="s">
        <v>76</v>
      </c>
      <c r="O994">
        <v>282</v>
      </c>
      <c r="P994">
        <v>720</v>
      </c>
      <c r="Q994">
        <v>1440</v>
      </c>
      <c r="R994" t="s">
        <v>77</v>
      </c>
      <c r="S994" t="s">
        <v>77</v>
      </c>
      <c r="T994" t="s">
        <v>74</v>
      </c>
      <c r="U994">
        <v>8</v>
      </c>
      <c r="V994">
        <v>69</v>
      </c>
      <c r="W994">
        <v>2.5</v>
      </c>
      <c r="X994">
        <v>4</v>
      </c>
      <c r="Y994">
        <v>32</v>
      </c>
      <c r="Z994" t="s">
        <v>104</v>
      </c>
      <c r="AA994">
        <v>3000</v>
      </c>
      <c r="AF994" t="s">
        <v>74</v>
      </c>
      <c r="AG994">
        <v>13</v>
      </c>
      <c r="AH994">
        <v>2.2000000000000002</v>
      </c>
      <c r="AI994">
        <v>16</v>
      </c>
      <c r="AJ994">
        <v>2</v>
      </c>
      <c r="AK994" t="s">
        <v>78</v>
      </c>
      <c r="AL994" t="s">
        <v>78</v>
      </c>
      <c r="AM994" t="s">
        <v>78</v>
      </c>
      <c r="AN994" t="s">
        <v>78</v>
      </c>
      <c r="AO994" t="s">
        <v>78</v>
      </c>
      <c r="AP994" t="s">
        <v>78</v>
      </c>
      <c r="AQ994" t="s">
        <v>74</v>
      </c>
      <c r="AR994" t="s">
        <v>77</v>
      </c>
      <c r="AS994" t="s">
        <v>78</v>
      </c>
      <c r="AT994" t="s">
        <v>78</v>
      </c>
      <c r="AU994" t="s">
        <v>78</v>
      </c>
      <c r="AV994" t="s">
        <v>78</v>
      </c>
      <c r="AW994" t="s">
        <v>74</v>
      </c>
      <c r="AX994" t="s">
        <v>78</v>
      </c>
      <c r="AY994">
        <v>4.2</v>
      </c>
      <c r="AZ994">
        <f t="shared" si="85"/>
        <v>1</v>
      </c>
      <c r="BA994">
        <f t="shared" si="85"/>
        <v>1</v>
      </c>
      <c r="BB994">
        <f>2/5</f>
        <v>0.4</v>
      </c>
      <c r="BC994">
        <f t="shared" si="86"/>
        <v>0</v>
      </c>
      <c r="BD994">
        <f t="shared" si="92"/>
        <v>0.5714285714285714</v>
      </c>
      <c r="BE994">
        <f>1/3</f>
        <v>0.33333333333333331</v>
      </c>
      <c r="BF994">
        <f>2/16</f>
        <v>0.125</v>
      </c>
      <c r="BG994">
        <f t="shared" si="87"/>
        <v>0</v>
      </c>
      <c r="BH994">
        <f t="shared" si="93"/>
        <v>0.5</v>
      </c>
      <c r="BI994">
        <f t="shared" si="75"/>
        <v>0.4</v>
      </c>
      <c r="BJ994">
        <f t="shared" si="94"/>
        <v>0.36363636363636365</v>
      </c>
      <c r="BK994">
        <f t="shared" si="88"/>
        <v>0</v>
      </c>
      <c r="BL994">
        <f t="shared" si="95"/>
        <v>0.75</v>
      </c>
      <c r="BM994">
        <f>2/4</f>
        <v>0.5</v>
      </c>
      <c r="BN994">
        <f t="shared" si="91"/>
        <v>1</v>
      </c>
      <c r="BO994">
        <f t="shared" si="89"/>
        <v>0</v>
      </c>
      <c r="BP994">
        <v>0</v>
      </c>
      <c r="BQ994" t="s">
        <v>74</v>
      </c>
      <c r="BR994" t="s">
        <v>74</v>
      </c>
      <c r="BS994" t="s">
        <v>74</v>
      </c>
      <c r="BT994" t="s">
        <v>74</v>
      </c>
      <c r="BU994" t="s">
        <v>74</v>
      </c>
      <c r="BV994" t="s">
        <v>74</v>
      </c>
      <c r="BW994" t="s">
        <v>74</v>
      </c>
      <c r="BX994" t="s">
        <v>74</v>
      </c>
      <c r="BY994" t="s">
        <v>74</v>
      </c>
      <c r="BZ994" t="s">
        <v>74</v>
      </c>
      <c r="CA994" t="s">
        <v>74</v>
      </c>
      <c r="CB994" t="s">
        <v>74</v>
      </c>
      <c r="CC994" t="s">
        <v>74</v>
      </c>
      <c r="CD994" t="s">
        <v>74</v>
      </c>
      <c r="CE994" t="s">
        <v>74</v>
      </c>
      <c r="CF994">
        <v>724.68671610000001</v>
      </c>
      <c r="CG994">
        <f>IF(CJ994&lt;$CH$1,CJ994,)</f>
        <v>0</v>
      </c>
      <c r="CH994">
        <v>1</v>
      </c>
      <c r="CI994">
        <v>995</v>
      </c>
      <c r="CJ994">
        <v>14999.99994</v>
      </c>
      <c r="CK994">
        <f t="shared" si="77"/>
        <v>1449.3734322</v>
      </c>
      <c r="CL994">
        <f t="shared" si="78"/>
        <v>0</v>
      </c>
    </row>
    <row r="995" spans="1:90" x14ac:dyDescent="0.25">
      <c r="A995" s="5" t="s">
        <v>1020</v>
      </c>
      <c r="B995" s="2" t="s">
        <v>1112</v>
      </c>
      <c r="C995" s="10">
        <v>43040</v>
      </c>
      <c r="E995" s="14" t="e">
        <f t="shared" si="73"/>
        <v>#NUM!</v>
      </c>
      <c r="H995">
        <v>360</v>
      </c>
      <c r="I995">
        <v>75.7</v>
      </c>
      <c r="J995">
        <v>155.9</v>
      </c>
      <c r="K995">
        <v>7.7</v>
      </c>
      <c r="L995">
        <v>160</v>
      </c>
      <c r="M995">
        <v>78</v>
      </c>
      <c r="N995" t="s">
        <v>76</v>
      </c>
      <c r="O995">
        <v>269</v>
      </c>
      <c r="P995">
        <v>720</v>
      </c>
      <c r="Q995">
        <v>1440</v>
      </c>
      <c r="R995" t="s">
        <v>77</v>
      </c>
      <c r="S995" t="s">
        <v>78</v>
      </c>
      <c r="T995" t="s">
        <v>74</v>
      </c>
      <c r="U995">
        <v>8</v>
      </c>
      <c r="V995">
        <v>60.1</v>
      </c>
      <c r="W995">
        <v>2</v>
      </c>
      <c r="X995">
        <v>4</v>
      </c>
      <c r="Y995">
        <v>64</v>
      </c>
      <c r="Z995" t="s">
        <v>104</v>
      </c>
      <c r="AA995">
        <v>3225</v>
      </c>
      <c r="AF995" t="s">
        <v>74</v>
      </c>
      <c r="AG995">
        <v>15.9</v>
      </c>
      <c r="AH995">
        <v>2</v>
      </c>
      <c r="AI995">
        <v>23.8</v>
      </c>
      <c r="AJ995" t="s">
        <v>74</v>
      </c>
      <c r="AK995" t="s">
        <v>78</v>
      </c>
      <c r="AL995" t="s">
        <v>78</v>
      </c>
      <c r="AM995" t="s">
        <v>78</v>
      </c>
      <c r="AN995" t="s">
        <v>78</v>
      </c>
      <c r="AO995" t="s">
        <v>78</v>
      </c>
      <c r="AP995" t="s">
        <v>78</v>
      </c>
      <c r="AQ995" t="s">
        <v>74</v>
      </c>
      <c r="AR995" t="s">
        <v>77</v>
      </c>
      <c r="AS995" t="s">
        <v>78</v>
      </c>
      <c r="AT995" t="s">
        <v>78</v>
      </c>
      <c r="AU995" t="s">
        <v>78</v>
      </c>
      <c r="AV995" t="s">
        <v>78</v>
      </c>
      <c r="AW995" t="s">
        <v>78</v>
      </c>
      <c r="AX995" t="s">
        <v>78</v>
      </c>
      <c r="AY995">
        <v>4.2</v>
      </c>
      <c r="AZ995">
        <f t="shared" si="85"/>
        <v>1</v>
      </c>
      <c r="BA995">
        <f t="shared" si="85"/>
        <v>1</v>
      </c>
      <c r="BB995">
        <f>2/5</f>
        <v>0.4</v>
      </c>
      <c r="BC995">
        <f t="shared" si="86"/>
        <v>0</v>
      </c>
      <c r="BD995">
        <f t="shared" si="92"/>
        <v>0.5714285714285714</v>
      </c>
      <c r="BE995">
        <f>1/3</f>
        <v>0.33333333333333331</v>
      </c>
      <c r="BF995">
        <f>3/16</f>
        <v>0.1875</v>
      </c>
      <c r="BG995">
        <f t="shared" si="87"/>
        <v>0</v>
      </c>
      <c r="BH995">
        <f t="shared" si="93"/>
        <v>0.5</v>
      </c>
      <c r="BI995">
        <f t="shared" si="75"/>
        <v>0.4</v>
      </c>
      <c r="BJ995">
        <f t="shared" si="94"/>
        <v>0.36363636363636365</v>
      </c>
      <c r="BK995">
        <f t="shared" si="88"/>
        <v>0</v>
      </c>
      <c r="BL995">
        <f t="shared" si="95"/>
        <v>0.75</v>
      </c>
      <c r="BM995">
        <f>4/4</f>
        <v>1</v>
      </c>
      <c r="BN995">
        <f t="shared" si="91"/>
        <v>1</v>
      </c>
      <c r="BO995">
        <f t="shared" si="89"/>
        <v>0</v>
      </c>
      <c r="BP995">
        <v>0</v>
      </c>
      <c r="BQ995" t="s">
        <v>74</v>
      </c>
      <c r="BR995" t="s">
        <v>74</v>
      </c>
      <c r="BS995" t="s">
        <v>74</v>
      </c>
      <c r="BT995" t="s">
        <v>74</v>
      </c>
      <c r="BU995" t="s">
        <v>74</v>
      </c>
      <c r="BV995" t="s">
        <v>74</v>
      </c>
      <c r="BW995" t="s">
        <v>74</v>
      </c>
      <c r="BX995" t="s">
        <v>74</v>
      </c>
      <c r="BY995" t="s">
        <v>74</v>
      </c>
      <c r="BZ995" t="s">
        <v>74</v>
      </c>
      <c r="CA995" t="s">
        <v>74</v>
      </c>
      <c r="CB995" t="s">
        <v>74</v>
      </c>
      <c r="CC995" t="s">
        <v>74</v>
      </c>
      <c r="CD995" t="s">
        <v>74</v>
      </c>
      <c r="CE995" t="s">
        <v>74</v>
      </c>
      <c r="CF995">
        <v>206.02014310000001</v>
      </c>
      <c r="CG995">
        <f>IF(CJ995&lt;$CH$1,CJ995,)</f>
        <v>0</v>
      </c>
      <c r="CH995">
        <v>1</v>
      </c>
      <c r="CI995">
        <v>996</v>
      </c>
      <c r="CJ995">
        <v>14999.99994</v>
      </c>
      <c r="CK995">
        <f t="shared" si="77"/>
        <v>412.04028620000003</v>
      </c>
      <c r="CL995">
        <f t="shared" si="78"/>
        <v>0</v>
      </c>
    </row>
    <row r="996" spans="1:90" x14ac:dyDescent="0.25">
      <c r="A996" s="5" t="s">
        <v>1020</v>
      </c>
      <c r="B996" s="2" t="s">
        <v>1113</v>
      </c>
      <c r="C996" s="10">
        <v>42979</v>
      </c>
      <c r="E996" s="14" t="e">
        <f t="shared" si="73"/>
        <v>#NUM!</v>
      </c>
      <c r="H996">
        <v>218</v>
      </c>
      <c r="I996">
        <v>75.7</v>
      </c>
      <c r="J996">
        <v>155.9</v>
      </c>
      <c r="K996">
        <v>7.7</v>
      </c>
      <c r="L996">
        <v>160</v>
      </c>
      <c r="M996">
        <v>78</v>
      </c>
      <c r="N996" t="s">
        <v>111</v>
      </c>
      <c r="O996">
        <v>269</v>
      </c>
      <c r="P996">
        <v>720</v>
      </c>
      <c r="Q996">
        <v>1440</v>
      </c>
      <c r="R996" t="s">
        <v>78</v>
      </c>
      <c r="S996" t="s">
        <v>78</v>
      </c>
      <c r="T996" t="s">
        <v>74</v>
      </c>
      <c r="U996">
        <v>8</v>
      </c>
      <c r="V996">
        <v>58</v>
      </c>
      <c r="W996">
        <v>1.8</v>
      </c>
      <c r="X996">
        <v>4</v>
      </c>
      <c r="Y996">
        <v>64</v>
      </c>
      <c r="Z996" t="s">
        <v>104</v>
      </c>
      <c r="AA996">
        <v>3225</v>
      </c>
      <c r="AF996" t="s">
        <v>74</v>
      </c>
      <c r="AG996">
        <v>16</v>
      </c>
      <c r="AH996">
        <v>2</v>
      </c>
      <c r="AI996">
        <v>23.8</v>
      </c>
      <c r="AJ996">
        <v>2</v>
      </c>
      <c r="AK996" t="s">
        <v>78</v>
      </c>
      <c r="AL996" t="s">
        <v>78</v>
      </c>
      <c r="AM996" t="s">
        <v>78</v>
      </c>
      <c r="AN996" t="s">
        <v>78</v>
      </c>
      <c r="AO996" t="s">
        <v>78</v>
      </c>
      <c r="AP996" t="s">
        <v>78</v>
      </c>
      <c r="AQ996" t="s">
        <v>74</v>
      </c>
      <c r="AR996" t="s">
        <v>77</v>
      </c>
      <c r="AS996" t="s">
        <v>78</v>
      </c>
      <c r="AT996" t="s">
        <v>78</v>
      </c>
      <c r="AU996" t="s">
        <v>78</v>
      </c>
      <c r="AV996" t="s">
        <v>78</v>
      </c>
      <c r="AW996" t="s">
        <v>78</v>
      </c>
      <c r="AX996" t="s">
        <v>78</v>
      </c>
      <c r="AY996">
        <v>4.2</v>
      </c>
      <c r="AZ996">
        <f t="shared" si="85"/>
        <v>1</v>
      </c>
      <c r="BA996">
        <f t="shared" si="85"/>
        <v>1</v>
      </c>
      <c r="BB996">
        <f>4/5</f>
        <v>0.8</v>
      </c>
      <c r="BC996">
        <f t="shared" si="86"/>
        <v>0</v>
      </c>
      <c r="BD996">
        <f>3/7</f>
        <v>0.42857142857142855</v>
      </c>
      <c r="BE996">
        <f>1/3</f>
        <v>0.33333333333333331</v>
      </c>
      <c r="BF996">
        <f>3/16</f>
        <v>0.1875</v>
      </c>
      <c r="BG996">
        <f t="shared" si="87"/>
        <v>0</v>
      </c>
      <c r="BH996">
        <f>0/2</f>
        <v>0</v>
      </c>
      <c r="BI996">
        <f t="shared" si="75"/>
        <v>0.4</v>
      </c>
      <c r="BJ996">
        <f t="shared" si="94"/>
        <v>0.36363636363636365</v>
      </c>
      <c r="BK996">
        <f t="shared" si="88"/>
        <v>0</v>
      </c>
      <c r="BL996">
        <f>2/4</f>
        <v>0.5</v>
      </c>
      <c r="BM996">
        <f>2/4</f>
        <v>0.5</v>
      </c>
      <c r="BN996">
        <f t="shared" si="91"/>
        <v>1</v>
      </c>
      <c r="BO996">
        <f t="shared" si="89"/>
        <v>0</v>
      </c>
      <c r="BP996">
        <v>2</v>
      </c>
      <c r="BQ996" t="s">
        <v>74</v>
      </c>
      <c r="BR996" t="s">
        <v>74</v>
      </c>
      <c r="BS996" t="s">
        <v>74</v>
      </c>
      <c r="BT996" t="s">
        <v>74</v>
      </c>
      <c r="BU996" t="s">
        <v>74</v>
      </c>
      <c r="BV996" t="s">
        <v>74</v>
      </c>
      <c r="BW996" t="s">
        <v>74</v>
      </c>
      <c r="BX996" t="s">
        <v>74</v>
      </c>
      <c r="BY996" t="s">
        <v>74</v>
      </c>
      <c r="BZ996" t="s">
        <v>74</v>
      </c>
      <c r="CA996" t="s">
        <v>74</v>
      </c>
      <c r="CB996" t="s">
        <v>74</v>
      </c>
      <c r="CC996" t="s">
        <v>74</v>
      </c>
      <c r="CD996" t="s">
        <v>74</v>
      </c>
      <c r="CE996" t="s">
        <v>74</v>
      </c>
      <c r="CF996">
        <v>314.6698844</v>
      </c>
      <c r="CG996">
        <f>IF(CJ996&lt;$CH$1,CJ996,)</f>
        <v>0</v>
      </c>
      <c r="CH996">
        <v>1</v>
      </c>
      <c r="CI996">
        <v>997</v>
      </c>
      <c r="CJ996">
        <v>14999.280699999999</v>
      </c>
      <c r="CK996">
        <f t="shared" si="77"/>
        <v>629.3397688</v>
      </c>
      <c r="CL996">
        <f t="shared" si="78"/>
        <v>0</v>
      </c>
    </row>
    <row r="997" spans="1:90" x14ac:dyDescent="0.25">
      <c r="A997" s="5" t="s">
        <v>1020</v>
      </c>
      <c r="B997" s="2" t="s">
        <v>1114</v>
      </c>
      <c r="C997" s="10">
        <v>42979</v>
      </c>
      <c r="E997" s="14" t="e">
        <f t="shared" si="73"/>
        <v>#NUM!</v>
      </c>
      <c r="H997">
        <v>105</v>
      </c>
      <c r="I997">
        <v>71.400000000000006</v>
      </c>
      <c r="J997">
        <v>144.19999999999999</v>
      </c>
      <c r="K997">
        <v>7.6</v>
      </c>
      <c r="L997">
        <v>137</v>
      </c>
      <c r="M997">
        <v>67</v>
      </c>
      <c r="N997" t="s">
        <v>76</v>
      </c>
      <c r="O997">
        <v>282</v>
      </c>
      <c r="P997">
        <v>540</v>
      </c>
      <c r="Q997">
        <v>960</v>
      </c>
      <c r="R997" t="s">
        <v>77</v>
      </c>
      <c r="S997" t="s">
        <v>77</v>
      </c>
      <c r="T997" t="s">
        <v>74</v>
      </c>
      <c r="U997">
        <v>4</v>
      </c>
      <c r="V997">
        <v>32</v>
      </c>
      <c r="W997">
        <v>1.4</v>
      </c>
      <c r="X997">
        <v>2</v>
      </c>
      <c r="Y997">
        <v>16</v>
      </c>
      <c r="Z997" t="s">
        <v>104</v>
      </c>
      <c r="AA997">
        <v>2500</v>
      </c>
      <c r="AF997" t="s">
        <v>74</v>
      </c>
      <c r="AG997">
        <v>8</v>
      </c>
      <c r="AH997">
        <v>2</v>
      </c>
      <c r="AI997">
        <v>5</v>
      </c>
      <c r="AJ997" t="s">
        <v>74</v>
      </c>
      <c r="AK997" t="s">
        <v>77</v>
      </c>
      <c r="AL997" t="s">
        <v>78</v>
      </c>
      <c r="AM997" t="s">
        <v>78</v>
      </c>
      <c r="AN997" t="s">
        <v>78</v>
      </c>
      <c r="AO997" t="s">
        <v>74</v>
      </c>
      <c r="AP997" t="s">
        <v>74</v>
      </c>
      <c r="AQ997" t="s">
        <v>74</v>
      </c>
      <c r="AR997" t="s">
        <v>77</v>
      </c>
      <c r="AS997" t="s">
        <v>78</v>
      </c>
      <c r="AT997" t="s">
        <v>78</v>
      </c>
      <c r="AU997" t="s">
        <v>78</v>
      </c>
      <c r="AV997" t="s">
        <v>78</v>
      </c>
      <c r="AW997" t="s">
        <v>78</v>
      </c>
      <c r="AX997" t="s">
        <v>78</v>
      </c>
      <c r="AY997">
        <v>4.2</v>
      </c>
      <c r="AZ997">
        <f t="shared" si="85"/>
        <v>1</v>
      </c>
      <c r="BA997">
        <f t="shared" si="85"/>
        <v>1</v>
      </c>
      <c r="BB997">
        <f>2/5</f>
        <v>0.4</v>
      </c>
      <c r="BC997">
        <f t="shared" si="86"/>
        <v>0</v>
      </c>
      <c r="BD997">
        <f>3/7</f>
        <v>0.42857142857142855</v>
      </c>
      <c r="BE997">
        <f>1/3</f>
        <v>0.33333333333333331</v>
      </c>
      <c r="BF997">
        <f>1/16</f>
        <v>6.25E-2</v>
      </c>
      <c r="BG997">
        <f t="shared" si="87"/>
        <v>0</v>
      </c>
      <c r="BH997">
        <f>0/2</f>
        <v>0</v>
      </c>
      <c r="BI997">
        <f t="shared" si="75"/>
        <v>0.4</v>
      </c>
      <c r="BJ997">
        <f>3/11</f>
        <v>0.27272727272727271</v>
      </c>
      <c r="BK997">
        <f t="shared" si="88"/>
        <v>0</v>
      </c>
      <c r="BL997">
        <f>2/4</f>
        <v>0.5</v>
      </c>
      <c r="BM997">
        <f>2/4</f>
        <v>0.5</v>
      </c>
      <c r="BN997">
        <f>4/6</f>
        <v>0.66666666666666663</v>
      </c>
      <c r="BO997">
        <f t="shared" si="89"/>
        <v>0</v>
      </c>
      <c r="BP997">
        <v>2</v>
      </c>
      <c r="BQ997" t="s">
        <v>74</v>
      </c>
      <c r="BR997" t="s">
        <v>74</v>
      </c>
      <c r="BS997" t="s">
        <v>74</v>
      </c>
      <c r="BT997" t="s">
        <v>74</v>
      </c>
      <c r="BU997" t="s">
        <v>74</v>
      </c>
      <c r="BV997" t="s">
        <v>74</v>
      </c>
      <c r="BW997" t="s">
        <v>74</v>
      </c>
      <c r="BX997" t="s">
        <v>74</v>
      </c>
      <c r="BY997" t="s">
        <v>74</v>
      </c>
      <c r="BZ997" t="s">
        <v>74</v>
      </c>
      <c r="CA997" t="s">
        <v>74</v>
      </c>
      <c r="CB997" t="s">
        <v>74</v>
      </c>
      <c r="CC997" t="s">
        <v>74</v>
      </c>
      <c r="CD997" t="s">
        <v>74</v>
      </c>
      <c r="CE997" t="s">
        <v>74</v>
      </c>
      <c r="CF997">
        <v>314.6698844</v>
      </c>
      <c r="CG997">
        <f>IF(CJ997&lt;$CH$1,CJ997,)</f>
        <v>2223.782643</v>
      </c>
      <c r="CH997">
        <v>1</v>
      </c>
      <c r="CI997">
        <v>998</v>
      </c>
      <c r="CJ997">
        <v>2223.782643</v>
      </c>
      <c r="CK997">
        <f t="shared" si="77"/>
        <v>629.3397688</v>
      </c>
      <c r="CL997">
        <f t="shared" si="78"/>
        <v>1218.119194573467</v>
      </c>
    </row>
    <row r="998" spans="1:90" x14ac:dyDescent="0.25">
      <c r="A998" s="5" t="s">
        <v>1020</v>
      </c>
      <c r="B998" s="2" t="s">
        <v>1115</v>
      </c>
      <c r="C998" s="10">
        <v>42979</v>
      </c>
      <c r="E998" s="14" t="e">
        <f t="shared" si="73"/>
        <v>#NUM!</v>
      </c>
      <c r="H998">
        <v>380</v>
      </c>
      <c r="I998">
        <v>75.2</v>
      </c>
      <c r="J998">
        <v>155.9</v>
      </c>
      <c r="K998">
        <v>7.2</v>
      </c>
      <c r="L998">
        <v>159</v>
      </c>
      <c r="M998">
        <v>79</v>
      </c>
      <c r="N998" t="s">
        <v>111</v>
      </c>
      <c r="O998">
        <v>402</v>
      </c>
      <c r="P998">
        <v>1080</v>
      </c>
      <c r="Q998">
        <v>2160</v>
      </c>
      <c r="R998" t="s">
        <v>77</v>
      </c>
      <c r="S998" t="s">
        <v>77</v>
      </c>
      <c r="T998" t="s">
        <v>74</v>
      </c>
      <c r="U998">
        <v>8</v>
      </c>
      <c r="V998">
        <v>142.06200000000001</v>
      </c>
      <c r="W998">
        <v>2.2000000000000002</v>
      </c>
      <c r="X998">
        <v>4</v>
      </c>
      <c r="Y998">
        <v>64</v>
      </c>
      <c r="Z998" t="s">
        <v>107</v>
      </c>
      <c r="AA998">
        <v>3245</v>
      </c>
      <c r="AF998" t="s">
        <v>74</v>
      </c>
      <c r="AG998">
        <v>12.2</v>
      </c>
      <c r="AH998">
        <v>1.8</v>
      </c>
      <c r="AI998">
        <v>12.2</v>
      </c>
      <c r="AJ998">
        <v>2</v>
      </c>
      <c r="AK998" t="s">
        <v>78</v>
      </c>
      <c r="AL998" t="s">
        <v>78</v>
      </c>
      <c r="AM998" t="s">
        <v>78</v>
      </c>
      <c r="AN998" t="s">
        <v>78</v>
      </c>
      <c r="AO998" t="s">
        <v>78</v>
      </c>
      <c r="AP998" t="s">
        <v>78</v>
      </c>
      <c r="AQ998" t="s">
        <v>74</v>
      </c>
      <c r="AR998" t="s">
        <v>77</v>
      </c>
      <c r="AS998" t="s">
        <v>78</v>
      </c>
      <c r="AT998" t="s">
        <v>77</v>
      </c>
      <c r="AU998" t="s">
        <v>78</v>
      </c>
      <c r="AV998" t="s">
        <v>78</v>
      </c>
      <c r="AW998" t="s">
        <v>78</v>
      </c>
      <c r="AX998" t="s">
        <v>78</v>
      </c>
      <c r="AY998">
        <v>5</v>
      </c>
      <c r="AZ998">
        <f t="shared" si="85"/>
        <v>1</v>
      </c>
      <c r="BA998">
        <f t="shared" si="85"/>
        <v>1</v>
      </c>
      <c r="BB998">
        <f>3/5</f>
        <v>0.6</v>
      </c>
      <c r="BC998">
        <f t="shared" si="86"/>
        <v>0</v>
      </c>
      <c r="BD998">
        <f>4/7</f>
        <v>0.5714285714285714</v>
      </c>
      <c r="BE998">
        <f>2/3</f>
        <v>0.66666666666666663</v>
      </c>
      <c r="BF998">
        <f>4/16</f>
        <v>0.25</v>
      </c>
      <c r="BG998">
        <f t="shared" si="87"/>
        <v>0</v>
      </c>
      <c r="BH998">
        <f>1/2</f>
        <v>0.5</v>
      </c>
      <c r="BI998">
        <f t="shared" si="75"/>
        <v>0.4</v>
      </c>
      <c r="BJ998">
        <f>4/11</f>
        <v>0.36363636363636365</v>
      </c>
      <c r="BK998">
        <f t="shared" si="88"/>
        <v>0</v>
      </c>
      <c r="BL998">
        <f>3/4</f>
        <v>0.75</v>
      </c>
      <c r="BM998">
        <f>4/4</f>
        <v>1</v>
      </c>
      <c r="BN998">
        <f>6/6</f>
        <v>1</v>
      </c>
      <c r="BO998">
        <f t="shared" si="89"/>
        <v>0</v>
      </c>
      <c r="BP998">
        <v>0</v>
      </c>
      <c r="BQ998" t="s">
        <v>74</v>
      </c>
      <c r="BR998" t="s">
        <v>74</v>
      </c>
      <c r="BS998" t="s">
        <v>74</v>
      </c>
      <c r="BT998" t="s">
        <v>74</v>
      </c>
      <c r="BU998" t="s">
        <v>74</v>
      </c>
      <c r="BV998" t="s">
        <v>74</v>
      </c>
      <c r="BW998" t="s">
        <v>74</v>
      </c>
      <c r="BX998" t="s">
        <v>74</v>
      </c>
      <c r="BY998" t="s">
        <v>74</v>
      </c>
      <c r="BZ998" t="s">
        <v>74</v>
      </c>
      <c r="CA998" t="s">
        <v>74</v>
      </c>
      <c r="CB998" t="s">
        <v>74</v>
      </c>
      <c r="CC998" t="s">
        <v>74</v>
      </c>
      <c r="CD998" t="s">
        <v>74</v>
      </c>
      <c r="CE998" t="s">
        <v>74</v>
      </c>
      <c r="CF998">
        <v>314.6698844</v>
      </c>
      <c r="CG998">
        <f>IF(CJ998&lt;$CH$1,CJ998,)</f>
        <v>1000.001165</v>
      </c>
      <c r="CH998">
        <v>1</v>
      </c>
      <c r="CI998">
        <v>999</v>
      </c>
      <c r="CJ998">
        <v>1000.001165</v>
      </c>
      <c r="CK998">
        <f t="shared" si="77"/>
        <v>629.3397688</v>
      </c>
      <c r="CL998">
        <f t="shared" si="78"/>
        <v>547.76963815088493</v>
      </c>
    </row>
    <row r="999" spans="1:90" x14ac:dyDescent="0.25">
      <c r="A999" s="5" t="s">
        <v>1020</v>
      </c>
      <c r="B999" s="2" t="s">
        <v>1116</v>
      </c>
      <c r="C999" s="10">
        <v>42979</v>
      </c>
      <c r="E999" s="14" t="e">
        <f t="shared" si="73"/>
        <v>#NUM!</v>
      </c>
      <c r="H999">
        <v>443</v>
      </c>
      <c r="I999">
        <v>80.099999999999994</v>
      </c>
      <c r="J999">
        <v>165.3</v>
      </c>
      <c r="K999">
        <v>7.5</v>
      </c>
      <c r="L999">
        <v>181</v>
      </c>
      <c r="M999">
        <v>80</v>
      </c>
      <c r="N999" t="s">
        <v>111</v>
      </c>
      <c r="O999">
        <v>376</v>
      </c>
      <c r="P999">
        <v>1080</v>
      </c>
      <c r="Q999">
        <v>2160</v>
      </c>
      <c r="R999" t="s">
        <v>77</v>
      </c>
      <c r="S999" t="s">
        <v>77</v>
      </c>
      <c r="T999" t="s">
        <v>74</v>
      </c>
      <c r="U999">
        <v>8</v>
      </c>
      <c r="V999">
        <v>142.41800000000001</v>
      </c>
      <c r="W999">
        <v>2.2000000000000002</v>
      </c>
      <c r="X999">
        <v>4</v>
      </c>
      <c r="Y999">
        <v>64</v>
      </c>
      <c r="Z999" t="s">
        <v>107</v>
      </c>
      <c r="AA999">
        <v>3905</v>
      </c>
      <c r="AF999">
        <v>90</v>
      </c>
      <c r="AG999">
        <v>24</v>
      </c>
      <c r="AH999">
        <v>1.8</v>
      </c>
      <c r="AI999">
        <v>24</v>
      </c>
      <c r="AJ999" t="s">
        <v>74</v>
      </c>
      <c r="AK999" t="s">
        <v>78</v>
      </c>
      <c r="AL999" t="s">
        <v>78</v>
      </c>
      <c r="AM999" t="s">
        <v>78</v>
      </c>
      <c r="AN999" t="s">
        <v>78</v>
      </c>
      <c r="AO999" t="s">
        <v>78</v>
      </c>
      <c r="AP999" t="s">
        <v>78</v>
      </c>
      <c r="AQ999" t="s">
        <v>74</v>
      </c>
      <c r="AR999" t="s">
        <v>77</v>
      </c>
      <c r="AS999" t="s">
        <v>78</v>
      </c>
      <c r="AT999" t="s">
        <v>77</v>
      </c>
      <c r="AU999" t="s">
        <v>78</v>
      </c>
      <c r="AV999" t="s">
        <v>78</v>
      </c>
      <c r="AW999" t="s">
        <v>78</v>
      </c>
      <c r="AX999" t="s">
        <v>78</v>
      </c>
      <c r="AY999">
        <v>5</v>
      </c>
      <c r="AZ999">
        <f t="shared" si="85"/>
        <v>1</v>
      </c>
      <c r="BA999">
        <f t="shared" si="85"/>
        <v>1</v>
      </c>
      <c r="BB999">
        <f>3/5</f>
        <v>0.6</v>
      </c>
      <c r="BC999">
        <f t="shared" si="86"/>
        <v>0</v>
      </c>
      <c r="BD999">
        <f>4/7</f>
        <v>0.5714285714285714</v>
      </c>
      <c r="BE999">
        <f>2/3</f>
        <v>0.66666666666666663</v>
      </c>
      <c r="BF999">
        <f>4/16</f>
        <v>0.25</v>
      </c>
      <c r="BG999">
        <f t="shared" si="87"/>
        <v>0</v>
      </c>
      <c r="BH999">
        <f>1/2</f>
        <v>0.5</v>
      </c>
      <c r="BI999">
        <f t="shared" si="75"/>
        <v>0.4</v>
      </c>
      <c r="BJ999">
        <f>4/11</f>
        <v>0.36363636363636365</v>
      </c>
      <c r="BK999">
        <f t="shared" si="88"/>
        <v>0</v>
      </c>
      <c r="BL999">
        <f>3/4</f>
        <v>0.75</v>
      </c>
      <c r="BM999">
        <f>4/4</f>
        <v>1</v>
      </c>
      <c r="BN999">
        <f>6/6</f>
        <v>1</v>
      </c>
      <c r="BO999">
        <f t="shared" si="89"/>
        <v>0</v>
      </c>
      <c r="BP999">
        <v>1</v>
      </c>
      <c r="BQ999" t="s">
        <v>74</v>
      </c>
      <c r="BR999" t="s">
        <v>74</v>
      </c>
      <c r="BS999" t="s">
        <v>74</v>
      </c>
      <c r="BT999" t="s">
        <v>74</v>
      </c>
      <c r="BU999" t="s">
        <v>74</v>
      </c>
      <c r="BV999" t="s">
        <v>74</v>
      </c>
      <c r="BW999" t="s">
        <v>74</v>
      </c>
      <c r="BX999" t="s">
        <v>74</v>
      </c>
      <c r="BY999" t="s">
        <v>74</v>
      </c>
      <c r="BZ999" t="s">
        <v>74</v>
      </c>
      <c r="CA999" t="s">
        <v>74</v>
      </c>
      <c r="CB999" t="s">
        <v>74</v>
      </c>
      <c r="CC999" t="s">
        <v>74</v>
      </c>
      <c r="CD999" t="s">
        <v>74</v>
      </c>
      <c r="CE999" t="s">
        <v>74</v>
      </c>
      <c r="CF999">
        <v>314.6698844</v>
      </c>
      <c r="CG999">
        <f>IF(CJ999&lt;$CH$1,CJ999,)</f>
        <v>0</v>
      </c>
      <c r="CH999">
        <v>1</v>
      </c>
      <c r="CI999">
        <v>1000</v>
      </c>
      <c r="CJ999">
        <v>14999.99994</v>
      </c>
      <c r="CK999">
        <f t="shared" si="77"/>
        <v>629.3397688</v>
      </c>
      <c r="CL999">
        <f t="shared" si="78"/>
        <v>0</v>
      </c>
    </row>
    <row r="1000" spans="1:90" x14ac:dyDescent="0.25">
      <c r="A1000" s="5" t="s">
        <v>1020</v>
      </c>
      <c r="B1000" s="2" t="s">
        <v>1117</v>
      </c>
      <c r="C1000" s="10">
        <v>42948</v>
      </c>
      <c r="E1000" s="14" t="e">
        <f t="shared" si="73"/>
        <v>#NUM!</v>
      </c>
      <c r="H1000">
        <v>200</v>
      </c>
      <c r="I1000">
        <v>75.7</v>
      </c>
      <c r="J1000">
        <v>154.6</v>
      </c>
      <c r="K1000">
        <v>7.7</v>
      </c>
      <c r="L1000">
        <v>163</v>
      </c>
      <c r="M1000">
        <v>71</v>
      </c>
      <c r="N1000" t="s">
        <v>76</v>
      </c>
      <c r="O1000">
        <v>267</v>
      </c>
      <c r="P1000">
        <v>720</v>
      </c>
      <c r="Q1000">
        <v>1280</v>
      </c>
      <c r="R1000" t="s">
        <v>77</v>
      </c>
      <c r="S1000" t="s">
        <v>77</v>
      </c>
      <c r="T1000" t="s">
        <v>74</v>
      </c>
      <c r="U1000">
        <v>8</v>
      </c>
      <c r="V1000">
        <v>42</v>
      </c>
      <c r="W1000">
        <v>1.5</v>
      </c>
      <c r="X1000">
        <v>3</v>
      </c>
      <c r="Y1000">
        <v>32</v>
      </c>
      <c r="Z1000" t="s">
        <v>104</v>
      </c>
      <c r="AA1000">
        <v>3000</v>
      </c>
      <c r="AF1000" t="s">
        <v>74</v>
      </c>
      <c r="AG1000">
        <v>13</v>
      </c>
      <c r="AH1000">
        <v>2.2000000000000002</v>
      </c>
      <c r="AI1000">
        <v>15.9</v>
      </c>
      <c r="AJ1000" t="s">
        <v>74</v>
      </c>
      <c r="AK1000" t="s">
        <v>78</v>
      </c>
      <c r="AL1000" t="s">
        <v>78</v>
      </c>
      <c r="AM1000" t="s">
        <v>78</v>
      </c>
      <c r="AN1000" t="s">
        <v>78</v>
      </c>
      <c r="AO1000" t="s">
        <v>78</v>
      </c>
      <c r="AP1000" t="s">
        <v>74</v>
      </c>
      <c r="AQ1000" t="s">
        <v>74</v>
      </c>
      <c r="AR1000" t="s">
        <v>77</v>
      </c>
      <c r="AS1000" t="s">
        <v>78</v>
      </c>
      <c r="AT1000" t="s">
        <v>78</v>
      </c>
      <c r="AU1000" t="s">
        <v>78</v>
      </c>
      <c r="AV1000" t="s">
        <v>78</v>
      </c>
      <c r="AW1000" t="s">
        <v>78</v>
      </c>
      <c r="AX1000" t="s">
        <v>78</v>
      </c>
      <c r="AY1000">
        <v>4.2</v>
      </c>
      <c r="AZ1000">
        <f t="shared" si="85"/>
        <v>1</v>
      </c>
      <c r="BA1000">
        <f t="shared" si="85"/>
        <v>1</v>
      </c>
      <c r="BB1000">
        <f>2/5</f>
        <v>0.4</v>
      </c>
      <c r="BC1000">
        <f t="shared" si="86"/>
        <v>0</v>
      </c>
      <c r="BD1000">
        <f>3/7</f>
        <v>0.42857142857142855</v>
      </c>
      <c r="BE1000">
        <f>1/3</f>
        <v>0.33333333333333331</v>
      </c>
      <c r="BF1000">
        <f>2/16</f>
        <v>0.125</v>
      </c>
      <c r="BG1000">
        <f t="shared" si="87"/>
        <v>0</v>
      </c>
      <c r="BH1000">
        <f>0/2</f>
        <v>0</v>
      </c>
      <c r="BI1000">
        <f t="shared" si="75"/>
        <v>0.4</v>
      </c>
      <c r="BJ1000">
        <f>3/11</f>
        <v>0.27272727272727271</v>
      </c>
      <c r="BK1000">
        <f t="shared" si="88"/>
        <v>0</v>
      </c>
      <c r="BL1000">
        <f>2/4</f>
        <v>0.5</v>
      </c>
      <c r="BM1000">
        <f>2/4</f>
        <v>0.5</v>
      </c>
      <c r="BN1000">
        <f>5/6</f>
        <v>0.83333333333333337</v>
      </c>
      <c r="BO1000">
        <f t="shared" si="89"/>
        <v>0</v>
      </c>
      <c r="BP1000">
        <v>1</v>
      </c>
      <c r="BQ1000" t="s">
        <v>74</v>
      </c>
      <c r="BR1000" t="s">
        <v>74</v>
      </c>
      <c r="BS1000" t="s">
        <v>74</v>
      </c>
      <c r="BT1000" t="s">
        <v>74</v>
      </c>
      <c r="BU1000" t="s">
        <v>74</v>
      </c>
      <c r="BV1000" t="s">
        <v>74</v>
      </c>
      <c r="BW1000" t="s">
        <v>74</v>
      </c>
      <c r="BX1000" t="s">
        <v>74</v>
      </c>
      <c r="BY1000" t="s">
        <v>74</v>
      </c>
      <c r="BZ1000" t="s">
        <v>74</v>
      </c>
      <c r="CA1000" t="s">
        <v>74</v>
      </c>
      <c r="CB1000" t="s">
        <v>74</v>
      </c>
      <c r="CC1000" t="s">
        <v>74</v>
      </c>
      <c r="CD1000" t="s">
        <v>74</v>
      </c>
      <c r="CE1000" t="s">
        <v>74</v>
      </c>
      <c r="CF1000">
        <v>488.30848129999998</v>
      </c>
      <c r="CG1000">
        <f>IF(CJ1000&lt;$CH$1,CJ1000,)</f>
        <v>0</v>
      </c>
      <c r="CH1000">
        <v>1</v>
      </c>
      <c r="CI1000">
        <v>1001</v>
      </c>
      <c r="CJ1000">
        <v>14997.91678</v>
      </c>
      <c r="CK1000">
        <f t="shared" si="77"/>
        <v>976.61696259999997</v>
      </c>
      <c r="CL1000">
        <f t="shared" si="78"/>
        <v>0</v>
      </c>
    </row>
    <row r="1001" spans="1:90" x14ac:dyDescent="0.25">
      <c r="A1001" s="5" t="s">
        <v>1020</v>
      </c>
      <c r="B1001" s="2" t="s">
        <v>1118</v>
      </c>
      <c r="C1001" s="10">
        <v>42917</v>
      </c>
      <c r="E1001" s="14" t="e">
        <f t="shared" si="73"/>
        <v>#NUM!</v>
      </c>
      <c r="H1001">
        <v>350</v>
      </c>
      <c r="I1001">
        <v>74.2</v>
      </c>
      <c r="J1001">
        <v>152.6</v>
      </c>
      <c r="K1001">
        <v>7</v>
      </c>
      <c r="L1001">
        <v>155</v>
      </c>
      <c r="M1001">
        <v>73</v>
      </c>
      <c r="N1001" t="s">
        <v>111</v>
      </c>
      <c r="O1001">
        <v>401</v>
      </c>
      <c r="P1001">
        <v>1080</v>
      </c>
      <c r="Q1001">
        <v>1920</v>
      </c>
      <c r="R1001" t="s">
        <v>77</v>
      </c>
      <c r="S1001" t="s">
        <v>77</v>
      </c>
      <c r="T1001" t="s">
        <v>74</v>
      </c>
      <c r="U1001">
        <v>8</v>
      </c>
      <c r="V1001">
        <v>102.096</v>
      </c>
      <c r="W1001">
        <v>1.8</v>
      </c>
      <c r="X1001">
        <v>4</v>
      </c>
      <c r="Y1001">
        <v>64</v>
      </c>
      <c r="Z1001" t="s">
        <v>77</v>
      </c>
      <c r="AA1001">
        <v>3320</v>
      </c>
      <c r="AF1001" t="s">
        <v>74</v>
      </c>
      <c r="AG1001">
        <v>16</v>
      </c>
      <c r="AH1001">
        <v>2.2000000000000002</v>
      </c>
      <c r="AI1001">
        <v>20.2</v>
      </c>
      <c r="AJ1001">
        <v>2</v>
      </c>
      <c r="AK1001" t="s">
        <v>78</v>
      </c>
      <c r="AL1001" t="s">
        <v>78</v>
      </c>
      <c r="AM1001" t="s">
        <v>78</v>
      </c>
      <c r="AN1001" t="s">
        <v>78</v>
      </c>
      <c r="AO1001" t="s">
        <v>78</v>
      </c>
      <c r="AP1001" t="s">
        <v>78</v>
      </c>
      <c r="AQ1001" t="s">
        <v>74</v>
      </c>
      <c r="AR1001" t="s">
        <v>77</v>
      </c>
      <c r="AS1001" t="s">
        <v>78</v>
      </c>
      <c r="AT1001" t="s">
        <v>77</v>
      </c>
      <c r="AU1001" t="s">
        <v>78</v>
      </c>
      <c r="AV1001" t="s">
        <v>78</v>
      </c>
      <c r="AW1001" t="s">
        <v>78</v>
      </c>
      <c r="AX1001" t="s">
        <v>78</v>
      </c>
      <c r="AY1001">
        <v>4.2</v>
      </c>
      <c r="AZ1001">
        <f t="shared" si="85"/>
        <v>1</v>
      </c>
      <c r="BA1001">
        <f t="shared" si="85"/>
        <v>1</v>
      </c>
      <c r="BB1001">
        <f>2/5</f>
        <v>0.4</v>
      </c>
      <c r="BC1001">
        <f t="shared" si="86"/>
        <v>0</v>
      </c>
      <c r="BD1001">
        <f>4/7</f>
        <v>0.5714285714285714</v>
      </c>
      <c r="BE1001">
        <f>2/3</f>
        <v>0.66666666666666663</v>
      </c>
      <c r="BF1001">
        <f>4/16</f>
        <v>0.25</v>
      </c>
      <c r="BG1001">
        <f t="shared" si="87"/>
        <v>0</v>
      </c>
      <c r="BH1001">
        <f>1/2</f>
        <v>0.5</v>
      </c>
      <c r="BI1001">
        <f t="shared" si="75"/>
        <v>0.4</v>
      </c>
      <c r="BJ1001">
        <f>4/11</f>
        <v>0.36363636363636365</v>
      </c>
      <c r="BK1001">
        <f t="shared" si="88"/>
        <v>0</v>
      </c>
      <c r="BL1001">
        <f>3/4</f>
        <v>0.75</v>
      </c>
      <c r="BM1001">
        <f>4/4</f>
        <v>1</v>
      </c>
      <c r="BN1001">
        <f>6/6</f>
        <v>1</v>
      </c>
      <c r="BO1001">
        <f t="shared" si="89"/>
        <v>0</v>
      </c>
      <c r="BP1001">
        <v>0</v>
      </c>
      <c r="BQ1001" t="s">
        <v>74</v>
      </c>
      <c r="BR1001" t="s">
        <v>74</v>
      </c>
      <c r="BS1001" t="s">
        <v>74</v>
      </c>
      <c r="BT1001" t="s">
        <v>74</v>
      </c>
      <c r="BU1001" t="s">
        <v>74</v>
      </c>
      <c r="BV1001" t="s">
        <v>74</v>
      </c>
      <c r="BW1001" t="s">
        <v>74</v>
      </c>
      <c r="BX1001" t="s">
        <v>74</v>
      </c>
      <c r="BY1001" t="s">
        <v>74</v>
      </c>
      <c r="BZ1001" t="s">
        <v>74</v>
      </c>
      <c r="CA1001" t="s">
        <v>74</v>
      </c>
      <c r="CB1001" t="s">
        <v>74</v>
      </c>
      <c r="CC1001" t="s">
        <v>74</v>
      </c>
      <c r="CD1001" t="s">
        <v>74</v>
      </c>
      <c r="CE1001" t="s">
        <v>74</v>
      </c>
      <c r="CF1001">
        <v>158.8161365</v>
      </c>
      <c r="CG1001">
        <f>IF(CJ1001&lt;$CH$1,CJ1001,)</f>
        <v>0</v>
      </c>
      <c r="CH1001">
        <v>1</v>
      </c>
      <c r="CI1001">
        <v>1002</v>
      </c>
      <c r="CJ1001">
        <v>14999.99994</v>
      </c>
      <c r="CK1001">
        <f t="shared" si="77"/>
        <v>317.632273</v>
      </c>
      <c r="CL1001">
        <f t="shared" si="78"/>
        <v>0</v>
      </c>
    </row>
    <row r="1002" spans="1:90" x14ac:dyDescent="0.25">
      <c r="A1002" s="5" t="s">
        <v>1020</v>
      </c>
      <c r="B1002" s="2" t="s">
        <v>1119</v>
      </c>
      <c r="C1002" s="10">
        <v>42917</v>
      </c>
      <c r="E1002" s="14" t="e">
        <f t="shared" si="73"/>
        <v>#NUM!</v>
      </c>
      <c r="H1002">
        <v>390</v>
      </c>
      <c r="I1002">
        <v>78.8</v>
      </c>
      <c r="J1002">
        <v>162.6</v>
      </c>
      <c r="K1002">
        <v>7.3</v>
      </c>
      <c r="L1002">
        <v>183</v>
      </c>
      <c r="M1002">
        <v>73</v>
      </c>
      <c r="N1002" t="s">
        <v>111</v>
      </c>
      <c r="O1002">
        <v>377</v>
      </c>
      <c r="P1002">
        <v>1080</v>
      </c>
      <c r="Q1002">
        <v>1920</v>
      </c>
      <c r="R1002" t="s">
        <v>77</v>
      </c>
      <c r="S1002" t="s">
        <v>77</v>
      </c>
      <c r="T1002" t="s">
        <v>74</v>
      </c>
      <c r="U1002">
        <v>8</v>
      </c>
      <c r="V1002">
        <v>82.156000000000006</v>
      </c>
      <c r="W1002">
        <v>1.95</v>
      </c>
      <c r="X1002">
        <v>4</v>
      </c>
      <c r="Y1002">
        <v>64</v>
      </c>
      <c r="Z1002" t="s">
        <v>77</v>
      </c>
      <c r="AA1002">
        <v>4015</v>
      </c>
      <c r="AF1002" t="s">
        <v>74</v>
      </c>
      <c r="AG1002">
        <v>16</v>
      </c>
      <c r="AH1002">
        <v>2</v>
      </c>
      <c r="AI1002">
        <v>20.2</v>
      </c>
      <c r="AJ1002">
        <v>2</v>
      </c>
      <c r="AK1002" t="s">
        <v>78</v>
      </c>
      <c r="AL1002" t="s">
        <v>78</v>
      </c>
      <c r="AM1002" t="s">
        <v>78</v>
      </c>
      <c r="AN1002" t="s">
        <v>78</v>
      </c>
      <c r="AO1002" t="s">
        <v>78</v>
      </c>
      <c r="AP1002" t="s">
        <v>78</v>
      </c>
      <c r="AQ1002" t="s">
        <v>74</v>
      </c>
      <c r="AR1002" t="s">
        <v>77</v>
      </c>
      <c r="AS1002" t="s">
        <v>78</v>
      </c>
      <c r="AT1002" t="s">
        <v>77</v>
      </c>
      <c r="AU1002" t="s">
        <v>78</v>
      </c>
      <c r="AV1002" t="s">
        <v>78</v>
      </c>
      <c r="AW1002" t="s">
        <v>78</v>
      </c>
      <c r="AX1002" t="s">
        <v>78</v>
      </c>
      <c r="AY1002">
        <v>4.2</v>
      </c>
      <c r="AZ1002">
        <f t="shared" si="85"/>
        <v>1</v>
      </c>
      <c r="BA1002">
        <f t="shared" si="85"/>
        <v>1</v>
      </c>
      <c r="BB1002">
        <f>2/5</f>
        <v>0.4</v>
      </c>
      <c r="BC1002">
        <f t="shared" si="86"/>
        <v>0</v>
      </c>
      <c r="BD1002">
        <f>4/7</f>
        <v>0.5714285714285714</v>
      </c>
      <c r="BE1002">
        <f>2/3</f>
        <v>0.66666666666666663</v>
      </c>
      <c r="BF1002">
        <f>3/16</f>
        <v>0.1875</v>
      </c>
      <c r="BG1002">
        <f t="shared" si="87"/>
        <v>0</v>
      </c>
      <c r="BH1002">
        <f>1/2</f>
        <v>0.5</v>
      </c>
      <c r="BI1002">
        <f t="shared" si="75"/>
        <v>0.4</v>
      </c>
      <c r="BJ1002">
        <f>4/11</f>
        <v>0.36363636363636365</v>
      </c>
      <c r="BK1002">
        <f t="shared" si="88"/>
        <v>0</v>
      </c>
      <c r="BL1002">
        <f>3/4</f>
        <v>0.75</v>
      </c>
      <c r="BM1002">
        <f>4/4</f>
        <v>1</v>
      </c>
      <c r="BN1002">
        <f>6/6</f>
        <v>1</v>
      </c>
      <c r="BO1002">
        <f t="shared" si="89"/>
        <v>0</v>
      </c>
      <c r="BP1002">
        <v>0</v>
      </c>
      <c r="BQ1002" t="s">
        <v>74</v>
      </c>
      <c r="BR1002" t="s">
        <v>74</v>
      </c>
      <c r="BS1002" t="s">
        <v>74</v>
      </c>
      <c r="BT1002" t="s">
        <v>74</v>
      </c>
      <c r="BU1002" t="s">
        <v>74</v>
      </c>
      <c r="BV1002" t="s">
        <v>74</v>
      </c>
      <c r="BW1002" t="s">
        <v>74</v>
      </c>
      <c r="BX1002" t="s">
        <v>74</v>
      </c>
      <c r="BY1002" t="s">
        <v>74</v>
      </c>
      <c r="BZ1002" t="s">
        <v>74</v>
      </c>
      <c r="CA1002" t="s">
        <v>74</v>
      </c>
      <c r="CB1002" t="s">
        <v>74</v>
      </c>
      <c r="CC1002" t="s">
        <v>74</v>
      </c>
      <c r="CD1002" t="s">
        <v>74</v>
      </c>
      <c r="CE1002" t="s">
        <v>74</v>
      </c>
      <c r="CF1002">
        <v>158.8161365</v>
      </c>
      <c r="CG1002">
        <f>IF(CJ1002&lt;$CH$1,CJ1002,)</f>
        <v>0</v>
      </c>
      <c r="CH1002">
        <v>1</v>
      </c>
      <c r="CI1002">
        <v>1003</v>
      </c>
      <c r="CJ1002">
        <v>14999.99994</v>
      </c>
      <c r="CK1002">
        <f t="shared" si="77"/>
        <v>317.632273</v>
      </c>
      <c r="CL1002">
        <f t="shared" si="78"/>
        <v>0</v>
      </c>
    </row>
    <row r="1003" spans="1:90" x14ac:dyDescent="0.25">
      <c r="A1003" s="5" t="s">
        <v>1020</v>
      </c>
      <c r="B1003" s="2" t="s">
        <v>1120</v>
      </c>
      <c r="C1003" s="10">
        <v>42856</v>
      </c>
      <c r="E1003" s="14" t="e">
        <f t="shared" si="73"/>
        <v>#NUM!</v>
      </c>
      <c r="H1003">
        <v>175</v>
      </c>
      <c r="I1003">
        <v>75.5</v>
      </c>
      <c r="J1003">
        <v>153.80000000000001</v>
      </c>
      <c r="K1003">
        <v>7.6</v>
      </c>
      <c r="L1003">
        <v>154</v>
      </c>
      <c r="M1003">
        <v>71</v>
      </c>
      <c r="N1003" t="s">
        <v>76</v>
      </c>
      <c r="O1003">
        <v>267</v>
      </c>
      <c r="P1003">
        <v>720</v>
      </c>
      <c r="Q1003">
        <v>1280</v>
      </c>
      <c r="R1003" t="s">
        <v>77</v>
      </c>
      <c r="S1003" t="s">
        <v>78</v>
      </c>
      <c r="T1003" t="s">
        <v>74</v>
      </c>
      <c r="U1003">
        <v>8</v>
      </c>
      <c r="V1003">
        <v>40.1</v>
      </c>
      <c r="W1003">
        <v>1.5</v>
      </c>
      <c r="X1003">
        <v>4</v>
      </c>
      <c r="Y1003">
        <v>64</v>
      </c>
      <c r="Z1003" t="s">
        <v>104</v>
      </c>
      <c r="AA1003">
        <v>3000</v>
      </c>
      <c r="AF1003" t="s">
        <v>74</v>
      </c>
      <c r="AG1003">
        <v>13</v>
      </c>
      <c r="AH1003">
        <v>2.2000000000000002</v>
      </c>
      <c r="AI1003">
        <v>20.2</v>
      </c>
      <c r="AJ1003" t="s">
        <v>74</v>
      </c>
      <c r="AK1003" t="s">
        <v>78</v>
      </c>
      <c r="AL1003" t="s">
        <v>78</v>
      </c>
      <c r="AM1003" t="s">
        <v>78</v>
      </c>
      <c r="AN1003" t="s">
        <v>78</v>
      </c>
      <c r="AO1003" t="s">
        <v>78</v>
      </c>
      <c r="AP1003" t="s">
        <v>74</v>
      </c>
      <c r="AQ1003" t="s">
        <v>74</v>
      </c>
      <c r="AR1003" t="s">
        <v>77</v>
      </c>
      <c r="AS1003" t="s">
        <v>78</v>
      </c>
      <c r="AT1003" t="s">
        <v>78</v>
      </c>
      <c r="AU1003" t="s">
        <v>78</v>
      </c>
      <c r="AV1003" t="s">
        <v>78</v>
      </c>
      <c r="AW1003" t="s">
        <v>78</v>
      </c>
      <c r="AX1003" t="s">
        <v>78</v>
      </c>
      <c r="AY1003">
        <v>4.0999999999999996</v>
      </c>
      <c r="AZ1003">
        <f t="shared" si="85"/>
        <v>1</v>
      </c>
      <c r="BA1003">
        <f t="shared" si="85"/>
        <v>1</v>
      </c>
      <c r="BB1003">
        <f>2/5</f>
        <v>0.4</v>
      </c>
      <c r="BC1003">
        <f t="shared" si="86"/>
        <v>0</v>
      </c>
      <c r="BD1003">
        <f>3/7</f>
        <v>0.42857142857142855</v>
      </c>
      <c r="BE1003">
        <f>1/3</f>
        <v>0.33333333333333331</v>
      </c>
      <c r="BF1003">
        <f>2/16</f>
        <v>0.125</v>
      </c>
      <c r="BG1003">
        <f t="shared" si="87"/>
        <v>0</v>
      </c>
      <c r="BH1003">
        <f>0/2</f>
        <v>0</v>
      </c>
      <c r="BI1003">
        <f t="shared" si="75"/>
        <v>0.4</v>
      </c>
      <c r="BJ1003">
        <f>3/11</f>
        <v>0.27272727272727271</v>
      </c>
      <c r="BK1003">
        <f t="shared" si="88"/>
        <v>0</v>
      </c>
      <c r="BL1003">
        <f>2/4</f>
        <v>0.5</v>
      </c>
      <c r="BM1003">
        <f>2/4</f>
        <v>0.5</v>
      </c>
      <c r="BN1003">
        <f>5/6</f>
        <v>0.83333333333333337</v>
      </c>
      <c r="BO1003">
        <f t="shared" si="89"/>
        <v>0</v>
      </c>
      <c r="BP1003">
        <v>0</v>
      </c>
      <c r="BQ1003" t="s">
        <v>74</v>
      </c>
      <c r="BR1003" t="s">
        <v>74</v>
      </c>
      <c r="BS1003" t="s">
        <v>74</v>
      </c>
      <c r="BT1003" t="s">
        <v>74</v>
      </c>
      <c r="BU1003" t="s">
        <v>74</v>
      </c>
      <c r="BV1003" t="s">
        <v>74</v>
      </c>
      <c r="BW1003" t="s">
        <v>74</v>
      </c>
      <c r="BX1003" t="s">
        <v>74</v>
      </c>
      <c r="BY1003" t="s">
        <v>74</v>
      </c>
      <c r="BZ1003" t="s">
        <v>74</v>
      </c>
      <c r="CA1003" t="s">
        <v>74</v>
      </c>
      <c r="CB1003" t="s">
        <v>74</v>
      </c>
      <c r="CC1003" t="s">
        <v>74</v>
      </c>
      <c r="CD1003" t="s">
        <v>74</v>
      </c>
      <c r="CE1003" t="s">
        <v>74</v>
      </c>
      <c r="CF1003">
        <v>149.45387600000001</v>
      </c>
      <c r="CG1003">
        <f>IF(CJ1003&lt;$CH$1,CJ1003,)</f>
        <v>0</v>
      </c>
      <c r="CH1003">
        <v>1</v>
      </c>
      <c r="CI1003">
        <v>1004</v>
      </c>
      <c r="CJ1003">
        <v>14998.41295</v>
      </c>
      <c r="CK1003">
        <f t="shared" si="77"/>
        <v>298.90775200000002</v>
      </c>
      <c r="CL1003">
        <f t="shared" si="78"/>
        <v>0</v>
      </c>
    </row>
    <row r="1004" spans="1:90" x14ac:dyDescent="0.25">
      <c r="A1004" s="5" t="s">
        <v>1020</v>
      </c>
      <c r="B1004" s="2" t="s">
        <v>1121</v>
      </c>
      <c r="C1004" s="10">
        <v>42795</v>
      </c>
      <c r="E1004" s="14" t="e">
        <f t="shared" si="73"/>
        <v>#NUM!</v>
      </c>
      <c r="H1004">
        <v>120</v>
      </c>
      <c r="I1004">
        <v>66.400000000000006</v>
      </c>
      <c r="J1004">
        <v>130.69999999999999</v>
      </c>
      <c r="K1004">
        <v>9.1999999999999993</v>
      </c>
      <c r="L1004">
        <v>157</v>
      </c>
      <c r="M1004">
        <v>64</v>
      </c>
      <c r="N1004" t="s">
        <v>76</v>
      </c>
      <c r="O1004">
        <v>218</v>
      </c>
      <c r="P1004">
        <v>480</v>
      </c>
      <c r="Q1004">
        <v>854</v>
      </c>
      <c r="R1004" t="s">
        <v>77</v>
      </c>
      <c r="S1004" t="s">
        <v>77</v>
      </c>
      <c r="T1004" t="s">
        <v>74</v>
      </c>
      <c r="U1004">
        <v>4</v>
      </c>
      <c r="V1004">
        <v>33.014000000000003</v>
      </c>
      <c r="W1004">
        <v>1.3</v>
      </c>
      <c r="X1004">
        <v>1</v>
      </c>
      <c r="Y1004">
        <v>16</v>
      </c>
      <c r="Z1004" t="s">
        <v>104</v>
      </c>
      <c r="AA1004">
        <v>1900</v>
      </c>
      <c r="AF1004" t="s">
        <v>74</v>
      </c>
      <c r="AG1004">
        <v>5</v>
      </c>
      <c r="AH1004" t="s">
        <v>74</v>
      </c>
      <c r="AI1004">
        <v>1.9</v>
      </c>
      <c r="AJ1004" t="s">
        <v>74</v>
      </c>
      <c r="AK1004" t="s">
        <v>77</v>
      </c>
      <c r="AL1004" t="s">
        <v>78</v>
      </c>
      <c r="AM1004" t="s">
        <v>78</v>
      </c>
      <c r="AN1004" t="s">
        <v>78</v>
      </c>
      <c r="AO1004" t="s">
        <v>74</v>
      </c>
      <c r="AP1004" t="s">
        <v>74</v>
      </c>
      <c r="AQ1004" t="s">
        <v>74</v>
      </c>
      <c r="AR1004" t="s">
        <v>77</v>
      </c>
      <c r="AS1004" t="s">
        <v>78</v>
      </c>
      <c r="AT1004" t="s">
        <v>78</v>
      </c>
      <c r="AU1004" t="s">
        <v>78</v>
      </c>
      <c r="AV1004" t="s">
        <v>78</v>
      </c>
      <c r="AW1004" t="s">
        <v>74</v>
      </c>
      <c r="AX1004" t="s">
        <v>78</v>
      </c>
      <c r="AY1004">
        <v>4</v>
      </c>
      <c r="AZ1004">
        <f t="shared" si="85"/>
        <v>1</v>
      </c>
      <c r="BA1004">
        <f t="shared" si="85"/>
        <v>1</v>
      </c>
      <c r="BB1004">
        <f>3/5</f>
        <v>0.6</v>
      </c>
      <c r="BC1004">
        <f t="shared" si="86"/>
        <v>0</v>
      </c>
      <c r="BD1004">
        <f>3/7</f>
        <v>0.42857142857142855</v>
      </c>
      <c r="BE1004">
        <f>1/3</f>
        <v>0.33333333333333331</v>
      </c>
      <c r="BF1004">
        <f>1/16</f>
        <v>6.25E-2</v>
      </c>
      <c r="BG1004">
        <f t="shared" si="87"/>
        <v>0</v>
      </c>
      <c r="BH1004">
        <f>0/2</f>
        <v>0</v>
      </c>
      <c r="BI1004">
        <f t="shared" si="75"/>
        <v>0.4</v>
      </c>
      <c r="BJ1004">
        <f>3/11</f>
        <v>0.27272727272727271</v>
      </c>
      <c r="BK1004">
        <f t="shared" si="88"/>
        <v>0</v>
      </c>
      <c r="BL1004">
        <f>2/4</f>
        <v>0.5</v>
      </c>
      <c r="BM1004">
        <f>2/4</f>
        <v>0.5</v>
      </c>
      <c r="BN1004">
        <f>4/6</f>
        <v>0.66666666666666663</v>
      </c>
      <c r="BO1004">
        <f t="shared" si="89"/>
        <v>0</v>
      </c>
      <c r="BP1004">
        <v>0</v>
      </c>
      <c r="BQ1004" t="s">
        <v>74</v>
      </c>
      <c r="BR1004" t="s">
        <v>74</v>
      </c>
      <c r="BS1004" t="s">
        <v>74</v>
      </c>
      <c r="BT1004" t="s">
        <v>74</v>
      </c>
      <c r="BU1004" t="s">
        <v>74</v>
      </c>
      <c r="BV1004" t="s">
        <v>74</v>
      </c>
      <c r="BW1004" t="s">
        <v>74</v>
      </c>
      <c r="BX1004" t="s">
        <v>74</v>
      </c>
      <c r="BY1004" t="s">
        <v>74</v>
      </c>
      <c r="BZ1004" t="s">
        <v>74</v>
      </c>
      <c r="CA1004" t="s">
        <v>74</v>
      </c>
      <c r="CB1004" t="s">
        <v>74</v>
      </c>
      <c r="CC1004" t="s">
        <v>74</v>
      </c>
      <c r="CD1004" t="s">
        <v>74</v>
      </c>
      <c r="CE1004" t="s">
        <v>74</v>
      </c>
      <c r="CF1004">
        <v>429.45398540000002</v>
      </c>
      <c r="CG1004">
        <f>IF(CJ1004&lt;$CH$1,CJ1004,)</f>
        <v>0</v>
      </c>
      <c r="CH1004">
        <v>1</v>
      </c>
      <c r="CI1004">
        <v>1005</v>
      </c>
      <c r="CJ1004">
        <v>14999.99994</v>
      </c>
      <c r="CK1004">
        <f t="shared" si="77"/>
        <v>858.90797080000004</v>
      </c>
      <c r="CL1004">
        <f t="shared" si="78"/>
        <v>0</v>
      </c>
    </row>
    <row r="1005" spans="1:90" x14ac:dyDescent="0.25">
      <c r="A1005" s="5" t="s">
        <v>1020</v>
      </c>
      <c r="B1005" s="2" t="s">
        <v>1122</v>
      </c>
      <c r="C1005" s="10">
        <v>42795</v>
      </c>
      <c r="E1005" s="14" t="e">
        <f t="shared" si="73"/>
        <v>#NUM!</v>
      </c>
      <c r="H1005">
        <v>160</v>
      </c>
      <c r="I1005">
        <v>75.8</v>
      </c>
      <c r="J1005">
        <v>153.6</v>
      </c>
      <c r="K1005">
        <v>7.5</v>
      </c>
      <c r="L1005">
        <v>157</v>
      </c>
      <c r="M1005">
        <v>71</v>
      </c>
      <c r="N1005" t="s">
        <v>76</v>
      </c>
      <c r="O1005">
        <v>267</v>
      </c>
      <c r="P1005">
        <v>720</v>
      </c>
      <c r="Q1005">
        <v>1280</v>
      </c>
      <c r="R1005" t="s">
        <v>78</v>
      </c>
      <c r="S1005" t="s">
        <v>77</v>
      </c>
      <c r="T1005" t="s">
        <v>74</v>
      </c>
      <c r="U1005">
        <v>8</v>
      </c>
      <c r="V1005">
        <v>33.991999999999997</v>
      </c>
      <c r="W1005">
        <v>1.4</v>
      </c>
      <c r="X1005">
        <v>3</v>
      </c>
      <c r="Y1005">
        <v>32</v>
      </c>
      <c r="Z1005" t="s">
        <v>104</v>
      </c>
      <c r="AA1005">
        <v>2930</v>
      </c>
      <c r="AF1005" t="s">
        <v>74</v>
      </c>
      <c r="AG1005">
        <v>13</v>
      </c>
      <c r="AH1005">
        <v>2.2000000000000002</v>
      </c>
      <c r="AI1005">
        <v>4.9000000000000004</v>
      </c>
      <c r="AJ1005" t="s">
        <v>74</v>
      </c>
      <c r="AK1005" t="s">
        <v>77</v>
      </c>
      <c r="AL1005" t="s">
        <v>78</v>
      </c>
      <c r="AM1005" t="s">
        <v>78</v>
      </c>
      <c r="AN1005" t="s">
        <v>78</v>
      </c>
      <c r="AO1005" t="s">
        <v>74</v>
      </c>
      <c r="AP1005" t="s">
        <v>74</v>
      </c>
      <c r="AQ1005" t="s">
        <v>74</v>
      </c>
      <c r="AR1005" t="s">
        <v>77</v>
      </c>
      <c r="AS1005" t="s">
        <v>78</v>
      </c>
      <c r="AT1005" t="s">
        <v>78</v>
      </c>
      <c r="AU1005" t="s">
        <v>78</v>
      </c>
      <c r="AV1005" t="s">
        <v>78</v>
      </c>
      <c r="AW1005" t="s">
        <v>78</v>
      </c>
      <c r="AX1005" t="s">
        <v>78</v>
      </c>
      <c r="AY1005">
        <v>4</v>
      </c>
      <c r="AZ1005">
        <f t="shared" si="85"/>
        <v>1</v>
      </c>
      <c r="BA1005">
        <f t="shared" si="85"/>
        <v>1</v>
      </c>
      <c r="BB1005">
        <f>2/5</f>
        <v>0.4</v>
      </c>
      <c r="BC1005">
        <f t="shared" si="86"/>
        <v>0</v>
      </c>
      <c r="BD1005">
        <f>4/7</f>
        <v>0.5714285714285714</v>
      </c>
      <c r="BE1005">
        <f>1/3</f>
        <v>0.33333333333333331</v>
      </c>
      <c r="BF1005">
        <f>2/16</f>
        <v>0.125</v>
      </c>
      <c r="BG1005">
        <f t="shared" si="87"/>
        <v>0</v>
      </c>
      <c r="BH1005">
        <f>1/2</f>
        <v>0.5</v>
      </c>
      <c r="BI1005">
        <f t="shared" si="75"/>
        <v>0.4</v>
      </c>
      <c r="BJ1005">
        <f>3/11</f>
        <v>0.27272727272727271</v>
      </c>
      <c r="BK1005">
        <f t="shared" si="88"/>
        <v>0</v>
      </c>
      <c r="BL1005">
        <f>3/4</f>
        <v>0.75</v>
      </c>
      <c r="BM1005">
        <f>4/4</f>
        <v>1</v>
      </c>
      <c r="BN1005">
        <f>6/6</f>
        <v>1</v>
      </c>
      <c r="BO1005">
        <f t="shared" si="89"/>
        <v>0</v>
      </c>
      <c r="BP1005">
        <v>0</v>
      </c>
      <c r="BQ1005" t="s">
        <v>74</v>
      </c>
      <c r="BR1005" t="s">
        <v>74</v>
      </c>
      <c r="BS1005" t="s">
        <v>74</v>
      </c>
      <c r="BT1005" t="s">
        <v>74</v>
      </c>
      <c r="BU1005" t="s">
        <v>74</v>
      </c>
      <c r="BV1005" t="s">
        <v>74</v>
      </c>
      <c r="BW1005" t="s">
        <v>74</v>
      </c>
      <c r="BX1005" t="s">
        <v>74</v>
      </c>
      <c r="BY1005" t="s">
        <v>74</v>
      </c>
      <c r="BZ1005" t="s">
        <v>74</v>
      </c>
      <c r="CA1005" t="s">
        <v>74</v>
      </c>
      <c r="CB1005" t="s">
        <v>74</v>
      </c>
      <c r="CC1005" t="s">
        <v>74</v>
      </c>
      <c r="CD1005" t="s">
        <v>74</v>
      </c>
      <c r="CE1005" t="s">
        <v>74</v>
      </c>
      <c r="CF1005">
        <v>429.45398540000002</v>
      </c>
      <c r="CG1005">
        <f>IF(CJ1005&lt;$CH$1,CJ1005,)</f>
        <v>0</v>
      </c>
      <c r="CH1005">
        <v>1</v>
      </c>
      <c r="CI1005">
        <v>1006</v>
      </c>
      <c r="CJ1005">
        <v>14999.99993</v>
      </c>
      <c r="CK1005">
        <f t="shared" si="77"/>
        <v>858.90797080000004</v>
      </c>
      <c r="CL1005">
        <f t="shared" si="78"/>
        <v>0</v>
      </c>
    </row>
    <row r="1006" spans="1:90" x14ac:dyDescent="0.25">
      <c r="A1006" s="5" t="s">
        <v>1123</v>
      </c>
      <c r="B1006" s="2" t="s">
        <v>1124</v>
      </c>
      <c r="C1006" s="10">
        <v>42767</v>
      </c>
      <c r="E1006" s="14" t="e">
        <f t="shared" si="73"/>
        <v>#NUM!</v>
      </c>
      <c r="H1006">
        <v>200</v>
      </c>
      <c r="I1006">
        <v>72.900000000000006</v>
      </c>
      <c r="J1006">
        <v>147.9</v>
      </c>
      <c r="K1006">
        <v>7.4</v>
      </c>
      <c r="L1006">
        <v>142</v>
      </c>
      <c r="M1006">
        <v>69</v>
      </c>
      <c r="N1006" t="s">
        <v>76</v>
      </c>
      <c r="O1006">
        <v>282</v>
      </c>
      <c r="P1006">
        <v>720</v>
      </c>
      <c r="Q1006">
        <v>1280</v>
      </c>
      <c r="R1006" t="s">
        <v>77</v>
      </c>
      <c r="S1006" t="s">
        <v>77</v>
      </c>
      <c r="T1006" t="s">
        <v>74</v>
      </c>
      <c r="U1006">
        <v>4</v>
      </c>
      <c r="V1006">
        <v>32</v>
      </c>
      <c r="W1006">
        <v>1.4</v>
      </c>
      <c r="X1006">
        <v>2</v>
      </c>
      <c r="Y1006">
        <v>16</v>
      </c>
      <c r="Z1006" t="s">
        <v>104</v>
      </c>
      <c r="AA1006">
        <v>2730</v>
      </c>
      <c r="AF1006" t="s">
        <v>74</v>
      </c>
      <c r="AG1006">
        <v>13</v>
      </c>
      <c r="AH1006">
        <v>2</v>
      </c>
      <c r="AI1006">
        <v>5</v>
      </c>
      <c r="AJ1006" t="s">
        <v>74</v>
      </c>
      <c r="AK1006" t="s">
        <v>77</v>
      </c>
      <c r="AL1006" t="s">
        <v>78</v>
      </c>
      <c r="AM1006" t="s">
        <v>78</v>
      </c>
      <c r="AN1006" t="s">
        <v>78</v>
      </c>
      <c r="AO1006" t="s">
        <v>74</v>
      </c>
      <c r="AP1006" t="s">
        <v>78</v>
      </c>
      <c r="AQ1006" t="s">
        <v>74</v>
      </c>
      <c r="AR1006" t="s">
        <v>77</v>
      </c>
      <c r="AS1006" t="s">
        <v>78</v>
      </c>
      <c r="AT1006" t="s">
        <v>78</v>
      </c>
      <c r="AU1006" t="s">
        <v>78</v>
      </c>
      <c r="AV1006" t="s">
        <v>78</v>
      </c>
      <c r="AW1006" t="s">
        <v>78</v>
      </c>
      <c r="AX1006" t="s">
        <v>78</v>
      </c>
      <c r="AY1006">
        <v>4.0999999999999996</v>
      </c>
      <c r="AZ1006">
        <f t="shared" ref="AZ1006:AZ1027" si="96">2/2</f>
        <v>1</v>
      </c>
      <c r="BA1006">
        <f>1/2</f>
        <v>0.5</v>
      </c>
      <c r="BB1006">
        <f>3/5</f>
        <v>0.6</v>
      </c>
      <c r="BC1006">
        <f t="shared" si="86"/>
        <v>0</v>
      </c>
      <c r="BD1006">
        <f>3/7</f>
        <v>0.42857142857142855</v>
      </c>
      <c r="BE1006">
        <f>2/3</f>
        <v>0.66666666666666663</v>
      </c>
      <c r="BF1006">
        <f>1/16</f>
        <v>6.25E-2</v>
      </c>
      <c r="BG1006">
        <f t="shared" si="87"/>
        <v>0</v>
      </c>
      <c r="BH1006">
        <f>0/2</f>
        <v>0</v>
      </c>
      <c r="BI1006">
        <f>1/5</f>
        <v>0.2</v>
      </c>
      <c r="BJ1006">
        <f>2/11</f>
        <v>0.18181818181818182</v>
      </c>
      <c r="BK1006">
        <f t="shared" si="88"/>
        <v>0</v>
      </c>
      <c r="BL1006">
        <f>2/4</f>
        <v>0.5</v>
      </c>
      <c r="BM1006">
        <f>1/4</f>
        <v>0.25</v>
      </c>
      <c r="BN1006">
        <f>4/6</f>
        <v>0.66666666666666663</v>
      </c>
      <c r="BO1006">
        <f t="shared" si="89"/>
        <v>0</v>
      </c>
      <c r="BP1006">
        <v>0</v>
      </c>
      <c r="BQ1006" t="s">
        <v>74</v>
      </c>
      <c r="BR1006" t="s">
        <v>74</v>
      </c>
      <c r="BS1006" t="s">
        <v>74</v>
      </c>
      <c r="BT1006" t="s">
        <v>74</v>
      </c>
      <c r="BU1006" t="s">
        <v>74</v>
      </c>
      <c r="BV1006" t="s">
        <v>74</v>
      </c>
      <c r="BW1006" t="s">
        <v>74</v>
      </c>
      <c r="BX1006" t="s">
        <v>74</v>
      </c>
      <c r="BY1006" t="s">
        <v>74</v>
      </c>
      <c r="BZ1006" t="s">
        <v>74</v>
      </c>
      <c r="CA1006" t="s">
        <v>74</v>
      </c>
      <c r="CB1006" t="s">
        <v>74</v>
      </c>
      <c r="CC1006" t="s">
        <v>74</v>
      </c>
      <c r="CD1006" t="s">
        <v>74</v>
      </c>
      <c r="CE1006" t="s">
        <v>74</v>
      </c>
      <c r="CF1006">
        <v>578.5155115</v>
      </c>
      <c r="CG1006">
        <f>IF(CJ1006&lt;$CH$1,CJ1006,)</f>
        <v>0</v>
      </c>
      <c r="CH1006">
        <v>1</v>
      </c>
      <c r="CI1006">
        <v>1007</v>
      </c>
      <c r="CJ1006">
        <v>14979.470230000001</v>
      </c>
      <c r="CK1006">
        <f t="shared" si="77"/>
        <v>1157.031023</v>
      </c>
      <c r="CL1006">
        <f t="shared" si="78"/>
        <v>0</v>
      </c>
    </row>
    <row r="1007" spans="1:90" x14ac:dyDescent="0.25">
      <c r="A1007" s="5" t="s">
        <v>1020</v>
      </c>
      <c r="B1007" s="2" t="s">
        <v>1125</v>
      </c>
      <c r="C1007" s="10">
        <v>42736</v>
      </c>
      <c r="E1007" s="14" t="e">
        <f t="shared" si="73"/>
        <v>#NUM!</v>
      </c>
      <c r="H1007">
        <v>450</v>
      </c>
      <c r="I1007">
        <v>74</v>
      </c>
      <c r="J1007">
        <v>152.6</v>
      </c>
      <c r="K1007">
        <v>7.3</v>
      </c>
      <c r="L1007">
        <v>158</v>
      </c>
      <c r="M1007">
        <v>73</v>
      </c>
      <c r="N1007" t="s">
        <v>76</v>
      </c>
      <c r="O1007">
        <v>401</v>
      </c>
      <c r="P1007">
        <v>1080</v>
      </c>
      <c r="Q1007">
        <v>1920</v>
      </c>
      <c r="R1007" t="s">
        <v>77</v>
      </c>
      <c r="S1007" t="s">
        <v>78</v>
      </c>
      <c r="T1007" t="s">
        <v>74</v>
      </c>
      <c r="U1007">
        <v>8</v>
      </c>
      <c r="V1007">
        <v>60</v>
      </c>
      <c r="W1007">
        <v>2</v>
      </c>
      <c r="X1007">
        <v>4</v>
      </c>
      <c r="Y1007">
        <v>64</v>
      </c>
      <c r="Z1007" t="s">
        <v>77</v>
      </c>
      <c r="AA1007">
        <v>3160</v>
      </c>
      <c r="AB1007">
        <v>76</v>
      </c>
      <c r="AC1007">
        <v>26.47</v>
      </c>
      <c r="AD1007">
        <v>11.43</v>
      </c>
      <c r="AE1007">
        <v>9.18</v>
      </c>
      <c r="AF1007" t="s">
        <v>74</v>
      </c>
      <c r="AG1007">
        <v>16</v>
      </c>
      <c r="AH1007">
        <v>2</v>
      </c>
      <c r="AI1007">
        <v>20</v>
      </c>
      <c r="AJ1007">
        <v>2</v>
      </c>
      <c r="AK1007" t="s">
        <v>78</v>
      </c>
      <c r="AL1007" t="s">
        <v>78</v>
      </c>
      <c r="AM1007" t="s">
        <v>78</v>
      </c>
      <c r="AN1007" t="s">
        <v>78</v>
      </c>
      <c r="AO1007" t="s">
        <v>78</v>
      </c>
      <c r="AP1007" t="s">
        <v>78</v>
      </c>
      <c r="AQ1007" t="s">
        <v>74</v>
      </c>
      <c r="AR1007" t="s">
        <v>77</v>
      </c>
      <c r="AS1007" t="s">
        <v>78</v>
      </c>
      <c r="AT1007" t="s">
        <v>77</v>
      </c>
      <c r="AU1007" t="s">
        <v>78</v>
      </c>
      <c r="AV1007" t="s">
        <v>78</v>
      </c>
      <c r="AW1007" t="s">
        <v>74</v>
      </c>
      <c r="AX1007" t="s">
        <v>78</v>
      </c>
      <c r="AY1007">
        <v>4.2</v>
      </c>
      <c r="AZ1007">
        <f t="shared" si="96"/>
        <v>1</v>
      </c>
      <c r="BA1007">
        <f t="shared" ref="BA1007:BA1027" si="97">2/2</f>
        <v>1</v>
      </c>
      <c r="BB1007">
        <f>3/5</f>
        <v>0.6</v>
      </c>
      <c r="BC1007">
        <f t="shared" si="86"/>
        <v>0</v>
      </c>
      <c r="BD1007">
        <f>3/7</f>
        <v>0.42857142857142855</v>
      </c>
      <c r="BE1007">
        <f>1/3</f>
        <v>0.33333333333333331</v>
      </c>
      <c r="BF1007">
        <f>1/16</f>
        <v>6.25E-2</v>
      </c>
      <c r="BG1007">
        <f t="shared" si="87"/>
        <v>0</v>
      </c>
      <c r="BH1007">
        <f>0/2</f>
        <v>0</v>
      </c>
      <c r="BI1007">
        <f t="shared" ref="BI1007:BI1027" si="98">2/5</f>
        <v>0.4</v>
      </c>
      <c r="BJ1007">
        <f>3/11</f>
        <v>0.27272727272727271</v>
      </c>
      <c r="BK1007">
        <f t="shared" si="88"/>
        <v>0</v>
      </c>
      <c r="BL1007">
        <f>2/4</f>
        <v>0.5</v>
      </c>
      <c r="BM1007">
        <f>2/4</f>
        <v>0.5</v>
      </c>
      <c r="BN1007">
        <f>4/6</f>
        <v>0.66666666666666663</v>
      </c>
      <c r="BO1007">
        <f t="shared" si="89"/>
        <v>0</v>
      </c>
      <c r="BP1007">
        <v>1</v>
      </c>
      <c r="BQ1007" t="s">
        <v>74</v>
      </c>
      <c r="BR1007" t="s">
        <v>74</v>
      </c>
      <c r="BS1007" t="s">
        <v>74</v>
      </c>
      <c r="BT1007" t="s">
        <v>74</v>
      </c>
      <c r="BU1007" t="s">
        <v>74</v>
      </c>
      <c r="BV1007" t="s">
        <v>74</v>
      </c>
      <c r="BW1007" t="s">
        <v>74</v>
      </c>
      <c r="BX1007" t="s">
        <v>74</v>
      </c>
      <c r="BY1007" t="s">
        <v>74</v>
      </c>
      <c r="BZ1007" t="s">
        <v>74</v>
      </c>
      <c r="CA1007" t="s">
        <v>74</v>
      </c>
      <c r="CB1007" t="s">
        <v>74</v>
      </c>
      <c r="CC1007" t="s">
        <v>74</v>
      </c>
      <c r="CD1007" t="s">
        <v>74</v>
      </c>
      <c r="CE1007" t="s">
        <v>74</v>
      </c>
      <c r="CF1007">
        <v>652.85117290000005</v>
      </c>
      <c r="CG1007">
        <f>IF(CJ1007&lt;$CH$1,CJ1007,)</f>
        <v>4445.9752840000001</v>
      </c>
      <c r="CH1007">
        <v>1</v>
      </c>
      <c r="CI1007">
        <v>1008</v>
      </c>
      <c r="CJ1007">
        <v>4445.9752840000001</v>
      </c>
      <c r="CK1007">
        <f t="shared" si="77"/>
        <v>1305.7023458000001</v>
      </c>
      <c r="CL1007">
        <f t="shared" si="78"/>
        <v>2435.3674353413958</v>
      </c>
    </row>
    <row r="1008" spans="1:90" x14ac:dyDescent="0.25">
      <c r="A1008" s="5" t="s">
        <v>1020</v>
      </c>
      <c r="B1008" s="2" t="s">
        <v>1126</v>
      </c>
      <c r="C1008" s="10">
        <v>42736</v>
      </c>
      <c r="E1008" s="14" t="e">
        <f t="shared" si="73"/>
        <v>#NUM!</v>
      </c>
      <c r="H1008">
        <v>329</v>
      </c>
      <c r="I1008">
        <v>75.5</v>
      </c>
      <c r="J1008">
        <v>153.80000000000001</v>
      </c>
      <c r="K1008">
        <v>7.6</v>
      </c>
      <c r="L1008">
        <v>155</v>
      </c>
      <c r="M1008">
        <v>71</v>
      </c>
      <c r="N1008" t="s">
        <v>76</v>
      </c>
      <c r="O1008">
        <v>267</v>
      </c>
      <c r="P1008">
        <v>720</v>
      </c>
      <c r="Q1008">
        <v>1280</v>
      </c>
      <c r="R1008" t="s">
        <v>77</v>
      </c>
      <c r="S1008" t="s">
        <v>78</v>
      </c>
      <c r="T1008" t="s">
        <v>74</v>
      </c>
      <c r="U1008">
        <v>8</v>
      </c>
      <c r="V1008">
        <v>41</v>
      </c>
      <c r="W1008">
        <v>1.5</v>
      </c>
      <c r="X1008">
        <v>3</v>
      </c>
      <c r="Y1008">
        <v>32</v>
      </c>
      <c r="Z1008" t="s">
        <v>107</v>
      </c>
      <c r="AA1008">
        <v>3000</v>
      </c>
      <c r="AF1008" t="s">
        <v>74</v>
      </c>
      <c r="AG1008">
        <v>13</v>
      </c>
      <c r="AH1008">
        <v>2.2000000000000002</v>
      </c>
      <c r="AI1008">
        <v>16</v>
      </c>
      <c r="AJ1008">
        <v>2</v>
      </c>
      <c r="AK1008" t="s">
        <v>77</v>
      </c>
      <c r="AL1008" t="s">
        <v>78</v>
      </c>
      <c r="AM1008" t="s">
        <v>78</v>
      </c>
      <c r="AN1008" t="s">
        <v>78</v>
      </c>
      <c r="AO1008" t="s">
        <v>78</v>
      </c>
      <c r="AP1008" t="s">
        <v>74</v>
      </c>
      <c r="AQ1008" t="s">
        <v>74</v>
      </c>
      <c r="AR1008" t="s">
        <v>77</v>
      </c>
      <c r="AS1008" t="s">
        <v>78</v>
      </c>
      <c r="AT1008" t="s">
        <v>78</v>
      </c>
      <c r="AU1008" t="s">
        <v>78</v>
      </c>
      <c r="AV1008" t="s">
        <v>78</v>
      </c>
      <c r="AW1008" t="s">
        <v>78</v>
      </c>
      <c r="AX1008" t="s">
        <v>78</v>
      </c>
      <c r="AY1008">
        <v>4</v>
      </c>
      <c r="AZ1008">
        <f t="shared" si="96"/>
        <v>1</v>
      </c>
      <c r="BA1008">
        <f t="shared" si="97"/>
        <v>1</v>
      </c>
      <c r="BB1008">
        <f>2/5</f>
        <v>0.4</v>
      </c>
      <c r="BC1008">
        <f t="shared" si="86"/>
        <v>0</v>
      </c>
      <c r="BD1008">
        <f>3/7</f>
        <v>0.42857142857142855</v>
      </c>
      <c r="BE1008">
        <f>1/3</f>
        <v>0.33333333333333331</v>
      </c>
      <c r="BF1008">
        <f>1/16</f>
        <v>6.25E-2</v>
      </c>
      <c r="BG1008">
        <f t="shared" si="87"/>
        <v>0</v>
      </c>
      <c r="BH1008">
        <f>0/2</f>
        <v>0</v>
      </c>
      <c r="BI1008">
        <f t="shared" si="98"/>
        <v>0.4</v>
      </c>
      <c r="BJ1008">
        <f>3/11</f>
        <v>0.27272727272727271</v>
      </c>
      <c r="BK1008">
        <f t="shared" si="88"/>
        <v>0</v>
      </c>
      <c r="BL1008">
        <f>2/4</f>
        <v>0.5</v>
      </c>
      <c r="BM1008">
        <f>2/4</f>
        <v>0.5</v>
      </c>
      <c r="BN1008">
        <f>3/6</f>
        <v>0.5</v>
      </c>
      <c r="BO1008">
        <f t="shared" si="89"/>
        <v>0</v>
      </c>
      <c r="BP1008">
        <v>0</v>
      </c>
      <c r="BQ1008" t="s">
        <v>74</v>
      </c>
      <c r="BR1008" t="s">
        <v>74</v>
      </c>
      <c r="BS1008" t="s">
        <v>74</v>
      </c>
      <c r="BT1008" t="s">
        <v>74</v>
      </c>
      <c r="BU1008" t="s">
        <v>74</v>
      </c>
      <c r="BV1008" t="s">
        <v>74</v>
      </c>
      <c r="BW1008" t="s">
        <v>74</v>
      </c>
      <c r="BX1008" t="s">
        <v>74</v>
      </c>
      <c r="BY1008" t="s">
        <v>74</v>
      </c>
      <c r="BZ1008" t="s">
        <v>74</v>
      </c>
      <c r="CA1008" t="s">
        <v>74</v>
      </c>
      <c r="CB1008" t="s">
        <v>74</v>
      </c>
      <c r="CC1008" t="s">
        <v>74</v>
      </c>
      <c r="CD1008" t="s">
        <v>74</v>
      </c>
      <c r="CE1008" t="s">
        <v>74</v>
      </c>
      <c r="CF1008">
        <v>652.85117290000005</v>
      </c>
      <c r="CG1008">
        <f>IF(CJ1008&lt;$CH$1,CJ1008,)</f>
        <v>3360.0006450000001</v>
      </c>
      <c r="CH1008">
        <v>1</v>
      </c>
      <c r="CI1008">
        <v>1009</v>
      </c>
      <c r="CJ1008">
        <v>3360.0006450000001</v>
      </c>
      <c r="CK1008">
        <f t="shared" si="77"/>
        <v>1305.7023458000001</v>
      </c>
      <c r="CL1008">
        <f t="shared" si="78"/>
        <v>1840.5041933110049</v>
      </c>
    </row>
    <row r="1009" spans="1:90" x14ac:dyDescent="0.25">
      <c r="A1009" s="5" t="s">
        <v>1020</v>
      </c>
      <c r="B1009" s="2" t="s">
        <v>1127</v>
      </c>
      <c r="C1009" s="10">
        <v>42675</v>
      </c>
      <c r="E1009" s="14" t="e">
        <f t="shared" si="73"/>
        <v>#NUM!</v>
      </c>
      <c r="H1009">
        <v>280</v>
      </c>
      <c r="I1009">
        <v>75.5</v>
      </c>
      <c r="J1009">
        <v>153.80000000000001</v>
      </c>
      <c r="K1009">
        <v>7.6</v>
      </c>
      <c r="L1009">
        <v>154</v>
      </c>
      <c r="M1009">
        <v>71</v>
      </c>
      <c r="N1009" t="s">
        <v>76</v>
      </c>
      <c r="O1009">
        <v>267</v>
      </c>
      <c r="P1009">
        <v>720</v>
      </c>
      <c r="Q1009">
        <v>1280</v>
      </c>
      <c r="R1009" t="s">
        <v>77</v>
      </c>
      <c r="S1009" t="s">
        <v>78</v>
      </c>
      <c r="T1009" t="s">
        <v>74</v>
      </c>
      <c r="U1009">
        <v>8</v>
      </c>
      <c r="V1009">
        <v>41.115000000000002</v>
      </c>
      <c r="W1009">
        <v>1.5</v>
      </c>
      <c r="X1009">
        <v>4</v>
      </c>
      <c r="Y1009">
        <v>32</v>
      </c>
      <c r="Z1009" t="s">
        <v>104</v>
      </c>
      <c r="AA1009">
        <v>3000</v>
      </c>
      <c r="AB1009">
        <v>60</v>
      </c>
      <c r="AC1009">
        <v>27.37</v>
      </c>
      <c r="AD1009">
        <v>5.03</v>
      </c>
      <c r="AE1009">
        <v>8.82</v>
      </c>
      <c r="AF1009" t="s">
        <v>74</v>
      </c>
      <c r="AG1009">
        <v>13</v>
      </c>
      <c r="AH1009" t="s">
        <v>74</v>
      </c>
      <c r="AI1009">
        <v>20.2</v>
      </c>
      <c r="AJ1009" t="s">
        <v>74</v>
      </c>
      <c r="AK1009" t="s">
        <v>78</v>
      </c>
      <c r="AL1009" t="s">
        <v>78</v>
      </c>
      <c r="AM1009" t="s">
        <v>78</v>
      </c>
      <c r="AN1009" t="s">
        <v>78</v>
      </c>
      <c r="AO1009" t="s">
        <v>78</v>
      </c>
      <c r="AP1009" t="s">
        <v>74</v>
      </c>
      <c r="AQ1009" t="s">
        <v>74</v>
      </c>
      <c r="AR1009" t="s">
        <v>77</v>
      </c>
      <c r="AS1009" t="s">
        <v>78</v>
      </c>
      <c r="AT1009" t="s">
        <v>78</v>
      </c>
      <c r="AU1009" t="s">
        <v>78</v>
      </c>
      <c r="AV1009" t="s">
        <v>78</v>
      </c>
      <c r="AW1009" t="s">
        <v>78</v>
      </c>
      <c r="AX1009" t="s">
        <v>78</v>
      </c>
      <c r="AY1009">
        <v>4.0999999999999996</v>
      </c>
      <c r="AZ1009">
        <f t="shared" si="96"/>
        <v>1</v>
      </c>
      <c r="BA1009">
        <f t="shared" si="97"/>
        <v>1</v>
      </c>
      <c r="BB1009">
        <f>2/5</f>
        <v>0.4</v>
      </c>
      <c r="BC1009">
        <f t="shared" si="86"/>
        <v>0</v>
      </c>
      <c r="BD1009">
        <f>2/7</f>
        <v>0.2857142857142857</v>
      </c>
      <c r="BE1009">
        <f>1/3</f>
        <v>0.33333333333333331</v>
      </c>
      <c r="BF1009">
        <f>1/16</f>
        <v>6.25E-2</v>
      </c>
      <c r="BG1009">
        <f t="shared" si="87"/>
        <v>0</v>
      </c>
      <c r="BH1009">
        <f>0/2</f>
        <v>0</v>
      </c>
      <c r="BI1009">
        <f t="shared" si="98"/>
        <v>0.4</v>
      </c>
      <c r="BJ1009">
        <f>2/11</f>
        <v>0.18181818181818182</v>
      </c>
      <c r="BK1009">
        <f t="shared" si="88"/>
        <v>0</v>
      </c>
      <c r="BL1009">
        <f>2/4</f>
        <v>0.5</v>
      </c>
      <c r="BM1009">
        <f>2/4</f>
        <v>0.5</v>
      </c>
      <c r="BN1009">
        <f>4/6</f>
        <v>0.66666666666666663</v>
      </c>
      <c r="BO1009">
        <f t="shared" si="89"/>
        <v>0</v>
      </c>
      <c r="BP1009">
        <v>0</v>
      </c>
      <c r="BQ1009" t="s">
        <v>74</v>
      </c>
      <c r="BR1009" t="s">
        <v>74</v>
      </c>
      <c r="BS1009" t="s">
        <v>74</v>
      </c>
      <c r="BT1009" t="s">
        <v>74</v>
      </c>
      <c r="BU1009" t="s">
        <v>74</v>
      </c>
      <c r="BV1009" t="s">
        <v>74</v>
      </c>
      <c r="BW1009" t="s">
        <v>74</v>
      </c>
      <c r="BX1009" t="s">
        <v>74</v>
      </c>
      <c r="BY1009" t="s">
        <v>74</v>
      </c>
      <c r="BZ1009" t="s">
        <v>74</v>
      </c>
      <c r="CA1009" t="s">
        <v>74</v>
      </c>
      <c r="CB1009" t="s">
        <v>74</v>
      </c>
      <c r="CC1009" t="s">
        <v>74</v>
      </c>
      <c r="CD1009" t="s">
        <v>74</v>
      </c>
      <c r="CE1009" t="s">
        <v>74</v>
      </c>
      <c r="CF1009">
        <v>717.04173130000004</v>
      </c>
      <c r="CG1009">
        <f>IF(CJ1009&lt;$CH$1,CJ1009,)</f>
        <v>0</v>
      </c>
      <c r="CH1009">
        <v>1</v>
      </c>
      <c r="CI1009">
        <v>1010</v>
      </c>
      <c r="CJ1009">
        <v>14999.408100000001</v>
      </c>
      <c r="CK1009">
        <f t="shared" si="77"/>
        <v>1434.0834626000001</v>
      </c>
      <c r="CL1009">
        <f t="shared" si="78"/>
        <v>0</v>
      </c>
    </row>
    <row r="1010" spans="1:90" x14ac:dyDescent="0.25">
      <c r="A1010" s="5" t="s">
        <v>1020</v>
      </c>
      <c r="B1010" s="2" t="s">
        <v>1128</v>
      </c>
      <c r="C1010" s="10">
        <v>42675</v>
      </c>
      <c r="E1010" s="14" t="e">
        <f t="shared" si="73"/>
        <v>#NUM!</v>
      </c>
      <c r="H1010">
        <v>380</v>
      </c>
      <c r="I1010">
        <v>74</v>
      </c>
      <c r="J1010">
        <v>152.6</v>
      </c>
      <c r="K1010">
        <v>7</v>
      </c>
      <c r="L1010">
        <v>154</v>
      </c>
      <c r="M1010">
        <v>73</v>
      </c>
      <c r="N1010" t="s">
        <v>111</v>
      </c>
      <c r="O1010">
        <v>401</v>
      </c>
      <c r="P1010">
        <v>1080</v>
      </c>
      <c r="Q1010">
        <v>1920</v>
      </c>
      <c r="R1010" t="s">
        <v>78</v>
      </c>
      <c r="S1010" t="s">
        <v>78</v>
      </c>
      <c r="T1010" t="s">
        <v>74</v>
      </c>
      <c r="U1010">
        <v>8</v>
      </c>
      <c r="V1010">
        <v>60.06</v>
      </c>
      <c r="W1010">
        <v>2</v>
      </c>
      <c r="X1010">
        <v>4</v>
      </c>
      <c r="Y1010">
        <v>64</v>
      </c>
      <c r="Z1010" t="s">
        <v>77</v>
      </c>
      <c r="AA1010">
        <v>3050</v>
      </c>
      <c r="AF1010" t="s">
        <v>74</v>
      </c>
      <c r="AG1010">
        <v>15.9</v>
      </c>
      <c r="AH1010">
        <v>2</v>
      </c>
      <c r="AI1010">
        <v>20.2</v>
      </c>
      <c r="AJ1010" t="s">
        <v>74</v>
      </c>
      <c r="AK1010" t="s">
        <v>78</v>
      </c>
      <c r="AL1010" t="s">
        <v>78</v>
      </c>
      <c r="AM1010" t="s">
        <v>78</v>
      </c>
      <c r="AN1010" t="s">
        <v>78</v>
      </c>
      <c r="AO1010" t="s">
        <v>78</v>
      </c>
      <c r="AP1010" t="s">
        <v>78</v>
      </c>
      <c r="AQ1010" t="s">
        <v>74</v>
      </c>
      <c r="AR1010" t="s">
        <v>77</v>
      </c>
      <c r="AS1010" t="s">
        <v>78</v>
      </c>
      <c r="AT1010" t="s">
        <v>77</v>
      </c>
      <c r="AU1010" t="s">
        <v>78</v>
      </c>
      <c r="AV1010" t="s">
        <v>78</v>
      </c>
      <c r="AW1010" t="s">
        <v>78</v>
      </c>
      <c r="AX1010" t="s">
        <v>78</v>
      </c>
      <c r="AY1010">
        <v>4.2</v>
      </c>
      <c r="AZ1010">
        <f t="shared" si="96"/>
        <v>1</v>
      </c>
      <c r="BA1010">
        <f t="shared" si="97"/>
        <v>1</v>
      </c>
      <c r="BB1010">
        <f>2/5</f>
        <v>0.4</v>
      </c>
      <c r="BC1010">
        <f t="shared" si="86"/>
        <v>0</v>
      </c>
      <c r="BD1010">
        <f>4/7</f>
        <v>0.5714285714285714</v>
      </c>
      <c r="BE1010">
        <f>2/3</f>
        <v>0.66666666666666663</v>
      </c>
      <c r="BF1010">
        <f>4/16</f>
        <v>0.25</v>
      </c>
      <c r="BG1010">
        <f t="shared" si="87"/>
        <v>0</v>
      </c>
      <c r="BH1010">
        <f>1/2</f>
        <v>0.5</v>
      </c>
      <c r="BI1010">
        <f t="shared" si="98"/>
        <v>0.4</v>
      </c>
      <c r="BJ1010">
        <f>4/11</f>
        <v>0.36363636363636365</v>
      </c>
      <c r="BK1010">
        <f t="shared" si="88"/>
        <v>0</v>
      </c>
      <c r="BL1010">
        <f>3/4</f>
        <v>0.75</v>
      </c>
      <c r="BM1010">
        <f>4/4</f>
        <v>1</v>
      </c>
      <c r="BN1010">
        <f>6/6</f>
        <v>1</v>
      </c>
      <c r="BO1010">
        <f t="shared" si="89"/>
        <v>0</v>
      </c>
      <c r="BP1010">
        <v>0</v>
      </c>
      <c r="BQ1010" t="s">
        <v>74</v>
      </c>
      <c r="BR1010" t="s">
        <v>74</v>
      </c>
      <c r="BS1010" t="s">
        <v>74</v>
      </c>
      <c r="BT1010" t="s">
        <v>74</v>
      </c>
      <c r="BU1010" t="s">
        <v>74</v>
      </c>
      <c r="BV1010" t="s">
        <v>74</v>
      </c>
      <c r="BW1010" t="s">
        <v>74</v>
      </c>
      <c r="BX1010" t="s">
        <v>74</v>
      </c>
      <c r="BY1010" t="s">
        <v>74</v>
      </c>
      <c r="BZ1010" t="s">
        <v>74</v>
      </c>
      <c r="CA1010" t="s">
        <v>74</v>
      </c>
      <c r="CB1010" t="s">
        <v>74</v>
      </c>
      <c r="CC1010" t="s">
        <v>74</v>
      </c>
      <c r="CD1010" t="s">
        <v>74</v>
      </c>
      <c r="CE1010" t="s">
        <v>74</v>
      </c>
      <c r="CF1010">
        <v>717.04173130000004</v>
      </c>
      <c r="CG1010">
        <f>IF(CJ1010&lt;$CH$1,CJ1010,)</f>
        <v>0</v>
      </c>
      <c r="CH1010">
        <v>1</v>
      </c>
      <c r="CI1010">
        <v>1011</v>
      </c>
      <c r="CJ1010">
        <v>14999.99994</v>
      </c>
      <c r="CK1010">
        <f t="shared" si="77"/>
        <v>1434.0834626000001</v>
      </c>
      <c r="CL1010">
        <f t="shared" si="78"/>
        <v>0</v>
      </c>
    </row>
    <row r="1011" spans="1:90" x14ac:dyDescent="0.25">
      <c r="A1011" s="5" t="s">
        <v>1020</v>
      </c>
      <c r="B1011" s="2" t="s">
        <v>1129</v>
      </c>
      <c r="C1011" s="10">
        <v>42675</v>
      </c>
      <c r="E1011" s="14" t="e">
        <f t="shared" si="73"/>
        <v>#NUM!</v>
      </c>
      <c r="H1011">
        <v>732</v>
      </c>
      <c r="I1011">
        <v>73.599999999999994</v>
      </c>
      <c r="J1011">
        <v>153.80000000000001</v>
      </c>
      <c r="K1011">
        <v>8.4</v>
      </c>
      <c r="L1011">
        <v>178</v>
      </c>
      <c r="M1011">
        <v>72</v>
      </c>
      <c r="N1011" t="s">
        <v>111</v>
      </c>
      <c r="O1011">
        <v>538</v>
      </c>
      <c r="P1011">
        <v>1440</v>
      </c>
      <c r="Q1011">
        <v>2560</v>
      </c>
      <c r="R1011" t="s">
        <v>77</v>
      </c>
      <c r="S1011" t="s">
        <v>77</v>
      </c>
      <c r="T1011" t="s">
        <v>74</v>
      </c>
      <c r="U1011">
        <v>4</v>
      </c>
      <c r="V1011">
        <v>165.72499999999999</v>
      </c>
      <c r="W1011">
        <v>2.2000000000000002</v>
      </c>
      <c r="X1011">
        <v>6</v>
      </c>
      <c r="Y1011">
        <v>128</v>
      </c>
      <c r="Z1011" t="s">
        <v>77</v>
      </c>
      <c r="AA1011">
        <v>4080</v>
      </c>
      <c r="AF1011" t="s">
        <v>74</v>
      </c>
      <c r="AG1011">
        <v>12</v>
      </c>
      <c r="AH1011">
        <v>1.7</v>
      </c>
      <c r="AI1011">
        <v>16</v>
      </c>
      <c r="AJ1011">
        <v>2</v>
      </c>
      <c r="AK1011" t="s">
        <v>78</v>
      </c>
      <c r="AL1011" t="s">
        <v>78</v>
      </c>
      <c r="AM1011" t="s">
        <v>78</v>
      </c>
      <c r="AN1011" t="s">
        <v>78</v>
      </c>
      <c r="AO1011" t="s">
        <v>78</v>
      </c>
      <c r="AP1011" t="s">
        <v>78</v>
      </c>
      <c r="AQ1011" t="s">
        <v>74</v>
      </c>
      <c r="AR1011" t="s">
        <v>77</v>
      </c>
      <c r="AS1011" t="s">
        <v>78</v>
      </c>
      <c r="AT1011" t="s">
        <v>77</v>
      </c>
      <c r="AU1011" t="s">
        <v>78</v>
      </c>
      <c r="AV1011" t="s">
        <v>78</v>
      </c>
      <c r="AW1011" t="s">
        <v>78</v>
      </c>
      <c r="AX1011" t="s">
        <v>78</v>
      </c>
      <c r="AY1011">
        <v>4.2</v>
      </c>
      <c r="AZ1011">
        <f t="shared" si="96"/>
        <v>1</v>
      </c>
      <c r="BA1011">
        <f t="shared" si="97"/>
        <v>1</v>
      </c>
      <c r="BB1011">
        <f>3/5</f>
        <v>0.6</v>
      </c>
      <c r="BC1011">
        <f t="shared" si="86"/>
        <v>0</v>
      </c>
      <c r="BD1011">
        <f>4/7</f>
        <v>0.5714285714285714</v>
      </c>
      <c r="BE1011">
        <f>2/3</f>
        <v>0.66666666666666663</v>
      </c>
      <c r="BF1011">
        <f>5/16</f>
        <v>0.3125</v>
      </c>
      <c r="BG1011">
        <f t="shared" si="87"/>
        <v>0</v>
      </c>
      <c r="BH1011">
        <f>1/2</f>
        <v>0.5</v>
      </c>
      <c r="BI1011">
        <f t="shared" si="98"/>
        <v>0.4</v>
      </c>
      <c r="BJ1011">
        <f>4/11</f>
        <v>0.36363636363636365</v>
      </c>
      <c r="BK1011">
        <f t="shared" si="88"/>
        <v>0</v>
      </c>
      <c r="BL1011">
        <f>3/4</f>
        <v>0.75</v>
      </c>
      <c r="BM1011">
        <f>4/4</f>
        <v>1</v>
      </c>
      <c r="BN1011">
        <f>6/6</f>
        <v>1</v>
      </c>
      <c r="BO1011">
        <f t="shared" si="89"/>
        <v>0</v>
      </c>
      <c r="BP1011">
        <v>1</v>
      </c>
      <c r="BQ1011" t="s">
        <v>74</v>
      </c>
      <c r="BR1011" t="s">
        <v>74</v>
      </c>
      <c r="BS1011" t="s">
        <v>74</v>
      </c>
      <c r="BT1011" t="s">
        <v>74</v>
      </c>
      <c r="BU1011" t="s">
        <v>74</v>
      </c>
      <c r="BV1011" t="s">
        <v>74</v>
      </c>
      <c r="BW1011" t="s">
        <v>74</v>
      </c>
      <c r="BX1011" t="s">
        <v>74</v>
      </c>
      <c r="BY1011" t="s">
        <v>74</v>
      </c>
      <c r="BZ1011" t="s">
        <v>74</v>
      </c>
      <c r="CA1011" t="s">
        <v>74</v>
      </c>
      <c r="CB1011" t="s">
        <v>74</v>
      </c>
      <c r="CC1011" t="s">
        <v>74</v>
      </c>
      <c r="CD1011" t="s">
        <v>74</v>
      </c>
      <c r="CE1011" t="s">
        <v>74</v>
      </c>
      <c r="CF1011">
        <v>717.04173130000004</v>
      </c>
      <c r="CG1011">
        <f>IF(CJ1011&lt;$CH$1,CJ1011,)</f>
        <v>0</v>
      </c>
      <c r="CH1011">
        <v>1</v>
      </c>
      <c r="CI1011">
        <v>1012</v>
      </c>
      <c r="CJ1011">
        <v>14999.99994</v>
      </c>
      <c r="CK1011">
        <f t="shared" si="77"/>
        <v>1434.0834626000001</v>
      </c>
      <c r="CL1011">
        <f t="shared" si="78"/>
        <v>0</v>
      </c>
    </row>
    <row r="1012" spans="1:90" x14ac:dyDescent="0.25">
      <c r="A1012" s="5" t="s">
        <v>1020</v>
      </c>
      <c r="B1012" s="2" t="s">
        <v>1130</v>
      </c>
      <c r="C1012" s="10">
        <v>42675</v>
      </c>
      <c r="E1012" s="14" t="e">
        <f t="shared" si="73"/>
        <v>#NUM!</v>
      </c>
      <c r="H1012">
        <v>250</v>
      </c>
      <c r="I1012">
        <v>75.5</v>
      </c>
      <c r="J1012">
        <v>153.80000000000001</v>
      </c>
      <c r="K1012">
        <v>7.6</v>
      </c>
      <c r="L1012">
        <v>154</v>
      </c>
      <c r="M1012">
        <v>71</v>
      </c>
      <c r="N1012" t="s">
        <v>76</v>
      </c>
      <c r="O1012">
        <v>267</v>
      </c>
      <c r="P1012">
        <v>720</v>
      </c>
      <c r="Q1012">
        <v>1280</v>
      </c>
      <c r="R1012" t="s">
        <v>77</v>
      </c>
      <c r="S1012" t="s">
        <v>77</v>
      </c>
      <c r="T1012" t="s">
        <v>74</v>
      </c>
      <c r="U1012">
        <v>8</v>
      </c>
      <c r="V1012">
        <v>45</v>
      </c>
      <c r="W1012">
        <v>1.5</v>
      </c>
      <c r="X1012">
        <v>4</v>
      </c>
      <c r="Y1012">
        <v>32</v>
      </c>
      <c r="Z1012" t="s">
        <v>107</v>
      </c>
      <c r="AA1012">
        <v>3000</v>
      </c>
      <c r="AF1012" t="s">
        <v>74</v>
      </c>
      <c r="AG1012">
        <v>13</v>
      </c>
      <c r="AH1012" t="s">
        <v>74</v>
      </c>
      <c r="AI1012">
        <v>16</v>
      </c>
      <c r="AJ1012" t="s">
        <v>74</v>
      </c>
      <c r="AK1012" t="s">
        <v>78</v>
      </c>
      <c r="AL1012" t="s">
        <v>78</v>
      </c>
      <c r="AM1012" t="s">
        <v>78</v>
      </c>
      <c r="AN1012" t="s">
        <v>78</v>
      </c>
      <c r="AO1012" t="s">
        <v>74</v>
      </c>
      <c r="AP1012" t="s">
        <v>74</v>
      </c>
      <c r="AQ1012" t="s">
        <v>74</v>
      </c>
      <c r="AR1012" t="s">
        <v>77</v>
      </c>
      <c r="AS1012" t="s">
        <v>78</v>
      </c>
      <c r="AT1012" t="s">
        <v>78</v>
      </c>
      <c r="AU1012" t="s">
        <v>78</v>
      </c>
      <c r="AV1012" t="s">
        <v>78</v>
      </c>
      <c r="AW1012" t="s">
        <v>74</v>
      </c>
      <c r="AX1012" t="s">
        <v>78</v>
      </c>
      <c r="AY1012">
        <v>4</v>
      </c>
      <c r="AZ1012">
        <f t="shared" si="96"/>
        <v>1</v>
      </c>
      <c r="BA1012">
        <f t="shared" si="97"/>
        <v>1</v>
      </c>
      <c r="BB1012">
        <f t="shared" ref="BB1012:BB1020" si="99">2/5</f>
        <v>0.4</v>
      </c>
      <c r="BC1012">
        <f t="shared" si="86"/>
        <v>0</v>
      </c>
      <c r="BD1012">
        <f>4/7</f>
        <v>0.5714285714285714</v>
      </c>
      <c r="BE1012">
        <f>1/3</f>
        <v>0.33333333333333331</v>
      </c>
      <c r="BF1012">
        <f>2/16</f>
        <v>0.125</v>
      </c>
      <c r="BG1012">
        <f t="shared" si="87"/>
        <v>0</v>
      </c>
      <c r="BH1012">
        <f>1/2</f>
        <v>0.5</v>
      </c>
      <c r="BI1012">
        <f t="shared" si="98"/>
        <v>0.4</v>
      </c>
      <c r="BJ1012">
        <f>3/11</f>
        <v>0.27272727272727271</v>
      </c>
      <c r="BK1012">
        <f t="shared" si="88"/>
        <v>0</v>
      </c>
      <c r="BL1012">
        <f>3/4</f>
        <v>0.75</v>
      </c>
      <c r="BM1012">
        <f>4/4</f>
        <v>1</v>
      </c>
      <c r="BN1012">
        <f>6/6</f>
        <v>1</v>
      </c>
      <c r="BO1012">
        <f t="shared" si="89"/>
        <v>0</v>
      </c>
      <c r="BP1012">
        <v>0</v>
      </c>
      <c r="BQ1012" t="s">
        <v>74</v>
      </c>
      <c r="BR1012" t="s">
        <v>74</v>
      </c>
      <c r="BS1012" t="s">
        <v>74</v>
      </c>
      <c r="BT1012" t="s">
        <v>74</v>
      </c>
      <c r="BU1012" t="s">
        <v>74</v>
      </c>
      <c r="BV1012" t="s">
        <v>74</v>
      </c>
      <c r="BW1012" t="s">
        <v>74</v>
      </c>
      <c r="BX1012" t="s">
        <v>74</v>
      </c>
      <c r="BY1012" t="s">
        <v>74</v>
      </c>
      <c r="BZ1012" t="s">
        <v>74</v>
      </c>
      <c r="CA1012" t="s">
        <v>74</v>
      </c>
      <c r="CB1012" t="s">
        <v>74</v>
      </c>
      <c r="CC1012" t="s">
        <v>74</v>
      </c>
      <c r="CD1012" t="s">
        <v>74</v>
      </c>
      <c r="CE1012" t="s">
        <v>74</v>
      </c>
      <c r="CF1012">
        <v>717.04173130000004</v>
      </c>
      <c r="CG1012">
        <f>IF(CJ1012&lt;$CH$1,CJ1012,)</f>
        <v>0</v>
      </c>
      <c r="CH1012">
        <v>1</v>
      </c>
      <c r="CI1012">
        <v>1013</v>
      </c>
      <c r="CJ1012">
        <v>14999.99994</v>
      </c>
      <c r="CK1012">
        <f t="shared" si="77"/>
        <v>1434.0834626000001</v>
      </c>
      <c r="CL1012">
        <f t="shared" si="78"/>
        <v>0</v>
      </c>
    </row>
    <row r="1013" spans="1:90" x14ac:dyDescent="0.25">
      <c r="A1013" s="5" t="s">
        <v>1020</v>
      </c>
      <c r="B1013" s="2" t="s">
        <v>1131</v>
      </c>
      <c r="C1013" s="10">
        <v>42675</v>
      </c>
      <c r="E1013" s="14" t="e">
        <f t="shared" si="73"/>
        <v>#NUM!</v>
      </c>
      <c r="H1013">
        <v>580</v>
      </c>
      <c r="I1013">
        <v>79</v>
      </c>
      <c r="J1013">
        <v>162</v>
      </c>
      <c r="K1013">
        <v>7.5</v>
      </c>
      <c r="L1013">
        <v>199</v>
      </c>
      <c r="M1013">
        <v>74</v>
      </c>
      <c r="N1013" t="s">
        <v>111</v>
      </c>
      <c r="O1013">
        <v>375</v>
      </c>
      <c r="P1013">
        <v>1080</v>
      </c>
      <c r="Q1013">
        <v>1920</v>
      </c>
      <c r="R1013" t="s">
        <v>78</v>
      </c>
      <c r="S1013" t="s">
        <v>78</v>
      </c>
      <c r="T1013" t="s">
        <v>74</v>
      </c>
      <c r="U1013">
        <v>8</v>
      </c>
      <c r="V1013">
        <v>105.062</v>
      </c>
      <c r="W1013">
        <v>1.95</v>
      </c>
      <c r="X1013">
        <v>6</v>
      </c>
      <c r="Y1013">
        <v>64</v>
      </c>
      <c r="Z1013" t="s">
        <v>77</v>
      </c>
      <c r="AA1013">
        <v>4000</v>
      </c>
      <c r="AF1013" t="s">
        <v>74</v>
      </c>
      <c r="AG1013">
        <v>16</v>
      </c>
      <c r="AH1013">
        <v>2</v>
      </c>
      <c r="AI1013">
        <v>20.2</v>
      </c>
      <c r="AJ1013" t="s">
        <v>74</v>
      </c>
      <c r="AK1013" t="s">
        <v>78</v>
      </c>
      <c r="AL1013" t="s">
        <v>78</v>
      </c>
      <c r="AM1013" t="s">
        <v>78</v>
      </c>
      <c r="AN1013" t="s">
        <v>78</v>
      </c>
      <c r="AO1013" t="s">
        <v>78</v>
      </c>
      <c r="AP1013" t="s">
        <v>78</v>
      </c>
      <c r="AQ1013" t="s">
        <v>74</v>
      </c>
      <c r="AR1013" t="s">
        <v>77</v>
      </c>
      <c r="AS1013" t="s">
        <v>78</v>
      </c>
      <c r="AT1013" t="s">
        <v>77</v>
      </c>
      <c r="AU1013" t="s">
        <v>78</v>
      </c>
      <c r="AV1013" t="s">
        <v>78</v>
      </c>
      <c r="AW1013" t="s">
        <v>78</v>
      </c>
      <c r="AX1013" t="s">
        <v>78</v>
      </c>
      <c r="AY1013">
        <v>4.2</v>
      </c>
      <c r="AZ1013">
        <f t="shared" si="96"/>
        <v>1</v>
      </c>
      <c r="BA1013">
        <f t="shared" si="97"/>
        <v>1</v>
      </c>
      <c r="BB1013">
        <f t="shared" si="99"/>
        <v>0.4</v>
      </c>
      <c r="BC1013">
        <f t="shared" si="86"/>
        <v>0</v>
      </c>
      <c r="BD1013">
        <f>4/7</f>
        <v>0.5714285714285714</v>
      </c>
      <c r="BE1013">
        <f>2/3</f>
        <v>0.66666666666666663</v>
      </c>
      <c r="BF1013">
        <f>4/16</f>
        <v>0.25</v>
      </c>
      <c r="BG1013">
        <f t="shared" si="87"/>
        <v>0</v>
      </c>
      <c r="BH1013">
        <f>1/2</f>
        <v>0.5</v>
      </c>
      <c r="BI1013">
        <f t="shared" si="98"/>
        <v>0.4</v>
      </c>
      <c r="BJ1013">
        <f>4/11</f>
        <v>0.36363636363636365</v>
      </c>
      <c r="BK1013">
        <f t="shared" si="88"/>
        <v>0</v>
      </c>
      <c r="BL1013">
        <f>3/4</f>
        <v>0.75</v>
      </c>
      <c r="BM1013">
        <f>4/4</f>
        <v>1</v>
      </c>
      <c r="BN1013">
        <f>6/6</f>
        <v>1</v>
      </c>
      <c r="BO1013">
        <f t="shared" si="89"/>
        <v>0</v>
      </c>
      <c r="BP1013">
        <v>0</v>
      </c>
      <c r="BQ1013" t="s">
        <v>74</v>
      </c>
      <c r="BR1013" t="s">
        <v>74</v>
      </c>
      <c r="BS1013" t="s">
        <v>74</v>
      </c>
      <c r="BT1013" t="s">
        <v>74</v>
      </c>
      <c r="BU1013" t="s">
        <v>74</v>
      </c>
      <c r="BV1013" t="s">
        <v>74</v>
      </c>
      <c r="BW1013" t="s">
        <v>74</v>
      </c>
      <c r="BX1013" t="s">
        <v>74</v>
      </c>
      <c r="BY1013" t="s">
        <v>74</v>
      </c>
      <c r="BZ1013" t="s">
        <v>74</v>
      </c>
      <c r="CA1013" t="s">
        <v>74</v>
      </c>
      <c r="CB1013" t="s">
        <v>74</v>
      </c>
      <c r="CC1013" t="s">
        <v>74</v>
      </c>
      <c r="CD1013" t="s">
        <v>74</v>
      </c>
      <c r="CE1013" t="s">
        <v>74</v>
      </c>
      <c r="CF1013">
        <v>717.04173130000004</v>
      </c>
      <c r="CG1013">
        <f>IF(CJ1013&lt;$CH$1,CJ1013,)</f>
        <v>0</v>
      </c>
      <c r="CH1013">
        <v>1</v>
      </c>
      <c r="CI1013">
        <v>1014</v>
      </c>
      <c r="CJ1013">
        <v>14999.99994</v>
      </c>
      <c r="CK1013">
        <f t="shared" si="77"/>
        <v>1434.0834626000001</v>
      </c>
      <c r="CL1013">
        <f t="shared" si="78"/>
        <v>0</v>
      </c>
    </row>
    <row r="1014" spans="1:90" x14ac:dyDescent="0.25">
      <c r="A1014" s="5" t="s">
        <v>1020</v>
      </c>
      <c r="B1014" s="2" t="s">
        <v>1132</v>
      </c>
      <c r="C1014" s="10">
        <v>42644</v>
      </c>
      <c r="E1014" s="14" t="e">
        <f t="shared" si="73"/>
        <v>#NUM!</v>
      </c>
      <c r="H1014">
        <v>480</v>
      </c>
      <c r="I1014">
        <v>72.900000000000006</v>
      </c>
      <c r="J1014">
        <v>147.9</v>
      </c>
      <c r="K1014">
        <v>7.5</v>
      </c>
      <c r="L1014">
        <v>142</v>
      </c>
      <c r="M1014">
        <v>69</v>
      </c>
      <c r="N1014" t="s">
        <v>76</v>
      </c>
      <c r="O1014">
        <v>282</v>
      </c>
      <c r="P1014">
        <v>720</v>
      </c>
      <c r="Q1014">
        <v>1280</v>
      </c>
      <c r="R1014" t="s">
        <v>78</v>
      </c>
      <c r="S1014" t="s">
        <v>77</v>
      </c>
      <c r="T1014" t="s">
        <v>74</v>
      </c>
      <c r="U1014">
        <v>8</v>
      </c>
      <c r="V1014">
        <v>42.381</v>
      </c>
      <c r="W1014">
        <v>1.4</v>
      </c>
      <c r="X1014">
        <v>2</v>
      </c>
      <c r="Y1014">
        <v>16</v>
      </c>
      <c r="Z1014" t="s">
        <v>104</v>
      </c>
      <c r="AA1014">
        <v>2650</v>
      </c>
      <c r="AF1014" t="s">
        <v>74</v>
      </c>
      <c r="AG1014">
        <v>8</v>
      </c>
      <c r="AH1014">
        <v>2</v>
      </c>
      <c r="AI1014">
        <v>4.9000000000000004</v>
      </c>
      <c r="AJ1014">
        <v>2.2000000000000002</v>
      </c>
      <c r="AK1014" t="s">
        <v>77</v>
      </c>
      <c r="AL1014" t="s">
        <v>78</v>
      </c>
      <c r="AM1014" t="s">
        <v>78</v>
      </c>
      <c r="AN1014" t="s">
        <v>78</v>
      </c>
      <c r="AO1014" t="s">
        <v>74</v>
      </c>
      <c r="AP1014" t="s">
        <v>74</v>
      </c>
      <c r="AQ1014" t="s">
        <v>74</v>
      </c>
      <c r="AR1014" t="s">
        <v>77</v>
      </c>
      <c r="AS1014" t="s">
        <v>78</v>
      </c>
      <c r="AT1014" t="s">
        <v>78</v>
      </c>
      <c r="AU1014" t="s">
        <v>78</v>
      </c>
      <c r="AV1014" t="s">
        <v>78</v>
      </c>
      <c r="AW1014" t="s">
        <v>78</v>
      </c>
      <c r="AX1014" t="s">
        <v>78</v>
      </c>
      <c r="AY1014">
        <v>4.0999999999999996</v>
      </c>
      <c r="AZ1014">
        <f t="shared" si="96"/>
        <v>1</v>
      </c>
      <c r="BA1014">
        <f t="shared" si="97"/>
        <v>1</v>
      </c>
      <c r="BB1014">
        <f t="shared" si="99"/>
        <v>0.4</v>
      </c>
      <c r="BC1014">
        <f t="shared" si="86"/>
        <v>0</v>
      </c>
      <c r="BD1014">
        <f>3/7</f>
        <v>0.42857142857142855</v>
      </c>
      <c r="BE1014">
        <f>1/3</f>
        <v>0.33333333333333331</v>
      </c>
      <c r="BF1014">
        <f>1/16</f>
        <v>6.25E-2</v>
      </c>
      <c r="BG1014">
        <f t="shared" si="87"/>
        <v>0</v>
      </c>
      <c r="BH1014">
        <f>0/2</f>
        <v>0</v>
      </c>
      <c r="BI1014">
        <f t="shared" si="98"/>
        <v>0.4</v>
      </c>
      <c r="BJ1014">
        <f>2/11</f>
        <v>0.18181818181818182</v>
      </c>
      <c r="BK1014">
        <f t="shared" si="88"/>
        <v>0</v>
      </c>
      <c r="BL1014">
        <f>2/4</f>
        <v>0.5</v>
      </c>
      <c r="BM1014">
        <f>2/4</f>
        <v>0.5</v>
      </c>
      <c r="BN1014">
        <f>4/6</f>
        <v>0.66666666666666663</v>
      </c>
      <c r="BO1014">
        <f t="shared" si="89"/>
        <v>0</v>
      </c>
      <c r="BP1014">
        <v>0</v>
      </c>
      <c r="BQ1014" t="s">
        <v>74</v>
      </c>
      <c r="BR1014" t="s">
        <v>74</v>
      </c>
      <c r="BS1014" t="s">
        <v>74</v>
      </c>
      <c r="BT1014" t="s">
        <v>74</v>
      </c>
      <c r="BU1014" t="s">
        <v>74</v>
      </c>
      <c r="BV1014" t="s">
        <v>74</v>
      </c>
      <c r="BW1014" t="s">
        <v>74</v>
      </c>
      <c r="BX1014" t="s">
        <v>74</v>
      </c>
      <c r="BY1014" t="s">
        <v>74</v>
      </c>
      <c r="BZ1014" t="s">
        <v>74</v>
      </c>
      <c r="CA1014" t="s">
        <v>74</v>
      </c>
      <c r="CB1014" t="s">
        <v>74</v>
      </c>
      <c r="CC1014" t="s">
        <v>74</v>
      </c>
      <c r="CD1014" t="s">
        <v>74</v>
      </c>
      <c r="CE1014" t="s">
        <v>74</v>
      </c>
      <c r="CF1014">
        <v>350.6171435</v>
      </c>
      <c r="CG1014">
        <f>IF(CJ1014&lt;$CH$1,CJ1014,)</f>
        <v>0</v>
      </c>
      <c r="CH1014">
        <v>1</v>
      </c>
      <c r="CI1014">
        <v>1015</v>
      </c>
      <c r="CJ1014">
        <v>14999.99994</v>
      </c>
      <c r="CK1014">
        <f t="shared" si="77"/>
        <v>701.23428699999999</v>
      </c>
      <c r="CL1014">
        <f t="shared" si="78"/>
        <v>0</v>
      </c>
    </row>
    <row r="1015" spans="1:90" x14ac:dyDescent="0.25">
      <c r="A1015" s="5" t="s">
        <v>1020</v>
      </c>
      <c r="B1015" s="2" t="s">
        <v>1133</v>
      </c>
      <c r="C1015" s="10">
        <v>42583</v>
      </c>
      <c r="E1015" s="14" t="e">
        <f t="shared" si="73"/>
        <v>#NUM!</v>
      </c>
      <c r="H1015">
        <v>120</v>
      </c>
      <c r="I1015">
        <v>66.400000000000006</v>
      </c>
      <c r="J1015">
        <v>130.69999999999999</v>
      </c>
      <c r="K1015">
        <v>9.1999999999999993</v>
      </c>
      <c r="L1015">
        <v>145</v>
      </c>
      <c r="M1015">
        <v>64</v>
      </c>
      <c r="N1015" t="s">
        <v>76</v>
      </c>
      <c r="O1015">
        <v>218</v>
      </c>
      <c r="P1015">
        <v>480</v>
      </c>
      <c r="Q1015">
        <v>854</v>
      </c>
      <c r="R1015" t="s">
        <v>77</v>
      </c>
      <c r="S1015" t="s">
        <v>77</v>
      </c>
      <c r="T1015" t="s">
        <v>74</v>
      </c>
      <c r="U1015">
        <v>4</v>
      </c>
      <c r="V1015">
        <v>21.564</v>
      </c>
      <c r="W1015">
        <v>1.4</v>
      </c>
      <c r="X1015">
        <v>1</v>
      </c>
      <c r="Y1015">
        <v>16</v>
      </c>
      <c r="Z1015" t="s">
        <v>104</v>
      </c>
      <c r="AA1015">
        <v>2000</v>
      </c>
      <c r="AF1015" t="s">
        <v>74</v>
      </c>
      <c r="AG1015">
        <v>5</v>
      </c>
      <c r="AH1015">
        <v>2.2000000000000002</v>
      </c>
      <c r="AI1015">
        <v>1.9</v>
      </c>
      <c r="AJ1015" t="s">
        <v>74</v>
      </c>
      <c r="AK1015" t="s">
        <v>77</v>
      </c>
      <c r="AL1015" t="s">
        <v>78</v>
      </c>
      <c r="AM1015" t="s">
        <v>78</v>
      </c>
      <c r="AN1015" t="s">
        <v>78</v>
      </c>
      <c r="AO1015" t="s">
        <v>78</v>
      </c>
      <c r="AP1015" t="s">
        <v>74</v>
      </c>
      <c r="AQ1015" t="s">
        <v>74</v>
      </c>
      <c r="AR1015" t="s">
        <v>77</v>
      </c>
      <c r="AS1015" t="s">
        <v>78</v>
      </c>
      <c r="AT1015" t="s">
        <v>78</v>
      </c>
      <c r="AU1015" t="s">
        <v>78</v>
      </c>
      <c r="AV1015" t="s">
        <v>78</v>
      </c>
      <c r="AW1015" t="s">
        <v>74</v>
      </c>
      <c r="AX1015" t="s">
        <v>78</v>
      </c>
      <c r="AY1015">
        <v>4</v>
      </c>
      <c r="AZ1015">
        <f t="shared" si="96"/>
        <v>1</v>
      </c>
      <c r="BA1015">
        <f t="shared" si="97"/>
        <v>1</v>
      </c>
      <c r="BB1015">
        <f t="shared" si="99"/>
        <v>0.4</v>
      </c>
      <c r="BC1015">
        <f t="shared" ref="BC1015:BC1034" si="100">0/1</f>
        <v>0</v>
      </c>
      <c r="BD1015">
        <f>3/7</f>
        <v>0.42857142857142855</v>
      </c>
      <c r="BE1015">
        <f>1/3</f>
        <v>0.33333333333333331</v>
      </c>
      <c r="BF1015">
        <f>1/16</f>
        <v>6.25E-2</v>
      </c>
      <c r="BG1015">
        <f t="shared" ref="BG1015:BG1034" si="101">0/4</f>
        <v>0</v>
      </c>
      <c r="BH1015">
        <f>0/2</f>
        <v>0</v>
      </c>
      <c r="BI1015">
        <f t="shared" si="98"/>
        <v>0.4</v>
      </c>
      <c r="BJ1015">
        <f>2/11</f>
        <v>0.18181818181818182</v>
      </c>
      <c r="BK1015">
        <f t="shared" ref="BK1015:BK1034" si="102">0/2</f>
        <v>0</v>
      </c>
      <c r="BL1015">
        <f>2/4</f>
        <v>0.5</v>
      </c>
      <c r="BM1015">
        <f>2/4</f>
        <v>0.5</v>
      </c>
      <c r="BN1015">
        <f>4/6</f>
        <v>0.66666666666666663</v>
      </c>
      <c r="BO1015">
        <f t="shared" ref="BO1015:BO1034" si="103">0/3</f>
        <v>0</v>
      </c>
      <c r="BP1015">
        <v>0</v>
      </c>
      <c r="BQ1015" t="s">
        <v>74</v>
      </c>
      <c r="BR1015" t="s">
        <v>74</v>
      </c>
      <c r="BS1015" t="s">
        <v>74</v>
      </c>
      <c r="BT1015" t="s">
        <v>74</v>
      </c>
      <c r="BU1015" t="s">
        <v>74</v>
      </c>
      <c r="BV1015" t="s">
        <v>74</v>
      </c>
      <c r="BW1015" t="s">
        <v>74</v>
      </c>
      <c r="BX1015" t="s">
        <v>74</v>
      </c>
      <c r="BY1015" t="s">
        <v>74</v>
      </c>
      <c r="BZ1015" t="s">
        <v>74</v>
      </c>
      <c r="CA1015" t="s">
        <v>74</v>
      </c>
      <c r="CB1015" t="s">
        <v>74</v>
      </c>
      <c r="CC1015" t="s">
        <v>74</v>
      </c>
      <c r="CD1015" t="s">
        <v>74</v>
      </c>
      <c r="CE1015" t="s">
        <v>74</v>
      </c>
      <c r="CF1015">
        <v>86.291026849999994</v>
      </c>
      <c r="CG1015">
        <f>IF(CJ1015&lt;$CH$1,CJ1015,)</f>
        <v>0</v>
      </c>
      <c r="CH1015">
        <v>1</v>
      </c>
      <c r="CI1015">
        <v>1016</v>
      </c>
      <c r="CJ1015">
        <v>14999.99994</v>
      </c>
      <c r="CK1015">
        <f t="shared" si="77"/>
        <v>172.58205369999999</v>
      </c>
      <c r="CL1015">
        <f t="shared" si="78"/>
        <v>0</v>
      </c>
    </row>
    <row r="1016" spans="1:90" x14ac:dyDescent="0.25">
      <c r="A1016" s="5" t="s">
        <v>1020</v>
      </c>
      <c r="B1016" s="2" t="s">
        <v>1134</v>
      </c>
      <c r="C1016" s="10">
        <v>42552</v>
      </c>
      <c r="E1016" s="14" t="e">
        <f t="shared" si="73"/>
        <v>#NUM!</v>
      </c>
      <c r="H1016">
        <v>640</v>
      </c>
      <c r="I1016">
        <v>71.900000000000006</v>
      </c>
      <c r="J1016">
        <v>147.30000000000001</v>
      </c>
      <c r="K1016">
        <v>7.2</v>
      </c>
      <c r="L1016">
        <v>151</v>
      </c>
      <c r="M1016">
        <v>70</v>
      </c>
      <c r="N1016" t="s">
        <v>111</v>
      </c>
      <c r="O1016">
        <v>424</v>
      </c>
      <c r="P1016">
        <v>1080</v>
      </c>
      <c r="Q1016">
        <v>1920</v>
      </c>
      <c r="R1016" t="s">
        <v>77</v>
      </c>
      <c r="S1016" t="s">
        <v>77</v>
      </c>
      <c r="T1016" t="s">
        <v>74</v>
      </c>
      <c r="U1016">
        <v>8</v>
      </c>
      <c r="V1016">
        <v>98.492999999999995</v>
      </c>
      <c r="W1016">
        <v>1.8</v>
      </c>
      <c r="X1016">
        <v>4</v>
      </c>
      <c r="Y1016">
        <v>64</v>
      </c>
      <c r="Z1016" t="s">
        <v>77</v>
      </c>
      <c r="AA1016">
        <v>3000</v>
      </c>
      <c r="AF1016" t="s">
        <v>74</v>
      </c>
      <c r="AG1016">
        <v>13</v>
      </c>
      <c r="AH1016">
        <v>2.2000000000000002</v>
      </c>
      <c r="AI1016">
        <v>16</v>
      </c>
      <c r="AJ1016" t="s">
        <v>74</v>
      </c>
      <c r="AK1016" t="s">
        <v>78</v>
      </c>
      <c r="AL1016" t="s">
        <v>78</v>
      </c>
      <c r="AM1016" t="s">
        <v>78</v>
      </c>
      <c r="AN1016" t="s">
        <v>78</v>
      </c>
      <c r="AO1016" t="s">
        <v>74</v>
      </c>
      <c r="AP1016" t="s">
        <v>78</v>
      </c>
      <c r="AQ1016" t="s">
        <v>74</v>
      </c>
      <c r="AR1016" t="s">
        <v>77</v>
      </c>
      <c r="AS1016" t="s">
        <v>78</v>
      </c>
      <c r="AT1016" t="s">
        <v>77</v>
      </c>
      <c r="AU1016" t="s">
        <v>78</v>
      </c>
      <c r="AV1016" t="s">
        <v>78</v>
      </c>
      <c r="AW1016" t="s">
        <v>78</v>
      </c>
      <c r="AX1016" t="s">
        <v>78</v>
      </c>
      <c r="AY1016">
        <v>4</v>
      </c>
      <c r="AZ1016">
        <f t="shared" si="96"/>
        <v>1</v>
      </c>
      <c r="BA1016">
        <f t="shared" si="97"/>
        <v>1</v>
      </c>
      <c r="BB1016">
        <f t="shared" si="99"/>
        <v>0.4</v>
      </c>
      <c r="BC1016">
        <f t="shared" si="100"/>
        <v>0</v>
      </c>
      <c r="BD1016">
        <f>4/7</f>
        <v>0.5714285714285714</v>
      </c>
      <c r="BE1016">
        <f>2/3</f>
        <v>0.66666666666666663</v>
      </c>
      <c r="BF1016">
        <f>2/16</f>
        <v>0.125</v>
      </c>
      <c r="BG1016">
        <f t="shared" si="101"/>
        <v>0</v>
      </c>
      <c r="BH1016">
        <f>1/2</f>
        <v>0.5</v>
      </c>
      <c r="BI1016">
        <f t="shared" si="98"/>
        <v>0.4</v>
      </c>
      <c r="BJ1016">
        <f>3/11</f>
        <v>0.27272727272727271</v>
      </c>
      <c r="BK1016">
        <f t="shared" si="102"/>
        <v>0</v>
      </c>
      <c r="BL1016">
        <f>3/4</f>
        <v>0.75</v>
      </c>
      <c r="BM1016">
        <f>4/4</f>
        <v>1</v>
      </c>
      <c r="BN1016">
        <f>5/6</f>
        <v>0.83333333333333337</v>
      </c>
      <c r="BO1016">
        <f t="shared" si="103"/>
        <v>0</v>
      </c>
      <c r="BP1016">
        <v>0</v>
      </c>
      <c r="BQ1016" t="s">
        <v>74</v>
      </c>
      <c r="BR1016" t="s">
        <v>74</v>
      </c>
      <c r="BS1016" t="s">
        <v>74</v>
      </c>
      <c r="BT1016" t="s">
        <v>74</v>
      </c>
      <c r="BU1016" t="s">
        <v>74</v>
      </c>
      <c r="BV1016" t="s">
        <v>74</v>
      </c>
      <c r="BW1016" t="s">
        <v>74</v>
      </c>
      <c r="BX1016" t="s">
        <v>74</v>
      </c>
      <c r="BY1016" t="s">
        <v>74</v>
      </c>
      <c r="BZ1016" t="s">
        <v>74</v>
      </c>
      <c r="CA1016" t="s">
        <v>74</v>
      </c>
      <c r="CB1016" t="s">
        <v>74</v>
      </c>
      <c r="CC1016" t="s">
        <v>74</v>
      </c>
      <c r="CD1016" t="s">
        <v>74</v>
      </c>
      <c r="CE1016" t="s">
        <v>74</v>
      </c>
      <c r="CF1016">
        <v>349.909786</v>
      </c>
      <c r="CG1016">
        <f>IF(CJ1016&lt;$CH$1,CJ1016,)</f>
        <v>0</v>
      </c>
      <c r="CH1016">
        <v>1</v>
      </c>
      <c r="CI1016">
        <v>1017</v>
      </c>
      <c r="CJ1016">
        <v>14999.99958</v>
      </c>
      <c r="CK1016">
        <f t="shared" si="77"/>
        <v>699.81957199999999</v>
      </c>
      <c r="CL1016">
        <f t="shared" si="78"/>
        <v>0</v>
      </c>
    </row>
    <row r="1017" spans="1:90" x14ac:dyDescent="0.25">
      <c r="A1017" s="5" t="s">
        <v>1020</v>
      </c>
      <c r="B1017" s="2" t="s">
        <v>1135</v>
      </c>
      <c r="C1017" s="10">
        <v>42552</v>
      </c>
      <c r="E1017" s="14" t="e">
        <f t="shared" si="73"/>
        <v>#NUM!</v>
      </c>
      <c r="H1017">
        <v>680</v>
      </c>
      <c r="I1017">
        <v>77.900000000000006</v>
      </c>
      <c r="J1017">
        <v>158.9</v>
      </c>
      <c r="K1017">
        <v>7.5</v>
      </c>
      <c r="L1017">
        <v>183</v>
      </c>
      <c r="M1017">
        <v>72</v>
      </c>
      <c r="N1017" t="s">
        <v>111</v>
      </c>
      <c r="O1017">
        <v>386</v>
      </c>
      <c r="P1017">
        <v>1080</v>
      </c>
      <c r="Q1017">
        <v>1920</v>
      </c>
      <c r="R1017" t="s">
        <v>77</v>
      </c>
      <c r="S1017" t="s">
        <v>77</v>
      </c>
      <c r="T1017" t="s">
        <v>74</v>
      </c>
      <c r="U1017">
        <v>8</v>
      </c>
      <c r="V1017">
        <v>81</v>
      </c>
      <c r="W1017">
        <v>1.8</v>
      </c>
      <c r="X1017">
        <v>4</v>
      </c>
      <c r="Y1017">
        <v>64</v>
      </c>
      <c r="Z1017" t="s">
        <v>77</v>
      </c>
      <c r="AA1017">
        <v>4000</v>
      </c>
      <c r="AF1017" t="s">
        <v>74</v>
      </c>
      <c r="AG1017">
        <v>16</v>
      </c>
      <c r="AH1017">
        <v>2</v>
      </c>
      <c r="AI1017">
        <v>16</v>
      </c>
      <c r="AJ1017" t="s">
        <v>74</v>
      </c>
      <c r="AK1017" t="s">
        <v>78</v>
      </c>
      <c r="AL1017" t="s">
        <v>78</v>
      </c>
      <c r="AM1017" t="s">
        <v>78</v>
      </c>
      <c r="AN1017" t="s">
        <v>78</v>
      </c>
      <c r="AO1017" t="s">
        <v>74</v>
      </c>
      <c r="AP1017" t="s">
        <v>78</v>
      </c>
      <c r="AQ1017" t="s">
        <v>74</v>
      </c>
      <c r="AR1017" t="s">
        <v>77</v>
      </c>
      <c r="AS1017" t="s">
        <v>78</v>
      </c>
      <c r="AT1017" t="s">
        <v>77</v>
      </c>
      <c r="AU1017" t="s">
        <v>78</v>
      </c>
      <c r="AV1017" t="s">
        <v>78</v>
      </c>
      <c r="AW1017" t="s">
        <v>78</v>
      </c>
      <c r="AX1017" t="s">
        <v>78</v>
      </c>
      <c r="AY1017">
        <v>4</v>
      </c>
      <c r="AZ1017">
        <f t="shared" si="96"/>
        <v>1</v>
      </c>
      <c r="BA1017">
        <f t="shared" si="97"/>
        <v>1</v>
      </c>
      <c r="BB1017">
        <f t="shared" si="99"/>
        <v>0.4</v>
      </c>
      <c r="BC1017">
        <f t="shared" si="100"/>
        <v>0</v>
      </c>
      <c r="BD1017">
        <f>4/7</f>
        <v>0.5714285714285714</v>
      </c>
      <c r="BE1017">
        <f>2/3</f>
        <v>0.66666666666666663</v>
      </c>
      <c r="BF1017">
        <f>4/16</f>
        <v>0.25</v>
      </c>
      <c r="BG1017">
        <f t="shared" si="101"/>
        <v>0</v>
      </c>
      <c r="BH1017">
        <f>1/2</f>
        <v>0.5</v>
      </c>
      <c r="BI1017">
        <f t="shared" si="98"/>
        <v>0.4</v>
      </c>
      <c r="BJ1017">
        <f>4/11</f>
        <v>0.36363636363636365</v>
      </c>
      <c r="BK1017">
        <f t="shared" si="102"/>
        <v>0</v>
      </c>
      <c r="BL1017">
        <f>3/4</f>
        <v>0.75</v>
      </c>
      <c r="BM1017">
        <f>4/4</f>
        <v>1</v>
      </c>
      <c r="BN1017">
        <f>6/6</f>
        <v>1</v>
      </c>
      <c r="BO1017">
        <f t="shared" si="103"/>
        <v>0</v>
      </c>
      <c r="BP1017">
        <v>0</v>
      </c>
      <c r="BQ1017" t="s">
        <v>74</v>
      </c>
      <c r="BR1017" t="s">
        <v>74</v>
      </c>
      <c r="BS1017" t="s">
        <v>74</v>
      </c>
      <c r="BT1017" t="s">
        <v>74</v>
      </c>
      <c r="BU1017" t="s">
        <v>74</v>
      </c>
      <c r="BV1017" t="s">
        <v>74</v>
      </c>
      <c r="BW1017" t="s">
        <v>74</v>
      </c>
      <c r="BX1017" t="s">
        <v>74</v>
      </c>
      <c r="BY1017" t="s">
        <v>74</v>
      </c>
      <c r="BZ1017" t="s">
        <v>74</v>
      </c>
      <c r="CA1017" t="s">
        <v>74</v>
      </c>
      <c r="CB1017" t="s">
        <v>74</v>
      </c>
      <c r="CC1017" t="s">
        <v>74</v>
      </c>
      <c r="CD1017" t="s">
        <v>74</v>
      </c>
      <c r="CE1017" t="s">
        <v>74</v>
      </c>
      <c r="CF1017">
        <v>349.909786</v>
      </c>
      <c r="CG1017">
        <f>IF(CJ1017&lt;$CH$1,CJ1017,)</f>
        <v>0</v>
      </c>
      <c r="CH1017">
        <v>1</v>
      </c>
      <c r="CI1017">
        <v>1018</v>
      </c>
      <c r="CJ1017">
        <v>14999.99994</v>
      </c>
      <c r="CK1017">
        <f t="shared" si="77"/>
        <v>699.81957199999999</v>
      </c>
      <c r="CL1017">
        <f t="shared" si="78"/>
        <v>0</v>
      </c>
    </row>
    <row r="1018" spans="1:90" x14ac:dyDescent="0.25">
      <c r="A1018" s="5" t="s">
        <v>1020</v>
      </c>
      <c r="B1018" s="2" t="s">
        <v>1136</v>
      </c>
      <c r="C1018" s="10">
        <v>42491</v>
      </c>
      <c r="E1018" s="14" t="e">
        <f t="shared" si="73"/>
        <v>#NUM!</v>
      </c>
      <c r="H1018">
        <v>240</v>
      </c>
      <c r="I1018">
        <v>71</v>
      </c>
      <c r="J1018">
        <v>143.6</v>
      </c>
      <c r="K1018">
        <v>7.5</v>
      </c>
      <c r="L1018">
        <v>138</v>
      </c>
      <c r="M1018">
        <v>67</v>
      </c>
      <c r="N1018" t="s">
        <v>76</v>
      </c>
      <c r="O1018">
        <v>294</v>
      </c>
      <c r="P1018">
        <v>720</v>
      </c>
      <c r="Q1018">
        <v>1280</v>
      </c>
      <c r="R1018" t="s">
        <v>77</v>
      </c>
      <c r="S1018" t="s">
        <v>77</v>
      </c>
      <c r="T1018" t="s">
        <v>74</v>
      </c>
      <c r="U1018">
        <v>8</v>
      </c>
      <c r="V1018">
        <v>34.999000000000002</v>
      </c>
      <c r="W1018">
        <v>1.5</v>
      </c>
      <c r="X1018">
        <v>3</v>
      </c>
      <c r="Y1018">
        <v>16</v>
      </c>
      <c r="Z1018" t="s">
        <v>104</v>
      </c>
      <c r="AA1018">
        <v>2550</v>
      </c>
      <c r="AF1018" t="s">
        <v>74</v>
      </c>
      <c r="AG1018">
        <v>13</v>
      </c>
      <c r="AH1018" t="s">
        <v>74</v>
      </c>
      <c r="AI1018">
        <v>8</v>
      </c>
      <c r="AJ1018" t="s">
        <v>74</v>
      </c>
      <c r="AK1018" t="s">
        <v>78</v>
      </c>
      <c r="AL1018" t="s">
        <v>78</v>
      </c>
      <c r="AM1018" t="s">
        <v>78</v>
      </c>
      <c r="AN1018" t="s">
        <v>78</v>
      </c>
      <c r="AO1018" t="s">
        <v>78</v>
      </c>
      <c r="AP1018" t="s">
        <v>74</v>
      </c>
      <c r="AQ1018" t="s">
        <v>74</v>
      </c>
      <c r="AR1018" t="s">
        <v>77</v>
      </c>
      <c r="AS1018" t="s">
        <v>78</v>
      </c>
      <c r="AT1018" t="s">
        <v>77</v>
      </c>
      <c r="AU1018" t="s">
        <v>78</v>
      </c>
      <c r="AV1018" t="s">
        <v>78</v>
      </c>
      <c r="AW1018" t="s">
        <v>74</v>
      </c>
      <c r="AX1018" t="s">
        <v>78</v>
      </c>
      <c r="AY1018">
        <v>4.0999999999999996</v>
      </c>
      <c r="AZ1018">
        <f t="shared" si="96"/>
        <v>1</v>
      </c>
      <c r="BA1018">
        <f t="shared" si="97"/>
        <v>1</v>
      </c>
      <c r="BB1018">
        <f t="shared" si="99"/>
        <v>0.4</v>
      </c>
      <c r="BC1018">
        <f t="shared" si="100"/>
        <v>0</v>
      </c>
      <c r="BD1018">
        <f>3/7</f>
        <v>0.42857142857142855</v>
      </c>
      <c r="BE1018">
        <f>1/3</f>
        <v>0.33333333333333331</v>
      </c>
      <c r="BF1018">
        <f>1/16</f>
        <v>6.25E-2</v>
      </c>
      <c r="BG1018">
        <f t="shared" si="101"/>
        <v>0</v>
      </c>
      <c r="BH1018">
        <f>0/2</f>
        <v>0</v>
      </c>
      <c r="BI1018">
        <f t="shared" si="98"/>
        <v>0.4</v>
      </c>
      <c r="BJ1018">
        <f>2/11</f>
        <v>0.18181818181818182</v>
      </c>
      <c r="BK1018">
        <f t="shared" si="102"/>
        <v>0</v>
      </c>
      <c r="BL1018">
        <f>2/4</f>
        <v>0.5</v>
      </c>
      <c r="BM1018">
        <f>2/4</f>
        <v>0.5</v>
      </c>
      <c r="BN1018">
        <f>4/6</f>
        <v>0.66666666666666663</v>
      </c>
      <c r="BO1018">
        <f t="shared" si="103"/>
        <v>0</v>
      </c>
      <c r="BP1018">
        <v>0</v>
      </c>
      <c r="BQ1018" t="s">
        <v>74</v>
      </c>
      <c r="BR1018" t="s">
        <v>74</v>
      </c>
      <c r="BS1018" t="s">
        <v>74</v>
      </c>
      <c r="BT1018" t="s">
        <v>74</v>
      </c>
      <c r="BU1018" t="s">
        <v>74</v>
      </c>
      <c r="BV1018" t="s">
        <v>74</v>
      </c>
      <c r="BW1018" t="s">
        <v>74</v>
      </c>
      <c r="BX1018" t="s">
        <v>74</v>
      </c>
      <c r="BY1018" t="s">
        <v>74</v>
      </c>
      <c r="BZ1018" t="s">
        <v>74</v>
      </c>
      <c r="CA1018" t="s">
        <v>74</v>
      </c>
      <c r="CB1018" t="s">
        <v>74</v>
      </c>
      <c r="CC1018" t="s">
        <v>74</v>
      </c>
      <c r="CD1018" t="s">
        <v>74</v>
      </c>
      <c r="CE1018" t="s">
        <v>74</v>
      </c>
      <c r="CF1018">
        <v>593.07513740000002</v>
      </c>
      <c r="CG1018">
        <f>IF(CJ1018&lt;$CH$1,CJ1018,)</f>
        <v>0</v>
      </c>
      <c r="CH1018">
        <v>1</v>
      </c>
      <c r="CI1018">
        <v>1019</v>
      </c>
      <c r="CJ1018">
        <v>14999.99958</v>
      </c>
      <c r="CK1018">
        <f t="shared" si="77"/>
        <v>1186.1502748</v>
      </c>
      <c r="CL1018">
        <f t="shared" si="78"/>
        <v>0</v>
      </c>
    </row>
    <row r="1019" spans="1:90" x14ac:dyDescent="0.25">
      <c r="A1019" s="5" t="s">
        <v>1020</v>
      </c>
      <c r="B1019" s="2" t="s">
        <v>1137</v>
      </c>
      <c r="C1019" s="10">
        <v>42491</v>
      </c>
      <c r="E1019" s="14" t="e">
        <f t="shared" si="73"/>
        <v>#NUM!</v>
      </c>
      <c r="H1019">
        <v>223</v>
      </c>
      <c r="I1019">
        <v>77</v>
      </c>
      <c r="J1019">
        <v>154</v>
      </c>
      <c r="K1019">
        <v>6.8</v>
      </c>
      <c r="L1019">
        <v>169</v>
      </c>
      <c r="M1019">
        <v>70</v>
      </c>
      <c r="N1019" t="s">
        <v>76</v>
      </c>
      <c r="O1019">
        <v>267</v>
      </c>
      <c r="P1019">
        <v>720</v>
      </c>
      <c r="Q1019">
        <v>1280</v>
      </c>
      <c r="R1019" t="s">
        <v>77</v>
      </c>
      <c r="S1019" t="s">
        <v>78</v>
      </c>
      <c r="T1019" t="s">
        <v>74</v>
      </c>
      <c r="U1019">
        <v>8</v>
      </c>
      <c r="V1019">
        <v>27.542000000000002</v>
      </c>
      <c r="W1019">
        <v>1.7</v>
      </c>
      <c r="X1019">
        <v>2</v>
      </c>
      <c r="Y1019">
        <v>16</v>
      </c>
      <c r="Z1019" t="s">
        <v>104</v>
      </c>
      <c r="AA1019">
        <v>2720</v>
      </c>
      <c r="AF1019" t="s">
        <v>74</v>
      </c>
      <c r="AG1019">
        <v>13</v>
      </c>
      <c r="AH1019">
        <v>2.2000000000000002</v>
      </c>
      <c r="AI1019">
        <v>5</v>
      </c>
      <c r="AJ1019" t="s">
        <v>74</v>
      </c>
      <c r="AK1019" t="s">
        <v>77</v>
      </c>
      <c r="AL1019" t="s">
        <v>78</v>
      </c>
      <c r="AM1019" t="s">
        <v>78</v>
      </c>
      <c r="AN1019" t="s">
        <v>78</v>
      </c>
      <c r="AO1019" t="s">
        <v>78</v>
      </c>
      <c r="AP1019" t="s">
        <v>74</v>
      </c>
      <c r="AQ1019" t="s">
        <v>74</v>
      </c>
      <c r="AR1019" t="s">
        <v>77</v>
      </c>
      <c r="AS1019" t="s">
        <v>78</v>
      </c>
      <c r="AT1019" t="s">
        <v>78</v>
      </c>
      <c r="AU1019" t="s">
        <v>78</v>
      </c>
      <c r="AV1019" t="s">
        <v>78</v>
      </c>
      <c r="AW1019" t="s">
        <v>74</v>
      </c>
      <c r="AX1019" t="s">
        <v>78</v>
      </c>
      <c r="AY1019">
        <v>4</v>
      </c>
      <c r="AZ1019">
        <f t="shared" si="96"/>
        <v>1</v>
      </c>
      <c r="BA1019">
        <f t="shared" si="97"/>
        <v>1</v>
      </c>
      <c r="BB1019">
        <f t="shared" si="99"/>
        <v>0.4</v>
      </c>
      <c r="BC1019">
        <f t="shared" si="100"/>
        <v>0</v>
      </c>
      <c r="BD1019">
        <f>3/7</f>
        <v>0.42857142857142855</v>
      </c>
      <c r="BE1019">
        <f>1/3</f>
        <v>0.33333333333333331</v>
      </c>
      <c r="BF1019">
        <f>1/16</f>
        <v>6.25E-2</v>
      </c>
      <c r="BG1019">
        <f t="shared" si="101"/>
        <v>0</v>
      </c>
      <c r="BH1019">
        <f>0/2</f>
        <v>0</v>
      </c>
      <c r="BI1019">
        <f t="shared" si="98"/>
        <v>0.4</v>
      </c>
      <c r="BJ1019">
        <f>3/11</f>
        <v>0.27272727272727271</v>
      </c>
      <c r="BK1019">
        <f t="shared" si="102"/>
        <v>0</v>
      </c>
      <c r="BL1019">
        <f>2/4</f>
        <v>0.5</v>
      </c>
      <c r="BM1019">
        <f>4/4</f>
        <v>1</v>
      </c>
      <c r="BN1019">
        <f>5/6</f>
        <v>0.83333333333333337</v>
      </c>
      <c r="BO1019">
        <f t="shared" si="103"/>
        <v>0</v>
      </c>
      <c r="BP1019">
        <v>0</v>
      </c>
      <c r="BQ1019" t="s">
        <v>74</v>
      </c>
      <c r="BR1019" t="s">
        <v>74</v>
      </c>
      <c r="BS1019" t="s">
        <v>74</v>
      </c>
      <c r="BT1019" t="s">
        <v>74</v>
      </c>
      <c r="BU1019" t="s">
        <v>74</v>
      </c>
      <c r="BV1019" t="s">
        <v>74</v>
      </c>
      <c r="BW1019" t="s">
        <v>74</v>
      </c>
      <c r="BX1019" t="s">
        <v>74</v>
      </c>
      <c r="BY1019" t="s">
        <v>74</v>
      </c>
      <c r="BZ1019" t="s">
        <v>74</v>
      </c>
      <c r="CA1019" t="s">
        <v>74</v>
      </c>
      <c r="CB1019" t="s">
        <v>74</v>
      </c>
      <c r="CC1019" t="s">
        <v>74</v>
      </c>
      <c r="CD1019" t="s">
        <v>74</v>
      </c>
      <c r="CE1019" t="s">
        <v>74</v>
      </c>
      <c r="CF1019">
        <v>593.07513740000002</v>
      </c>
      <c r="CG1019">
        <f>IF(CJ1019&lt;$CH$1,CJ1019,)</f>
        <v>0</v>
      </c>
      <c r="CH1019">
        <v>1</v>
      </c>
      <c r="CI1019">
        <v>1020</v>
      </c>
      <c r="CJ1019">
        <v>14999.99958</v>
      </c>
      <c r="CK1019">
        <f t="shared" si="77"/>
        <v>1186.1502748</v>
      </c>
      <c r="CL1019">
        <f t="shared" si="78"/>
        <v>0</v>
      </c>
    </row>
    <row r="1020" spans="1:90" x14ac:dyDescent="0.25">
      <c r="A1020" s="5" t="s">
        <v>1020</v>
      </c>
      <c r="B1020" s="2" t="s">
        <v>1138</v>
      </c>
      <c r="C1020" s="10">
        <v>42491</v>
      </c>
      <c r="E1020" s="14" t="e">
        <f t="shared" si="73"/>
        <v>#NUM!</v>
      </c>
      <c r="H1020">
        <v>150</v>
      </c>
      <c r="I1020">
        <v>71</v>
      </c>
      <c r="J1020">
        <v>143.30000000000001</v>
      </c>
      <c r="K1020">
        <v>7</v>
      </c>
      <c r="L1020">
        <v>151</v>
      </c>
      <c r="M1020">
        <v>67</v>
      </c>
      <c r="N1020" t="s">
        <v>76</v>
      </c>
      <c r="O1020">
        <v>294</v>
      </c>
      <c r="P1020">
        <v>720</v>
      </c>
      <c r="Q1020">
        <v>1280</v>
      </c>
      <c r="R1020" t="s">
        <v>77</v>
      </c>
      <c r="S1020" t="s">
        <v>77</v>
      </c>
      <c r="T1020" t="s">
        <v>74</v>
      </c>
      <c r="U1020">
        <v>4</v>
      </c>
      <c r="V1020">
        <v>21.3</v>
      </c>
      <c r="W1020">
        <v>1.4</v>
      </c>
      <c r="X1020">
        <v>2</v>
      </c>
      <c r="Y1020">
        <v>16</v>
      </c>
      <c r="Z1020" t="s">
        <v>104</v>
      </c>
      <c r="AA1020">
        <v>2300</v>
      </c>
      <c r="AF1020" t="s">
        <v>74</v>
      </c>
      <c r="AG1020">
        <v>13</v>
      </c>
      <c r="AH1020">
        <v>2.2000000000000002</v>
      </c>
      <c r="AI1020">
        <v>4.9000000000000004</v>
      </c>
      <c r="AJ1020" t="s">
        <v>74</v>
      </c>
      <c r="AK1020" t="s">
        <v>77</v>
      </c>
      <c r="AL1020" t="s">
        <v>78</v>
      </c>
      <c r="AM1020" t="s">
        <v>78</v>
      </c>
      <c r="AN1020" t="s">
        <v>78</v>
      </c>
      <c r="AO1020" t="s">
        <v>78</v>
      </c>
      <c r="AP1020" t="s">
        <v>78</v>
      </c>
      <c r="AQ1020" t="s">
        <v>74</v>
      </c>
      <c r="AR1020" t="s">
        <v>77</v>
      </c>
      <c r="AS1020" t="s">
        <v>78</v>
      </c>
      <c r="AT1020" t="s">
        <v>78</v>
      </c>
      <c r="AU1020" t="s">
        <v>78</v>
      </c>
      <c r="AV1020" t="s">
        <v>78</v>
      </c>
      <c r="AW1020" t="s">
        <v>74</v>
      </c>
      <c r="AX1020" t="s">
        <v>78</v>
      </c>
      <c r="AY1020">
        <v>4</v>
      </c>
      <c r="AZ1020">
        <f t="shared" si="96"/>
        <v>1</v>
      </c>
      <c r="BA1020">
        <f t="shared" si="97"/>
        <v>1</v>
      </c>
      <c r="BB1020">
        <f t="shared" si="99"/>
        <v>0.4</v>
      </c>
      <c r="BC1020">
        <f t="shared" si="100"/>
        <v>0</v>
      </c>
      <c r="BD1020">
        <f>4/7</f>
        <v>0.5714285714285714</v>
      </c>
      <c r="BE1020">
        <f>1/3</f>
        <v>0.33333333333333331</v>
      </c>
      <c r="BF1020">
        <f>1/16</f>
        <v>6.25E-2</v>
      </c>
      <c r="BG1020">
        <f t="shared" si="101"/>
        <v>0</v>
      </c>
      <c r="BH1020">
        <f>1/2</f>
        <v>0.5</v>
      </c>
      <c r="BI1020">
        <f t="shared" si="98"/>
        <v>0.4</v>
      </c>
      <c r="BJ1020">
        <f>3/11</f>
        <v>0.27272727272727271</v>
      </c>
      <c r="BK1020">
        <f t="shared" si="102"/>
        <v>0</v>
      </c>
      <c r="BL1020">
        <f>3/4</f>
        <v>0.75</v>
      </c>
      <c r="BM1020">
        <f>4/4</f>
        <v>1</v>
      </c>
      <c r="BN1020">
        <f>5/6</f>
        <v>0.83333333333333337</v>
      </c>
      <c r="BO1020">
        <f t="shared" si="103"/>
        <v>0</v>
      </c>
      <c r="BP1020">
        <v>0</v>
      </c>
      <c r="BQ1020" t="s">
        <v>74</v>
      </c>
      <c r="BR1020" t="s">
        <v>74</v>
      </c>
      <c r="BS1020" t="s">
        <v>74</v>
      </c>
      <c r="BT1020" t="s">
        <v>74</v>
      </c>
      <c r="BU1020" t="s">
        <v>74</v>
      </c>
      <c r="BV1020" t="s">
        <v>74</v>
      </c>
      <c r="BW1020" t="s">
        <v>74</v>
      </c>
      <c r="BX1020" t="s">
        <v>74</v>
      </c>
      <c r="BY1020" t="s">
        <v>74</v>
      </c>
      <c r="BZ1020" t="s">
        <v>74</v>
      </c>
      <c r="CA1020" t="s">
        <v>74</v>
      </c>
      <c r="CB1020" t="s">
        <v>74</v>
      </c>
      <c r="CC1020" t="s">
        <v>74</v>
      </c>
      <c r="CD1020" t="s">
        <v>74</v>
      </c>
      <c r="CE1020" t="s">
        <v>74</v>
      </c>
      <c r="CF1020">
        <v>593.07513740000002</v>
      </c>
      <c r="CG1020">
        <f>IF(CJ1020&lt;$CH$1,CJ1020,)</f>
        <v>0</v>
      </c>
      <c r="CH1020">
        <v>1</v>
      </c>
      <c r="CI1020">
        <v>1021</v>
      </c>
      <c r="CJ1020">
        <v>14999.99958</v>
      </c>
      <c r="CK1020">
        <f t="shared" si="77"/>
        <v>1186.1502748</v>
      </c>
      <c r="CL1020">
        <f t="shared" si="78"/>
        <v>0</v>
      </c>
    </row>
    <row r="1021" spans="1:90" x14ac:dyDescent="0.25">
      <c r="A1021" s="5" t="s">
        <v>1020</v>
      </c>
      <c r="B1021" s="2" t="s">
        <v>1139</v>
      </c>
      <c r="C1021" s="10">
        <v>42461</v>
      </c>
      <c r="E1021" s="14" t="e">
        <f t="shared" si="73"/>
        <v>#NUM!</v>
      </c>
      <c r="H1021">
        <v>320</v>
      </c>
      <c r="I1021">
        <v>77.099999999999994</v>
      </c>
      <c r="J1021">
        <v>153.9</v>
      </c>
      <c r="K1021">
        <v>7.6</v>
      </c>
      <c r="L1021">
        <v>168</v>
      </c>
      <c r="M1021">
        <v>70</v>
      </c>
      <c r="N1021" t="s">
        <v>76</v>
      </c>
      <c r="O1021">
        <v>401</v>
      </c>
      <c r="P1021">
        <v>1080</v>
      </c>
      <c r="Q1021">
        <v>1920</v>
      </c>
      <c r="R1021" t="s">
        <v>77</v>
      </c>
      <c r="S1021" t="s">
        <v>77</v>
      </c>
      <c r="T1021" t="s">
        <v>74</v>
      </c>
      <c r="U1021">
        <v>8</v>
      </c>
      <c r="V1021">
        <v>74.5</v>
      </c>
      <c r="W1021">
        <v>1.8</v>
      </c>
      <c r="X1021">
        <v>4</v>
      </c>
      <c r="Y1021">
        <v>32</v>
      </c>
      <c r="Z1021" t="s">
        <v>107</v>
      </c>
      <c r="AA1021">
        <v>3000</v>
      </c>
      <c r="AB1021">
        <v>70</v>
      </c>
      <c r="AC1021">
        <v>28.78</v>
      </c>
      <c r="AD1021">
        <v>10.52</v>
      </c>
      <c r="AE1021">
        <v>9.8000000000000007</v>
      </c>
      <c r="AF1021" t="s">
        <v>74</v>
      </c>
      <c r="AG1021">
        <v>13</v>
      </c>
      <c r="AH1021">
        <v>2.2000000000000002</v>
      </c>
      <c r="AI1021">
        <v>8</v>
      </c>
      <c r="AJ1021" t="s">
        <v>74</v>
      </c>
      <c r="AK1021" t="s">
        <v>78</v>
      </c>
      <c r="AL1021" t="s">
        <v>78</v>
      </c>
      <c r="AM1021" t="s">
        <v>78</v>
      </c>
      <c r="AN1021" t="s">
        <v>78</v>
      </c>
      <c r="AO1021" t="s">
        <v>78</v>
      </c>
      <c r="AP1021" t="s">
        <v>74</v>
      </c>
      <c r="AQ1021" t="s">
        <v>74</v>
      </c>
      <c r="AR1021" t="s">
        <v>77</v>
      </c>
      <c r="AS1021" t="s">
        <v>78</v>
      </c>
      <c r="AT1021" t="s">
        <v>77</v>
      </c>
      <c r="AU1021" t="s">
        <v>78</v>
      </c>
      <c r="AV1021" t="s">
        <v>78</v>
      </c>
      <c r="AW1021" t="s">
        <v>74</v>
      </c>
      <c r="AX1021" t="s">
        <v>78</v>
      </c>
      <c r="AY1021">
        <v>4.0999999999999996</v>
      </c>
      <c r="AZ1021">
        <f t="shared" si="96"/>
        <v>1</v>
      </c>
      <c r="BA1021">
        <f t="shared" si="97"/>
        <v>1</v>
      </c>
      <c r="BB1021">
        <f>3/5</f>
        <v>0.6</v>
      </c>
      <c r="BC1021">
        <f t="shared" si="100"/>
        <v>0</v>
      </c>
      <c r="BD1021">
        <f>3/7</f>
        <v>0.42857142857142855</v>
      </c>
      <c r="BE1021">
        <f>1/3</f>
        <v>0.33333333333333331</v>
      </c>
      <c r="BF1021">
        <f>1/16</f>
        <v>6.25E-2</v>
      </c>
      <c r="BG1021">
        <f t="shared" si="101"/>
        <v>0</v>
      </c>
      <c r="BH1021">
        <f>0/2</f>
        <v>0</v>
      </c>
      <c r="BI1021">
        <f t="shared" si="98"/>
        <v>0.4</v>
      </c>
      <c r="BJ1021">
        <f>3/11</f>
        <v>0.27272727272727271</v>
      </c>
      <c r="BK1021">
        <f t="shared" si="102"/>
        <v>0</v>
      </c>
      <c r="BL1021">
        <f>2/4</f>
        <v>0.5</v>
      </c>
      <c r="BM1021">
        <f>2/4</f>
        <v>0.5</v>
      </c>
      <c r="BN1021">
        <f>4/6</f>
        <v>0.66666666666666663</v>
      </c>
      <c r="BO1021">
        <f t="shared" si="103"/>
        <v>0</v>
      </c>
      <c r="BP1021">
        <v>0</v>
      </c>
      <c r="BQ1021" t="s">
        <v>74</v>
      </c>
      <c r="BR1021" t="s">
        <v>74</v>
      </c>
      <c r="BS1021" t="s">
        <v>74</v>
      </c>
      <c r="BT1021" t="s">
        <v>74</v>
      </c>
      <c r="BU1021" t="s">
        <v>74</v>
      </c>
      <c r="BV1021" t="s">
        <v>74</v>
      </c>
      <c r="BW1021" t="s">
        <v>74</v>
      </c>
      <c r="BX1021" t="s">
        <v>74</v>
      </c>
      <c r="BY1021" t="s">
        <v>74</v>
      </c>
      <c r="BZ1021" t="s">
        <v>74</v>
      </c>
      <c r="CA1021" t="s">
        <v>74</v>
      </c>
      <c r="CB1021" t="s">
        <v>74</v>
      </c>
      <c r="CC1021" t="s">
        <v>74</v>
      </c>
      <c r="CD1021" t="s">
        <v>74</v>
      </c>
      <c r="CE1021" t="s">
        <v>74</v>
      </c>
      <c r="CF1021">
        <v>716.71374000000003</v>
      </c>
      <c r="CG1021">
        <f>IF(CJ1021&lt;$CH$1,CJ1021,)</f>
        <v>0</v>
      </c>
      <c r="CH1021">
        <v>1</v>
      </c>
      <c r="CI1021">
        <v>1022</v>
      </c>
      <c r="CJ1021">
        <v>14999.99994</v>
      </c>
      <c r="CK1021">
        <f t="shared" si="77"/>
        <v>1433.4274800000001</v>
      </c>
      <c r="CL1021">
        <f t="shared" si="78"/>
        <v>0</v>
      </c>
    </row>
    <row r="1022" spans="1:90" x14ac:dyDescent="0.25">
      <c r="A1022" s="5" t="s">
        <v>1020</v>
      </c>
      <c r="B1022" s="2" t="s">
        <v>1140</v>
      </c>
      <c r="C1022" s="10">
        <v>42461</v>
      </c>
      <c r="E1022" s="14" t="e">
        <f t="shared" si="73"/>
        <v>#NUM!</v>
      </c>
      <c r="H1022">
        <v>150</v>
      </c>
      <c r="I1022">
        <v>73.8</v>
      </c>
      <c r="J1022">
        <v>147.9</v>
      </c>
      <c r="K1022">
        <v>6.6</v>
      </c>
      <c r="L1022">
        <v>135</v>
      </c>
      <c r="M1022">
        <v>68</v>
      </c>
      <c r="N1022" t="s">
        <v>111</v>
      </c>
      <c r="O1022">
        <v>424</v>
      </c>
      <c r="P1022">
        <v>1080</v>
      </c>
      <c r="Q1022">
        <v>1920</v>
      </c>
      <c r="R1022" t="s">
        <v>77</v>
      </c>
      <c r="S1022" t="s">
        <v>77</v>
      </c>
      <c r="T1022" t="s">
        <v>74</v>
      </c>
      <c r="U1022">
        <v>8</v>
      </c>
      <c r="V1022">
        <v>31.565999999999999</v>
      </c>
      <c r="W1022">
        <v>1.7</v>
      </c>
      <c r="X1022">
        <v>4</v>
      </c>
      <c r="Y1022">
        <v>32</v>
      </c>
      <c r="Z1022" t="s">
        <v>107</v>
      </c>
      <c r="AA1022">
        <v>2400</v>
      </c>
      <c r="AF1022" t="s">
        <v>74</v>
      </c>
      <c r="AG1022">
        <v>13</v>
      </c>
      <c r="AH1022">
        <v>2.2000000000000002</v>
      </c>
      <c r="AI1022">
        <v>8</v>
      </c>
      <c r="AJ1022" t="s">
        <v>74</v>
      </c>
      <c r="AK1022" t="s">
        <v>78</v>
      </c>
      <c r="AL1022" t="s">
        <v>78</v>
      </c>
      <c r="AM1022" t="s">
        <v>78</v>
      </c>
      <c r="AN1022" t="s">
        <v>78</v>
      </c>
      <c r="AO1022" t="s">
        <v>74</v>
      </c>
      <c r="AP1022" t="s">
        <v>78</v>
      </c>
      <c r="AQ1022" t="s">
        <v>74</v>
      </c>
      <c r="AR1022" t="s">
        <v>77</v>
      </c>
      <c r="AS1022" t="s">
        <v>78</v>
      </c>
      <c r="AT1022" t="s">
        <v>78</v>
      </c>
      <c r="AU1022" t="s">
        <v>78</v>
      </c>
      <c r="AV1022" t="s">
        <v>78</v>
      </c>
      <c r="AW1022" t="s">
        <v>74</v>
      </c>
      <c r="AX1022" t="s">
        <v>78</v>
      </c>
      <c r="AY1022">
        <v>4</v>
      </c>
      <c r="AZ1022">
        <f t="shared" si="96"/>
        <v>1</v>
      </c>
      <c r="BA1022">
        <f t="shared" si="97"/>
        <v>1</v>
      </c>
      <c r="BB1022">
        <f>2/5</f>
        <v>0.4</v>
      </c>
      <c r="BC1022">
        <f t="shared" si="100"/>
        <v>0</v>
      </c>
      <c r="BD1022">
        <f>4/7</f>
        <v>0.5714285714285714</v>
      </c>
      <c r="BE1022">
        <f>2/3</f>
        <v>0.66666666666666663</v>
      </c>
      <c r="BF1022">
        <f>1/16</f>
        <v>6.25E-2</v>
      </c>
      <c r="BG1022">
        <f t="shared" si="101"/>
        <v>0</v>
      </c>
      <c r="BH1022">
        <f>1/2</f>
        <v>0.5</v>
      </c>
      <c r="BI1022">
        <f t="shared" si="98"/>
        <v>0.4</v>
      </c>
      <c r="BJ1022">
        <f>3/11</f>
        <v>0.27272727272727271</v>
      </c>
      <c r="BK1022">
        <f t="shared" si="102"/>
        <v>0</v>
      </c>
      <c r="BL1022">
        <f>3/4</f>
        <v>0.75</v>
      </c>
      <c r="BM1022">
        <f>4/4</f>
        <v>1</v>
      </c>
      <c r="BN1022">
        <f>5/6</f>
        <v>0.83333333333333337</v>
      </c>
      <c r="BO1022">
        <f t="shared" si="103"/>
        <v>0</v>
      </c>
      <c r="BP1022">
        <v>0</v>
      </c>
      <c r="BQ1022" t="s">
        <v>74</v>
      </c>
      <c r="BR1022" t="s">
        <v>74</v>
      </c>
      <c r="BS1022" t="s">
        <v>74</v>
      </c>
      <c r="BT1022" t="s">
        <v>74</v>
      </c>
      <c r="BU1022" t="s">
        <v>74</v>
      </c>
      <c r="BV1022" t="s">
        <v>74</v>
      </c>
      <c r="BW1022" t="s">
        <v>74</v>
      </c>
      <c r="BX1022" t="s">
        <v>74</v>
      </c>
      <c r="BY1022" t="s">
        <v>74</v>
      </c>
      <c r="BZ1022" t="s">
        <v>74</v>
      </c>
      <c r="CA1022" t="s">
        <v>74</v>
      </c>
      <c r="CB1022" t="s">
        <v>74</v>
      </c>
      <c r="CC1022" t="s">
        <v>74</v>
      </c>
      <c r="CD1022" t="s">
        <v>74</v>
      </c>
      <c r="CE1022" t="s">
        <v>74</v>
      </c>
      <c r="CF1022">
        <v>716.71374000000003</v>
      </c>
      <c r="CG1022">
        <f>IF(CJ1022&lt;$CH$1,CJ1022,)</f>
        <v>0</v>
      </c>
      <c r="CH1022">
        <v>1</v>
      </c>
      <c r="CI1022">
        <v>1023</v>
      </c>
      <c r="CJ1022">
        <v>14999.99958</v>
      </c>
      <c r="CK1022">
        <f t="shared" si="77"/>
        <v>1433.4274800000001</v>
      </c>
      <c r="CL1022">
        <f t="shared" si="78"/>
        <v>0</v>
      </c>
    </row>
    <row r="1023" spans="1:90" x14ac:dyDescent="0.25">
      <c r="A1023" s="5" t="s">
        <v>1020</v>
      </c>
      <c r="B1023" s="2" t="s">
        <v>1141</v>
      </c>
      <c r="C1023" s="10">
        <v>42430</v>
      </c>
      <c r="E1023" s="14" t="e">
        <f t="shared" si="73"/>
        <v>#NUM!</v>
      </c>
      <c r="H1023">
        <v>410</v>
      </c>
      <c r="I1023">
        <v>80.099999999999994</v>
      </c>
      <c r="J1023">
        <v>158.4</v>
      </c>
      <c r="K1023">
        <v>6.9</v>
      </c>
      <c r="L1023">
        <v>172</v>
      </c>
      <c r="M1023">
        <v>70</v>
      </c>
      <c r="N1023" t="s">
        <v>111</v>
      </c>
      <c r="O1023">
        <v>386</v>
      </c>
      <c r="P1023">
        <v>1080</v>
      </c>
      <c r="Q1023">
        <v>1920</v>
      </c>
      <c r="R1023" t="s">
        <v>77</v>
      </c>
      <c r="S1023" t="s">
        <v>77</v>
      </c>
      <c r="T1023" t="s">
        <v>74</v>
      </c>
      <c r="U1023">
        <v>8</v>
      </c>
      <c r="V1023">
        <v>81.623000000000005</v>
      </c>
      <c r="W1023">
        <v>1.8</v>
      </c>
      <c r="X1023">
        <v>4</v>
      </c>
      <c r="Y1023">
        <v>64</v>
      </c>
      <c r="Z1023" t="s">
        <v>77</v>
      </c>
      <c r="AA1023">
        <v>3000</v>
      </c>
      <c r="AF1023" t="s">
        <v>74</v>
      </c>
      <c r="AG1023">
        <v>16</v>
      </c>
      <c r="AH1023">
        <v>2</v>
      </c>
      <c r="AI1023">
        <v>8</v>
      </c>
      <c r="AJ1023" t="s">
        <v>74</v>
      </c>
      <c r="AK1023" t="s">
        <v>78</v>
      </c>
      <c r="AL1023" t="s">
        <v>78</v>
      </c>
      <c r="AM1023" t="s">
        <v>78</v>
      </c>
      <c r="AN1023" t="s">
        <v>78</v>
      </c>
      <c r="AO1023" t="s">
        <v>74</v>
      </c>
      <c r="AP1023" t="s">
        <v>78</v>
      </c>
      <c r="AQ1023" t="s">
        <v>74</v>
      </c>
      <c r="AR1023" t="s">
        <v>77</v>
      </c>
      <c r="AS1023" t="s">
        <v>78</v>
      </c>
      <c r="AT1023" t="s">
        <v>78</v>
      </c>
      <c r="AU1023" t="s">
        <v>78</v>
      </c>
      <c r="AV1023" t="s">
        <v>78</v>
      </c>
      <c r="AW1023" t="s">
        <v>74</v>
      </c>
      <c r="AX1023" t="s">
        <v>78</v>
      </c>
      <c r="AY1023">
        <v>4.2</v>
      </c>
      <c r="AZ1023">
        <f t="shared" si="96"/>
        <v>1</v>
      </c>
      <c r="BA1023">
        <f t="shared" si="97"/>
        <v>1</v>
      </c>
      <c r="BB1023">
        <f>2/5</f>
        <v>0.4</v>
      </c>
      <c r="BC1023">
        <f t="shared" si="100"/>
        <v>0</v>
      </c>
      <c r="BD1023">
        <f>4/7</f>
        <v>0.5714285714285714</v>
      </c>
      <c r="BE1023">
        <f>2/3</f>
        <v>0.66666666666666663</v>
      </c>
      <c r="BF1023">
        <f>4/16</f>
        <v>0.25</v>
      </c>
      <c r="BG1023">
        <f t="shared" si="101"/>
        <v>0</v>
      </c>
      <c r="BH1023">
        <f>1/2</f>
        <v>0.5</v>
      </c>
      <c r="BI1023">
        <f t="shared" si="98"/>
        <v>0.4</v>
      </c>
      <c r="BJ1023">
        <f>4/11</f>
        <v>0.36363636363636365</v>
      </c>
      <c r="BK1023">
        <f t="shared" si="102"/>
        <v>0</v>
      </c>
      <c r="BL1023">
        <f>3/4</f>
        <v>0.75</v>
      </c>
      <c r="BM1023">
        <f>4/4</f>
        <v>1</v>
      </c>
      <c r="BN1023">
        <f>6/6</f>
        <v>1</v>
      </c>
      <c r="BO1023">
        <f t="shared" si="103"/>
        <v>0</v>
      </c>
      <c r="BP1023">
        <v>0</v>
      </c>
      <c r="BQ1023" t="s">
        <v>74</v>
      </c>
      <c r="BR1023" t="s">
        <v>74</v>
      </c>
      <c r="BS1023" t="s">
        <v>74</v>
      </c>
      <c r="BT1023" t="s">
        <v>74</v>
      </c>
      <c r="BU1023" t="s">
        <v>74</v>
      </c>
      <c r="BV1023" t="s">
        <v>74</v>
      </c>
      <c r="BW1023" t="s">
        <v>74</v>
      </c>
      <c r="BX1023" t="s">
        <v>74</v>
      </c>
      <c r="BY1023" t="s">
        <v>74</v>
      </c>
      <c r="BZ1023" t="s">
        <v>74</v>
      </c>
      <c r="CA1023" t="s">
        <v>74</v>
      </c>
      <c r="CB1023" t="s">
        <v>74</v>
      </c>
      <c r="CC1023" t="s">
        <v>74</v>
      </c>
      <c r="CD1023" t="s">
        <v>74</v>
      </c>
      <c r="CE1023" t="s">
        <v>74</v>
      </c>
      <c r="CF1023">
        <v>307.07050140000001</v>
      </c>
      <c r="CG1023">
        <f>IF(CJ1023&lt;$CH$1,CJ1023,)</f>
        <v>0</v>
      </c>
      <c r="CH1023">
        <v>1</v>
      </c>
      <c r="CI1023">
        <v>1024</v>
      </c>
      <c r="CJ1023">
        <v>14999.99994</v>
      </c>
      <c r="CK1023">
        <f t="shared" si="77"/>
        <v>614.14100280000002</v>
      </c>
      <c r="CL1023">
        <f t="shared" si="78"/>
        <v>0</v>
      </c>
    </row>
    <row r="1024" spans="1:90" x14ac:dyDescent="0.25">
      <c r="A1024" s="5" t="s">
        <v>1020</v>
      </c>
      <c r="B1024" s="2" t="s">
        <v>1142</v>
      </c>
      <c r="C1024" s="10">
        <v>42430</v>
      </c>
      <c r="E1024" s="14" t="e">
        <f t="shared" si="73"/>
        <v>#NUM!</v>
      </c>
      <c r="H1024">
        <v>350</v>
      </c>
      <c r="I1024">
        <v>73.8</v>
      </c>
      <c r="J1024">
        <v>147.9</v>
      </c>
      <c r="K1024">
        <v>6.7</v>
      </c>
      <c r="L1024">
        <v>140</v>
      </c>
      <c r="M1024">
        <v>68</v>
      </c>
      <c r="N1024" t="s">
        <v>111</v>
      </c>
      <c r="O1024">
        <v>424</v>
      </c>
      <c r="P1024">
        <v>1080</v>
      </c>
      <c r="Q1024">
        <v>1920</v>
      </c>
      <c r="R1024" t="s">
        <v>77</v>
      </c>
      <c r="S1024" t="s">
        <v>77</v>
      </c>
      <c r="T1024" t="s">
        <v>74</v>
      </c>
      <c r="U1024">
        <v>8</v>
      </c>
      <c r="V1024">
        <v>81.623000000000005</v>
      </c>
      <c r="W1024">
        <v>1.8</v>
      </c>
      <c r="X1024">
        <v>4</v>
      </c>
      <c r="Y1024">
        <v>64</v>
      </c>
      <c r="Z1024" t="s">
        <v>77</v>
      </c>
      <c r="AA1024">
        <v>2400</v>
      </c>
      <c r="AF1024" t="s">
        <v>74</v>
      </c>
      <c r="AG1024">
        <v>13</v>
      </c>
      <c r="AH1024">
        <v>2</v>
      </c>
      <c r="AI1024">
        <v>8</v>
      </c>
      <c r="AJ1024" t="s">
        <v>74</v>
      </c>
      <c r="AK1024" t="s">
        <v>78</v>
      </c>
      <c r="AL1024" t="s">
        <v>78</v>
      </c>
      <c r="AM1024" t="s">
        <v>78</v>
      </c>
      <c r="AN1024" t="s">
        <v>78</v>
      </c>
      <c r="AO1024" t="s">
        <v>74</v>
      </c>
      <c r="AP1024" t="s">
        <v>78</v>
      </c>
      <c r="AQ1024" t="s">
        <v>74</v>
      </c>
      <c r="AR1024" t="s">
        <v>77</v>
      </c>
      <c r="AS1024" t="s">
        <v>78</v>
      </c>
      <c r="AT1024" t="s">
        <v>78</v>
      </c>
      <c r="AU1024" t="s">
        <v>78</v>
      </c>
      <c r="AV1024" t="s">
        <v>78</v>
      </c>
      <c r="AW1024" t="s">
        <v>74</v>
      </c>
      <c r="AX1024" t="s">
        <v>78</v>
      </c>
      <c r="AY1024">
        <v>4.2</v>
      </c>
      <c r="AZ1024">
        <f t="shared" si="96"/>
        <v>1</v>
      </c>
      <c r="BA1024">
        <f t="shared" si="97"/>
        <v>1</v>
      </c>
      <c r="BB1024">
        <f>2/5</f>
        <v>0.4</v>
      </c>
      <c r="BC1024">
        <f t="shared" si="100"/>
        <v>0</v>
      </c>
      <c r="BD1024">
        <f>4/7</f>
        <v>0.5714285714285714</v>
      </c>
      <c r="BE1024">
        <f>2/3</f>
        <v>0.66666666666666663</v>
      </c>
      <c r="BF1024">
        <f>2/16</f>
        <v>0.125</v>
      </c>
      <c r="BG1024">
        <f t="shared" si="101"/>
        <v>0</v>
      </c>
      <c r="BH1024">
        <f>1/2</f>
        <v>0.5</v>
      </c>
      <c r="BI1024">
        <f t="shared" si="98"/>
        <v>0.4</v>
      </c>
      <c r="BJ1024">
        <f>3/11</f>
        <v>0.27272727272727271</v>
      </c>
      <c r="BK1024">
        <f t="shared" si="102"/>
        <v>0</v>
      </c>
      <c r="BL1024">
        <f>3/4</f>
        <v>0.75</v>
      </c>
      <c r="BM1024">
        <f>4/4</f>
        <v>1</v>
      </c>
      <c r="BN1024">
        <f>5/6</f>
        <v>0.83333333333333337</v>
      </c>
      <c r="BO1024">
        <f t="shared" si="103"/>
        <v>0</v>
      </c>
      <c r="BP1024">
        <v>0</v>
      </c>
      <c r="BQ1024" t="s">
        <v>74</v>
      </c>
      <c r="BR1024" t="s">
        <v>74</v>
      </c>
      <c r="BS1024" t="s">
        <v>74</v>
      </c>
      <c r="BT1024" t="s">
        <v>74</v>
      </c>
      <c r="BU1024" t="s">
        <v>74</v>
      </c>
      <c r="BV1024" t="s">
        <v>74</v>
      </c>
      <c r="BW1024" t="s">
        <v>74</v>
      </c>
      <c r="BX1024" t="s">
        <v>74</v>
      </c>
      <c r="BY1024" t="s">
        <v>74</v>
      </c>
      <c r="BZ1024" t="s">
        <v>74</v>
      </c>
      <c r="CA1024" t="s">
        <v>74</v>
      </c>
      <c r="CB1024" t="s">
        <v>74</v>
      </c>
      <c r="CC1024" t="s">
        <v>74</v>
      </c>
      <c r="CD1024" t="s">
        <v>74</v>
      </c>
      <c r="CE1024" t="s">
        <v>74</v>
      </c>
      <c r="CF1024">
        <v>307.07050140000001</v>
      </c>
      <c r="CG1024">
        <f>IF(CJ1024&lt;$CH$1,CJ1024,)</f>
        <v>0</v>
      </c>
      <c r="CH1024">
        <v>1</v>
      </c>
      <c r="CI1024">
        <v>1025</v>
      </c>
      <c r="CJ1024">
        <v>14999.99994</v>
      </c>
      <c r="CK1024">
        <f t="shared" si="77"/>
        <v>614.14100280000002</v>
      </c>
      <c r="CL1024">
        <f t="shared" si="78"/>
        <v>0</v>
      </c>
    </row>
    <row r="1025" spans="1:90" x14ac:dyDescent="0.25">
      <c r="A1025" s="5" t="s">
        <v>1020</v>
      </c>
      <c r="B1025" s="2" t="s">
        <v>1143</v>
      </c>
      <c r="C1025" s="10">
        <v>42248</v>
      </c>
      <c r="E1025" s="14" t="e">
        <f t="shared" si="73"/>
        <v>#NUM!</v>
      </c>
      <c r="H1025">
        <v>385</v>
      </c>
      <c r="I1025">
        <v>80</v>
      </c>
      <c r="J1025">
        <v>158.4</v>
      </c>
      <c r="K1025">
        <v>6.9</v>
      </c>
      <c r="L1025">
        <v>171</v>
      </c>
      <c r="M1025">
        <v>70</v>
      </c>
      <c r="N1025" t="s">
        <v>114</v>
      </c>
      <c r="O1025">
        <v>386</v>
      </c>
      <c r="P1025">
        <v>1080</v>
      </c>
      <c r="Q1025">
        <v>1920</v>
      </c>
      <c r="R1025" t="s">
        <v>77</v>
      </c>
      <c r="S1025" t="s">
        <v>77</v>
      </c>
      <c r="T1025" t="s">
        <v>74</v>
      </c>
      <c r="U1025">
        <v>8</v>
      </c>
      <c r="V1025">
        <v>46.585000000000001</v>
      </c>
      <c r="W1025">
        <v>1.7</v>
      </c>
      <c r="X1025">
        <v>4</v>
      </c>
      <c r="Y1025">
        <v>64</v>
      </c>
      <c r="Z1025" t="s">
        <v>107</v>
      </c>
      <c r="AA1025">
        <v>3000</v>
      </c>
      <c r="AF1025" t="s">
        <v>74</v>
      </c>
      <c r="AG1025">
        <v>12.8</v>
      </c>
      <c r="AH1025">
        <v>2</v>
      </c>
      <c r="AI1025">
        <v>8</v>
      </c>
      <c r="AJ1025" t="s">
        <v>74</v>
      </c>
      <c r="AK1025" t="s">
        <v>78</v>
      </c>
      <c r="AL1025" t="s">
        <v>78</v>
      </c>
      <c r="AM1025" t="s">
        <v>78</v>
      </c>
      <c r="AN1025" t="s">
        <v>78</v>
      </c>
      <c r="AO1025" t="s">
        <v>74</v>
      </c>
      <c r="AP1025" t="s">
        <v>78</v>
      </c>
      <c r="AQ1025" t="s">
        <v>74</v>
      </c>
      <c r="AR1025" t="s">
        <v>77</v>
      </c>
      <c r="AS1025" t="s">
        <v>78</v>
      </c>
      <c r="AT1025" t="s">
        <v>78</v>
      </c>
      <c r="AU1025" t="s">
        <v>78</v>
      </c>
      <c r="AV1025" t="s">
        <v>78</v>
      </c>
      <c r="AW1025" t="s">
        <v>74</v>
      </c>
      <c r="AX1025" t="s">
        <v>78</v>
      </c>
      <c r="AY1025">
        <v>4</v>
      </c>
      <c r="AZ1025">
        <f t="shared" si="96"/>
        <v>1</v>
      </c>
      <c r="BA1025">
        <f t="shared" si="97"/>
        <v>1</v>
      </c>
      <c r="BB1025">
        <f>2/5</f>
        <v>0.4</v>
      </c>
      <c r="BC1025">
        <f t="shared" si="100"/>
        <v>0</v>
      </c>
      <c r="BD1025">
        <f>3/7</f>
        <v>0.42857142857142855</v>
      </c>
      <c r="BE1025">
        <f>2/3</f>
        <v>0.66666666666666663</v>
      </c>
      <c r="BF1025">
        <f>1/16</f>
        <v>6.25E-2</v>
      </c>
      <c r="BG1025">
        <f t="shared" si="101"/>
        <v>0</v>
      </c>
      <c r="BH1025">
        <f>0/2</f>
        <v>0</v>
      </c>
      <c r="BI1025">
        <f t="shared" si="98"/>
        <v>0.4</v>
      </c>
      <c r="BJ1025">
        <f>3/11</f>
        <v>0.27272727272727271</v>
      </c>
      <c r="BK1025">
        <f t="shared" si="102"/>
        <v>0</v>
      </c>
      <c r="BL1025">
        <f>2/4</f>
        <v>0.5</v>
      </c>
      <c r="BM1025">
        <f>4/4</f>
        <v>1</v>
      </c>
      <c r="BN1025">
        <f>5/6</f>
        <v>0.83333333333333337</v>
      </c>
      <c r="BO1025">
        <f t="shared" si="103"/>
        <v>0</v>
      </c>
      <c r="BP1025">
        <v>1</v>
      </c>
      <c r="BQ1025" t="s">
        <v>74</v>
      </c>
      <c r="BR1025" t="s">
        <v>74</v>
      </c>
      <c r="BS1025" t="s">
        <v>74</v>
      </c>
      <c r="BT1025" t="s">
        <v>74</v>
      </c>
      <c r="BU1025" t="s">
        <v>74</v>
      </c>
      <c r="BV1025" t="s">
        <v>74</v>
      </c>
      <c r="BW1025" t="s">
        <v>74</v>
      </c>
      <c r="BX1025" t="s">
        <v>74</v>
      </c>
      <c r="BY1025" t="s">
        <v>74</v>
      </c>
      <c r="BZ1025" t="s">
        <v>74</v>
      </c>
      <c r="CA1025" t="s">
        <v>74</v>
      </c>
      <c r="CB1025" t="s">
        <v>74</v>
      </c>
      <c r="CC1025" t="s">
        <v>74</v>
      </c>
      <c r="CD1025" t="s">
        <v>74</v>
      </c>
      <c r="CE1025" t="s">
        <v>74</v>
      </c>
      <c r="CF1025">
        <v>320.86722570000001</v>
      </c>
      <c r="CG1025">
        <f>IF(CJ1025&lt;$CH$1,CJ1025,)</f>
        <v>0</v>
      </c>
      <c r="CH1025">
        <v>1</v>
      </c>
      <c r="CI1025">
        <v>1026</v>
      </c>
      <c r="CJ1025">
        <v>14999.99994</v>
      </c>
      <c r="CK1025">
        <f t="shared" si="77"/>
        <v>641.73445140000001</v>
      </c>
      <c r="CL1025">
        <f t="shared" si="78"/>
        <v>0</v>
      </c>
    </row>
    <row r="1026" spans="1:90" x14ac:dyDescent="0.25">
      <c r="A1026" s="5" t="s">
        <v>1020</v>
      </c>
      <c r="B1026" s="2" t="s">
        <v>1144</v>
      </c>
      <c r="C1026" s="10">
        <v>42248</v>
      </c>
      <c r="E1026" s="14" t="e">
        <f t="shared" ref="E1026:E1089" si="104">DATEDIF(C1026,D1026,"M")</f>
        <v>#NUM!</v>
      </c>
      <c r="H1026">
        <v>400</v>
      </c>
      <c r="I1026">
        <v>73.400000000000006</v>
      </c>
      <c r="J1026">
        <v>147.9</v>
      </c>
      <c r="K1026">
        <v>6.4</v>
      </c>
      <c r="L1026">
        <v>150</v>
      </c>
      <c r="M1026">
        <v>68</v>
      </c>
      <c r="N1026" t="s">
        <v>111</v>
      </c>
      <c r="O1026">
        <v>424</v>
      </c>
      <c r="P1026">
        <v>1080</v>
      </c>
      <c r="Q1026">
        <v>1920</v>
      </c>
      <c r="R1026" t="s">
        <v>77</v>
      </c>
      <c r="S1026" t="s">
        <v>78</v>
      </c>
      <c r="T1026" t="s">
        <v>74</v>
      </c>
      <c r="U1026">
        <v>8</v>
      </c>
      <c r="V1026">
        <v>46.008000000000003</v>
      </c>
      <c r="W1026">
        <v>1.7</v>
      </c>
      <c r="X1026">
        <v>2</v>
      </c>
      <c r="Y1026">
        <v>16</v>
      </c>
      <c r="Z1026" t="s">
        <v>104</v>
      </c>
      <c r="AA1026">
        <v>2300</v>
      </c>
      <c r="AB1026">
        <v>67</v>
      </c>
      <c r="AC1026">
        <v>16.95</v>
      </c>
      <c r="AD1026">
        <v>9.57</v>
      </c>
      <c r="AE1026">
        <v>10.68</v>
      </c>
      <c r="AF1026" t="s">
        <v>74</v>
      </c>
      <c r="AG1026">
        <v>13</v>
      </c>
      <c r="AH1026">
        <v>2</v>
      </c>
      <c r="AI1026">
        <v>8</v>
      </c>
      <c r="AJ1026" t="s">
        <v>74</v>
      </c>
      <c r="AK1026" t="s">
        <v>77</v>
      </c>
      <c r="AL1026" t="s">
        <v>78</v>
      </c>
      <c r="AM1026" t="s">
        <v>78</v>
      </c>
      <c r="AN1026" t="s">
        <v>78</v>
      </c>
      <c r="AO1026" t="s">
        <v>74</v>
      </c>
      <c r="AP1026" t="s">
        <v>78</v>
      </c>
      <c r="AQ1026" t="s">
        <v>74</v>
      </c>
      <c r="AR1026" t="s">
        <v>77</v>
      </c>
      <c r="AS1026" t="s">
        <v>78</v>
      </c>
      <c r="AT1026" t="s">
        <v>78</v>
      </c>
      <c r="AU1026" t="s">
        <v>78</v>
      </c>
      <c r="AV1026" t="s">
        <v>78</v>
      </c>
      <c r="AW1026" t="s">
        <v>74</v>
      </c>
      <c r="AX1026" t="s">
        <v>78</v>
      </c>
      <c r="AY1026">
        <v>4</v>
      </c>
      <c r="AZ1026">
        <f t="shared" si="96"/>
        <v>1</v>
      </c>
      <c r="BA1026">
        <f t="shared" si="97"/>
        <v>1</v>
      </c>
      <c r="BB1026">
        <f>3/5</f>
        <v>0.6</v>
      </c>
      <c r="BC1026">
        <f t="shared" si="100"/>
        <v>0</v>
      </c>
      <c r="BD1026">
        <f>3/7</f>
        <v>0.42857142857142855</v>
      </c>
      <c r="BE1026">
        <f>2/3</f>
        <v>0.66666666666666663</v>
      </c>
      <c r="BF1026">
        <f>1/16</f>
        <v>6.25E-2</v>
      </c>
      <c r="BG1026">
        <f t="shared" si="101"/>
        <v>0</v>
      </c>
      <c r="BH1026">
        <f>0/2</f>
        <v>0</v>
      </c>
      <c r="BI1026">
        <f t="shared" si="98"/>
        <v>0.4</v>
      </c>
      <c r="BJ1026">
        <f>3/11</f>
        <v>0.27272727272727271</v>
      </c>
      <c r="BK1026">
        <f t="shared" si="102"/>
        <v>0</v>
      </c>
      <c r="BL1026">
        <f>2/4</f>
        <v>0.5</v>
      </c>
      <c r="BM1026">
        <f>4/4</f>
        <v>1</v>
      </c>
      <c r="BN1026">
        <f>5/6</f>
        <v>0.83333333333333337</v>
      </c>
      <c r="BO1026">
        <f t="shared" si="103"/>
        <v>0</v>
      </c>
      <c r="BP1026">
        <v>1</v>
      </c>
      <c r="BQ1026" t="s">
        <v>74</v>
      </c>
      <c r="BR1026" t="s">
        <v>74</v>
      </c>
      <c r="BS1026" t="s">
        <v>74</v>
      </c>
      <c r="BT1026" t="s">
        <v>74</v>
      </c>
      <c r="BU1026" t="s">
        <v>74</v>
      </c>
      <c r="BV1026" t="s">
        <v>74</v>
      </c>
      <c r="BW1026" t="s">
        <v>74</v>
      </c>
      <c r="BX1026" t="s">
        <v>74</v>
      </c>
      <c r="BY1026" t="s">
        <v>74</v>
      </c>
      <c r="BZ1026" t="s">
        <v>74</v>
      </c>
      <c r="CA1026" t="s">
        <v>74</v>
      </c>
      <c r="CB1026" t="s">
        <v>74</v>
      </c>
      <c r="CC1026" t="s">
        <v>74</v>
      </c>
      <c r="CD1026" t="s">
        <v>74</v>
      </c>
      <c r="CE1026" t="s">
        <v>74</v>
      </c>
      <c r="CF1026">
        <v>320.86722570000001</v>
      </c>
      <c r="CG1026">
        <f>IF(CJ1026&lt;$CH$1,CJ1026,)</f>
        <v>0</v>
      </c>
      <c r="CH1026">
        <v>1</v>
      </c>
      <c r="CI1026">
        <v>1027</v>
      </c>
      <c r="CJ1026">
        <v>14999.99994</v>
      </c>
      <c r="CK1026">
        <f t="shared" si="77"/>
        <v>641.73445140000001</v>
      </c>
      <c r="CL1026">
        <f t="shared" si="78"/>
        <v>0</v>
      </c>
    </row>
    <row r="1027" spans="1:90" x14ac:dyDescent="0.25">
      <c r="A1027" s="5" t="s">
        <v>1020</v>
      </c>
      <c r="B1027" s="2" t="s">
        <v>1145</v>
      </c>
      <c r="C1027" s="10">
        <v>42125</v>
      </c>
      <c r="E1027" s="14" t="e">
        <f t="shared" si="104"/>
        <v>#NUM!</v>
      </c>
      <c r="H1027">
        <v>150</v>
      </c>
      <c r="I1027">
        <v>71</v>
      </c>
      <c r="J1027">
        <v>143.30000000000001</v>
      </c>
      <c r="K1027">
        <v>6.8</v>
      </c>
      <c r="L1027">
        <v>167</v>
      </c>
      <c r="M1027">
        <v>67</v>
      </c>
      <c r="N1027" t="s">
        <v>76</v>
      </c>
      <c r="O1027">
        <v>294</v>
      </c>
      <c r="P1027">
        <v>720</v>
      </c>
      <c r="Q1027">
        <v>1280</v>
      </c>
      <c r="R1027" t="s">
        <v>77</v>
      </c>
      <c r="S1027" t="s">
        <v>77</v>
      </c>
      <c r="T1027" t="s">
        <v>74</v>
      </c>
      <c r="U1027">
        <v>4</v>
      </c>
      <c r="V1027">
        <v>18.672999999999998</v>
      </c>
      <c r="W1027">
        <v>1.2</v>
      </c>
      <c r="X1027">
        <v>2</v>
      </c>
      <c r="Y1027">
        <v>16</v>
      </c>
      <c r="Z1027" t="s">
        <v>104</v>
      </c>
      <c r="AA1027">
        <v>2360</v>
      </c>
      <c r="AF1027" t="s">
        <v>74</v>
      </c>
      <c r="AG1027">
        <v>8</v>
      </c>
      <c r="AH1027">
        <v>2</v>
      </c>
      <c r="AI1027">
        <v>5</v>
      </c>
      <c r="AJ1027" t="s">
        <v>74</v>
      </c>
      <c r="AK1027" t="s">
        <v>77</v>
      </c>
      <c r="AL1027" t="s">
        <v>78</v>
      </c>
      <c r="AM1027" t="s">
        <v>78</v>
      </c>
      <c r="AN1027" t="s">
        <v>78</v>
      </c>
      <c r="AO1027" t="s">
        <v>78</v>
      </c>
      <c r="AP1027" t="s">
        <v>78</v>
      </c>
      <c r="AQ1027" t="s">
        <v>74</v>
      </c>
      <c r="AR1027" t="s">
        <v>77</v>
      </c>
      <c r="AS1027" t="s">
        <v>78</v>
      </c>
      <c r="AT1027" t="s">
        <v>78</v>
      </c>
      <c r="AU1027" t="s">
        <v>78</v>
      </c>
      <c r="AV1027" t="s">
        <v>78</v>
      </c>
      <c r="AW1027" t="s">
        <v>74</v>
      </c>
      <c r="AX1027" t="s">
        <v>78</v>
      </c>
      <c r="AY1027">
        <v>4</v>
      </c>
      <c r="AZ1027">
        <f t="shared" si="96"/>
        <v>1</v>
      </c>
      <c r="BA1027">
        <f t="shared" si="97"/>
        <v>1</v>
      </c>
      <c r="BB1027">
        <f>3/5</f>
        <v>0.6</v>
      </c>
      <c r="BC1027">
        <f t="shared" si="100"/>
        <v>0</v>
      </c>
      <c r="BD1027">
        <f>3/7</f>
        <v>0.42857142857142855</v>
      </c>
      <c r="BE1027">
        <f>1/3</f>
        <v>0.33333333333333331</v>
      </c>
      <c r="BF1027">
        <f>0/16</f>
        <v>0</v>
      </c>
      <c r="BG1027">
        <f t="shared" si="101"/>
        <v>0</v>
      </c>
      <c r="BH1027">
        <f>0/2</f>
        <v>0</v>
      </c>
      <c r="BI1027">
        <f t="shared" si="98"/>
        <v>0.4</v>
      </c>
      <c r="BJ1027">
        <f>2/11</f>
        <v>0.18181818181818182</v>
      </c>
      <c r="BK1027">
        <f t="shared" si="102"/>
        <v>0</v>
      </c>
      <c r="BL1027">
        <f>2/4</f>
        <v>0.5</v>
      </c>
      <c r="BM1027">
        <f>2/4</f>
        <v>0.5</v>
      </c>
      <c r="BN1027">
        <f>2/6</f>
        <v>0.33333333333333331</v>
      </c>
      <c r="BO1027">
        <f t="shared" si="103"/>
        <v>0</v>
      </c>
      <c r="BP1027">
        <v>0</v>
      </c>
      <c r="BQ1027" t="s">
        <v>74</v>
      </c>
      <c r="BR1027" t="s">
        <v>74</v>
      </c>
      <c r="BS1027" t="s">
        <v>74</v>
      </c>
      <c r="BT1027" t="s">
        <v>74</v>
      </c>
      <c r="BU1027" t="s">
        <v>74</v>
      </c>
      <c r="BV1027" t="s">
        <v>74</v>
      </c>
      <c r="BW1027" t="s">
        <v>74</v>
      </c>
      <c r="BX1027" t="s">
        <v>74</v>
      </c>
      <c r="BY1027" t="s">
        <v>74</v>
      </c>
      <c r="BZ1027" t="s">
        <v>74</v>
      </c>
      <c r="CA1027" t="s">
        <v>74</v>
      </c>
      <c r="CB1027" t="s">
        <v>74</v>
      </c>
      <c r="CC1027" t="s">
        <v>74</v>
      </c>
      <c r="CD1027" t="s">
        <v>74</v>
      </c>
      <c r="CE1027" t="s">
        <v>74</v>
      </c>
      <c r="CF1027">
        <v>406.281631</v>
      </c>
      <c r="CG1027">
        <f>IF(CJ1027&lt;$CH$1,CJ1027,)</f>
        <v>0</v>
      </c>
      <c r="CH1027">
        <v>1</v>
      </c>
      <c r="CI1027">
        <v>1028</v>
      </c>
      <c r="CJ1027">
        <v>14999.99958</v>
      </c>
      <c r="CK1027">
        <f t="shared" ref="CK1027:CK1034" si="105">CF1027*2</f>
        <v>812.56326200000001</v>
      </c>
      <c r="CL1027">
        <f t="shared" ref="CL1027:CL1034" si="106">CG1027*0.547769</f>
        <v>0</v>
      </c>
    </row>
    <row r="1028" spans="1:90" x14ac:dyDescent="0.25">
      <c r="A1028" s="5" t="s">
        <v>1020</v>
      </c>
      <c r="B1028" s="2" t="s">
        <v>1146</v>
      </c>
      <c r="C1028" s="10">
        <v>42064</v>
      </c>
      <c r="E1028" s="14" t="e">
        <f t="shared" si="104"/>
        <v>#NUM!</v>
      </c>
      <c r="H1028">
        <v>445</v>
      </c>
      <c r="I1028">
        <v>76.2</v>
      </c>
      <c r="J1028">
        <v>153.5</v>
      </c>
      <c r="K1028">
        <v>7.6</v>
      </c>
      <c r="L1028">
        <v>167</v>
      </c>
      <c r="M1028">
        <v>69</v>
      </c>
      <c r="N1028" t="s">
        <v>111</v>
      </c>
      <c r="O1028">
        <v>541</v>
      </c>
      <c r="P1028">
        <v>1440</v>
      </c>
      <c r="Q1028">
        <v>2560</v>
      </c>
      <c r="R1028" t="s">
        <v>77</v>
      </c>
      <c r="S1028" t="s">
        <v>78</v>
      </c>
      <c r="T1028" t="s">
        <v>1147</v>
      </c>
      <c r="U1028">
        <v>8</v>
      </c>
      <c r="V1028">
        <v>72.061000000000007</v>
      </c>
      <c r="W1028">
        <v>1.8</v>
      </c>
      <c r="X1028">
        <v>4</v>
      </c>
      <c r="Y1028">
        <v>128</v>
      </c>
      <c r="Z1028" t="s">
        <v>77</v>
      </c>
      <c r="AA1028">
        <v>3600</v>
      </c>
      <c r="AB1028">
        <v>85</v>
      </c>
      <c r="AC1028">
        <v>33.33</v>
      </c>
      <c r="AD1028">
        <v>8.33</v>
      </c>
      <c r="AE1028">
        <v>12.85</v>
      </c>
      <c r="AF1028" t="s">
        <v>74</v>
      </c>
      <c r="AG1028">
        <v>16</v>
      </c>
      <c r="AH1028">
        <v>2</v>
      </c>
      <c r="AI1028">
        <v>8</v>
      </c>
      <c r="AJ1028" t="s">
        <v>74</v>
      </c>
      <c r="AK1028" t="s">
        <v>78</v>
      </c>
      <c r="AL1028" t="s">
        <v>78</v>
      </c>
      <c r="AM1028" t="s">
        <v>78</v>
      </c>
      <c r="AN1028" t="s">
        <v>78</v>
      </c>
      <c r="AO1028" t="s">
        <v>74</v>
      </c>
      <c r="AP1028" t="s">
        <v>78</v>
      </c>
      <c r="AQ1028" t="s">
        <v>74</v>
      </c>
      <c r="AR1028" t="s">
        <v>77</v>
      </c>
      <c r="AS1028" t="s">
        <v>78</v>
      </c>
      <c r="AT1028" t="s">
        <v>78</v>
      </c>
      <c r="AU1028" t="s">
        <v>78</v>
      </c>
      <c r="AV1028" t="s">
        <v>78</v>
      </c>
      <c r="AW1028" t="s">
        <v>74</v>
      </c>
      <c r="AX1028" t="s">
        <v>78</v>
      </c>
      <c r="AY1028">
        <v>4.0999999999999996</v>
      </c>
      <c r="AZ1028">
        <f>0/2</f>
        <v>0</v>
      </c>
      <c r="BA1028">
        <f>1/2</f>
        <v>0.5</v>
      </c>
      <c r="BB1028">
        <f>3/5</f>
        <v>0.6</v>
      </c>
      <c r="BC1028">
        <f t="shared" si="100"/>
        <v>0</v>
      </c>
      <c r="BD1028">
        <f>1/7</f>
        <v>0.14285714285714285</v>
      </c>
      <c r="BE1028">
        <f>1/3</f>
        <v>0.33333333333333331</v>
      </c>
      <c r="BF1028">
        <f>4/16</f>
        <v>0.25</v>
      </c>
      <c r="BG1028">
        <f t="shared" si="101"/>
        <v>0</v>
      </c>
      <c r="BH1028">
        <f>1/2</f>
        <v>0.5</v>
      </c>
      <c r="BI1028">
        <f>1/5</f>
        <v>0.2</v>
      </c>
      <c r="BJ1028">
        <f>4/11</f>
        <v>0.36363636363636365</v>
      </c>
      <c r="BK1028">
        <f t="shared" si="102"/>
        <v>0</v>
      </c>
      <c r="BL1028">
        <f>1/4</f>
        <v>0.25</v>
      </c>
      <c r="BM1028">
        <f>3/4</f>
        <v>0.75</v>
      </c>
      <c r="BN1028">
        <f>6/6</f>
        <v>1</v>
      </c>
      <c r="BO1028">
        <f t="shared" si="103"/>
        <v>0</v>
      </c>
      <c r="BP1028">
        <v>2</v>
      </c>
      <c r="BQ1028" t="s">
        <v>74</v>
      </c>
      <c r="BR1028" t="s">
        <v>74</v>
      </c>
      <c r="BS1028" t="s">
        <v>74</v>
      </c>
      <c r="BT1028" t="s">
        <v>74</v>
      </c>
      <c r="BU1028" t="s">
        <v>74</v>
      </c>
      <c r="BV1028" t="s">
        <v>74</v>
      </c>
      <c r="BW1028" t="s">
        <v>74</v>
      </c>
      <c r="BX1028" t="s">
        <v>74</v>
      </c>
      <c r="BY1028" t="s">
        <v>74</v>
      </c>
      <c r="BZ1028" t="s">
        <v>74</v>
      </c>
      <c r="CA1028" t="s">
        <v>74</v>
      </c>
      <c r="CB1028" t="s">
        <v>74</v>
      </c>
      <c r="CC1028" t="s">
        <v>74</v>
      </c>
      <c r="CD1028" t="s">
        <v>74</v>
      </c>
      <c r="CE1028" t="s">
        <v>74</v>
      </c>
      <c r="CF1028">
        <v>254.05685020000001</v>
      </c>
      <c r="CG1028">
        <f>IF(CJ1028&lt;$CH$1,CJ1028,)</f>
        <v>1220.000031</v>
      </c>
      <c r="CH1028">
        <v>1</v>
      </c>
      <c r="CI1028">
        <v>1029</v>
      </c>
      <c r="CJ1028">
        <v>1220.000031</v>
      </c>
      <c r="CK1028">
        <f t="shared" si="105"/>
        <v>508.11370040000003</v>
      </c>
      <c r="CL1028">
        <f t="shared" si="106"/>
        <v>668.27819698083897</v>
      </c>
    </row>
    <row r="1029" spans="1:90" x14ac:dyDescent="0.25">
      <c r="A1029" s="5" t="s">
        <v>1020</v>
      </c>
      <c r="B1029" s="2" t="s">
        <v>1148</v>
      </c>
      <c r="C1029" s="10">
        <v>42005</v>
      </c>
      <c r="E1029" s="14" t="e">
        <f t="shared" si="104"/>
        <v>#NUM!</v>
      </c>
      <c r="H1029">
        <v>150</v>
      </c>
      <c r="I1029">
        <v>71</v>
      </c>
      <c r="J1029">
        <v>143.30000000000001</v>
      </c>
      <c r="K1029">
        <v>6.8</v>
      </c>
      <c r="L1029">
        <v>166</v>
      </c>
      <c r="M1029">
        <v>67</v>
      </c>
      <c r="N1029" t="s">
        <v>76</v>
      </c>
      <c r="O1029">
        <v>294</v>
      </c>
      <c r="P1029">
        <v>720</v>
      </c>
      <c r="Q1029">
        <v>1280</v>
      </c>
      <c r="R1029" t="s">
        <v>77</v>
      </c>
      <c r="S1029" t="s">
        <v>77</v>
      </c>
      <c r="T1029" t="s">
        <v>74</v>
      </c>
      <c r="U1029">
        <v>4</v>
      </c>
      <c r="V1029">
        <v>21.904</v>
      </c>
      <c r="W1029">
        <v>1.2</v>
      </c>
      <c r="X1029">
        <v>2</v>
      </c>
      <c r="Y1029">
        <v>16</v>
      </c>
      <c r="Z1029" t="s">
        <v>77</v>
      </c>
      <c r="AA1029">
        <v>2360</v>
      </c>
      <c r="AF1029" t="s">
        <v>74</v>
      </c>
      <c r="AG1029">
        <v>8</v>
      </c>
      <c r="AH1029">
        <v>2</v>
      </c>
      <c r="AI1029">
        <v>5</v>
      </c>
      <c r="AJ1029" t="s">
        <v>74</v>
      </c>
      <c r="AK1029" t="s">
        <v>77</v>
      </c>
      <c r="AL1029" t="s">
        <v>78</v>
      </c>
      <c r="AM1029" t="s">
        <v>78</v>
      </c>
      <c r="AN1029" t="s">
        <v>78</v>
      </c>
      <c r="AO1029" t="s">
        <v>78</v>
      </c>
      <c r="AP1029" t="s">
        <v>78</v>
      </c>
      <c r="AQ1029" t="s">
        <v>74</v>
      </c>
      <c r="AR1029" t="s">
        <v>77</v>
      </c>
      <c r="AS1029" t="s">
        <v>78</v>
      </c>
      <c r="AT1029" t="s">
        <v>77</v>
      </c>
      <c r="AU1029" t="s">
        <v>78</v>
      </c>
      <c r="AV1029" t="s">
        <v>78</v>
      </c>
      <c r="AW1029" t="s">
        <v>74</v>
      </c>
      <c r="AX1029" t="s">
        <v>78</v>
      </c>
      <c r="AY1029">
        <v>4</v>
      </c>
      <c r="AZ1029">
        <f t="shared" ref="AZ1029:AZ1034" si="107">2/2</f>
        <v>1</v>
      </c>
      <c r="BA1029">
        <f>1/2</f>
        <v>0.5</v>
      </c>
      <c r="BB1029">
        <f>2/5</f>
        <v>0.4</v>
      </c>
      <c r="BC1029">
        <f t="shared" si="100"/>
        <v>0</v>
      </c>
      <c r="BD1029">
        <f>4/7</f>
        <v>0.5714285714285714</v>
      </c>
      <c r="BE1029">
        <f>2/3</f>
        <v>0.66666666666666663</v>
      </c>
      <c r="BF1029">
        <f t="shared" ref="BF1029:BF1034" si="108">0/16</f>
        <v>0</v>
      </c>
      <c r="BG1029">
        <f t="shared" si="101"/>
        <v>0</v>
      </c>
      <c r="BH1029">
        <f>1/2</f>
        <v>0.5</v>
      </c>
      <c r="BI1029">
        <f>1/5</f>
        <v>0.2</v>
      </c>
      <c r="BJ1029">
        <f>2/11</f>
        <v>0.18181818181818182</v>
      </c>
      <c r="BK1029">
        <f t="shared" si="102"/>
        <v>0</v>
      </c>
      <c r="BL1029">
        <f>3/4</f>
        <v>0.75</v>
      </c>
      <c r="BM1029">
        <f>1/4</f>
        <v>0.25</v>
      </c>
      <c r="BN1029">
        <f>2/6</f>
        <v>0.33333333333333331</v>
      </c>
      <c r="BO1029">
        <f t="shared" si="103"/>
        <v>0</v>
      </c>
      <c r="BP1029">
        <v>0</v>
      </c>
      <c r="BQ1029" t="s">
        <v>74</v>
      </c>
      <c r="BR1029" t="s">
        <v>74</v>
      </c>
      <c r="BS1029" t="s">
        <v>74</v>
      </c>
      <c r="BT1029" t="s">
        <v>74</v>
      </c>
      <c r="BU1029" t="s">
        <v>74</v>
      </c>
      <c r="BV1029" t="s">
        <v>74</v>
      </c>
      <c r="BW1029" t="s">
        <v>74</v>
      </c>
      <c r="BX1029" t="s">
        <v>74</v>
      </c>
      <c r="BY1029" t="s">
        <v>74</v>
      </c>
      <c r="BZ1029" t="s">
        <v>74</v>
      </c>
      <c r="CA1029" t="s">
        <v>74</v>
      </c>
      <c r="CB1029" t="s">
        <v>74</v>
      </c>
      <c r="CC1029" t="s">
        <v>74</v>
      </c>
      <c r="CD1029" t="s">
        <v>74</v>
      </c>
      <c r="CE1029" t="s">
        <v>74</v>
      </c>
      <c r="CF1029">
        <v>194.12743649999999</v>
      </c>
      <c r="CG1029">
        <f>IF(CJ1029&lt;$CH$1,CJ1029,)</f>
        <v>0</v>
      </c>
      <c r="CH1029">
        <v>1</v>
      </c>
      <c r="CI1029">
        <v>1030</v>
      </c>
      <c r="CJ1029">
        <v>14999.99958</v>
      </c>
      <c r="CK1029">
        <f t="shared" si="105"/>
        <v>388.25487299999998</v>
      </c>
      <c r="CL1029">
        <f t="shared" si="106"/>
        <v>0</v>
      </c>
    </row>
    <row r="1030" spans="1:90" x14ac:dyDescent="0.25">
      <c r="A1030" s="5" t="s">
        <v>1020</v>
      </c>
      <c r="B1030" s="2" t="s">
        <v>1149</v>
      </c>
      <c r="C1030" s="10">
        <v>41974</v>
      </c>
      <c r="E1030" s="14" t="e">
        <f t="shared" si="104"/>
        <v>#NUM!</v>
      </c>
      <c r="H1030">
        <v>400</v>
      </c>
      <c r="I1030">
        <v>71.099999999999994</v>
      </c>
      <c r="J1030">
        <v>143.30000000000001</v>
      </c>
      <c r="K1030">
        <v>6.3</v>
      </c>
      <c r="L1030">
        <v>141</v>
      </c>
      <c r="M1030">
        <v>67</v>
      </c>
      <c r="N1030" t="s">
        <v>76</v>
      </c>
      <c r="O1030">
        <v>294</v>
      </c>
      <c r="P1030">
        <v>720</v>
      </c>
      <c r="Q1030">
        <v>1280</v>
      </c>
      <c r="R1030" t="s">
        <v>77</v>
      </c>
      <c r="S1030" t="s">
        <v>77</v>
      </c>
      <c r="T1030" t="s">
        <v>74</v>
      </c>
      <c r="U1030">
        <v>8</v>
      </c>
      <c r="V1030">
        <v>30.280999999999999</v>
      </c>
      <c r="W1030">
        <v>1.7</v>
      </c>
      <c r="X1030">
        <v>2</v>
      </c>
      <c r="Y1030">
        <v>16</v>
      </c>
      <c r="Z1030" t="s">
        <v>77</v>
      </c>
      <c r="AA1030">
        <v>2250</v>
      </c>
      <c r="AF1030" t="s">
        <v>74</v>
      </c>
      <c r="AG1030">
        <v>13</v>
      </c>
      <c r="AH1030">
        <v>2</v>
      </c>
      <c r="AI1030">
        <v>4.9000000000000004</v>
      </c>
      <c r="AJ1030" t="s">
        <v>74</v>
      </c>
      <c r="AK1030" t="s">
        <v>77</v>
      </c>
      <c r="AL1030" t="s">
        <v>78</v>
      </c>
      <c r="AM1030" t="s">
        <v>78</v>
      </c>
      <c r="AN1030" t="s">
        <v>78</v>
      </c>
      <c r="AO1030" t="s">
        <v>78</v>
      </c>
      <c r="AP1030" t="s">
        <v>78</v>
      </c>
      <c r="AQ1030" t="s">
        <v>74</v>
      </c>
      <c r="AR1030" t="s">
        <v>77</v>
      </c>
      <c r="AS1030" t="s">
        <v>78</v>
      </c>
      <c r="AT1030" t="s">
        <v>78</v>
      </c>
      <c r="AU1030" t="s">
        <v>78</v>
      </c>
      <c r="AV1030" t="s">
        <v>78</v>
      </c>
      <c r="AW1030" t="s">
        <v>74</v>
      </c>
      <c r="AX1030" t="s">
        <v>78</v>
      </c>
      <c r="AY1030">
        <v>4</v>
      </c>
      <c r="AZ1030">
        <f t="shared" si="107"/>
        <v>1</v>
      </c>
      <c r="BA1030">
        <f>0/2</f>
        <v>0</v>
      </c>
      <c r="BB1030">
        <f>0/5</f>
        <v>0</v>
      </c>
      <c r="BC1030">
        <f t="shared" si="100"/>
        <v>0</v>
      </c>
      <c r="BD1030">
        <f>3/7</f>
        <v>0.42857142857142855</v>
      </c>
      <c r="BE1030">
        <f>0/3</f>
        <v>0</v>
      </c>
      <c r="BF1030">
        <f t="shared" si="108"/>
        <v>0</v>
      </c>
      <c r="BG1030">
        <f t="shared" si="101"/>
        <v>0</v>
      </c>
      <c r="BH1030">
        <f>0/2</f>
        <v>0</v>
      </c>
      <c r="BI1030">
        <f>0/5</f>
        <v>0</v>
      </c>
      <c r="BJ1030">
        <f>0/11</f>
        <v>0</v>
      </c>
      <c r="BK1030">
        <f t="shared" si="102"/>
        <v>0</v>
      </c>
      <c r="BL1030">
        <f>2/4</f>
        <v>0.5</v>
      </c>
      <c r="BM1030">
        <f>1/4</f>
        <v>0.25</v>
      </c>
      <c r="BN1030">
        <f>2/6</f>
        <v>0.33333333333333331</v>
      </c>
      <c r="BO1030">
        <f t="shared" si="103"/>
        <v>0</v>
      </c>
      <c r="BP1030">
        <v>0</v>
      </c>
      <c r="BQ1030" t="s">
        <v>74</v>
      </c>
      <c r="BR1030" t="s">
        <v>74</v>
      </c>
      <c r="BS1030" t="s">
        <v>74</v>
      </c>
      <c r="BT1030" t="s">
        <v>74</v>
      </c>
      <c r="BU1030" t="s">
        <v>74</v>
      </c>
      <c r="BV1030" t="s">
        <v>74</v>
      </c>
      <c r="BW1030" t="s">
        <v>74</v>
      </c>
      <c r="BX1030" t="s">
        <v>74</v>
      </c>
      <c r="BY1030" t="s">
        <v>74</v>
      </c>
      <c r="BZ1030" t="s">
        <v>74</v>
      </c>
      <c r="CA1030" t="s">
        <v>74</v>
      </c>
      <c r="CB1030" t="s">
        <v>74</v>
      </c>
      <c r="CC1030" t="s">
        <v>74</v>
      </c>
      <c r="CD1030" t="s">
        <v>74</v>
      </c>
      <c r="CE1030" t="s">
        <v>74</v>
      </c>
      <c r="CF1030">
        <v>287.58885850000001</v>
      </c>
      <c r="CG1030">
        <f>IF(CJ1030&lt;$CH$1,CJ1030,)</f>
        <v>1000.000061</v>
      </c>
      <c r="CH1030">
        <v>1</v>
      </c>
      <c r="CI1030">
        <v>1031</v>
      </c>
      <c r="CJ1030">
        <v>1000.000061</v>
      </c>
      <c r="CK1030">
        <f t="shared" si="105"/>
        <v>575.17771700000003</v>
      </c>
      <c r="CL1030">
        <f t="shared" si="106"/>
        <v>547.76903341390891</v>
      </c>
    </row>
    <row r="1031" spans="1:90" x14ac:dyDescent="0.25">
      <c r="A1031" s="5" t="s">
        <v>1020</v>
      </c>
      <c r="B1031" s="2" t="s">
        <v>1150</v>
      </c>
      <c r="C1031" s="10">
        <v>41974</v>
      </c>
      <c r="E1031" s="14" t="e">
        <f t="shared" si="104"/>
        <v>#NUM!</v>
      </c>
      <c r="H1031">
        <v>470</v>
      </c>
      <c r="I1031">
        <v>78</v>
      </c>
      <c r="J1031">
        <v>153.9</v>
      </c>
      <c r="K1031">
        <v>4.8</v>
      </c>
      <c r="L1031">
        <v>146</v>
      </c>
      <c r="M1031">
        <v>69</v>
      </c>
      <c r="N1031" t="s">
        <v>111</v>
      </c>
      <c r="O1031">
        <v>401</v>
      </c>
      <c r="P1031">
        <v>1080</v>
      </c>
      <c r="Q1031">
        <v>1920</v>
      </c>
      <c r="R1031" t="s">
        <v>77</v>
      </c>
      <c r="S1031" t="s">
        <v>77</v>
      </c>
      <c r="T1031" t="s">
        <v>74</v>
      </c>
      <c r="U1031">
        <v>8</v>
      </c>
      <c r="V1031">
        <v>28.821000000000002</v>
      </c>
      <c r="W1031">
        <v>1.7</v>
      </c>
      <c r="X1031">
        <v>2</v>
      </c>
      <c r="Y1031">
        <v>16</v>
      </c>
      <c r="Z1031" t="s">
        <v>104</v>
      </c>
      <c r="AA1031">
        <v>2000</v>
      </c>
      <c r="AB1031">
        <v>71</v>
      </c>
      <c r="AC1031">
        <v>17.38</v>
      </c>
      <c r="AD1031">
        <v>9.32</v>
      </c>
      <c r="AE1031">
        <v>10.73</v>
      </c>
      <c r="AF1031" t="s">
        <v>74</v>
      </c>
      <c r="AG1031">
        <v>13</v>
      </c>
      <c r="AH1031">
        <v>2</v>
      </c>
      <c r="AI1031">
        <v>4.9000000000000004</v>
      </c>
      <c r="AJ1031" t="s">
        <v>74</v>
      </c>
      <c r="AK1031" t="s">
        <v>77</v>
      </c>
      <c r="AL1031" t="s">
        <v>78</v>
      </c>
      <c r="AM1031" t="s">
        <v>78</v>
      </c>
      <c r="AN1031" t="s">
        <v>78</v>
      </c>
      <c r="AO1031" t="s">
        <v>78</v>
      </c>
      <c r="AP1031" t="s">
        <v>78</v>
      </c>
      <c r="AQ1031" t="s">
        <v>74</v>
      </c>
      <c r="AR1031" t="s">
        <v>77</v>
      </c>
      <c r="AS1031" t="s">
        <v>78</v>
      </c>
      <c r="AT1031" t="s">
        <v>78</v>
      </c>
      <c r="AU1031" t="s">
        <v>78</v>
      </c>
      <c r="AV1031" t="s">
        <v>78</v>
      </c>
      <c r="AW1031" t="s">
        <v>74</v>
      </c>
      <c r="AX1031" t="s">
        <v>78</v>
      </c>
      <c r="AY1031">
        <v>4</v>
      </c>
      <c r="AZ1031">
        <f t="shared" si="107"/>
        <v>1</v>
      </c>
      <c r="BA1031">
        <f>0/2</f>
        <v>0</v>
      </c>
      <c r="BB1031">
        <f>0/5</f>
        <v>0</v>
      </c>
      <c r="BC1031">
        <f t="shared" si="100"/>
        <v>0</v>
      </c>
      <c r="BD1031">
        <f>3/7</f>
        <v>0.42857142857142855</v>
      </c>
      <c r="BE1031">
        <f>0/3</f>
        <v>0</v>
      </c>
      <c r="BF1031">
        <f t="shared" si="108"/>
        <v>0</v>
      </c>
      <c r="BG1031">
        <f t="shared" si="101"/>
        <v>0</v>
      </c>
      <c r="BH1031">
        <f>0/2</f>
        <v>0</v>
      </c>
      <c r="BI1031">
        <f>0/5</f>
        <v>0</v>
      </c>
      <c r="BJ1031">
        <f>0/11</f>
        <v>0</v>
      </c>
      <c r="BK1031">
        <f t="shared" si="102"/>
        <v>0</v>
      </c>
      <c r="BL1031">
        <f>2/4</f>
        <v>0.5</v>
      </c>
      <c r="BM1031">
        <f>2/4</f>
        <v>0.5</v>
      </c>
      <c r="BN1031">
        <f>2/6</f>
        <v>0.33333333333333331</v>
      </c>
      <c r="BO1031">
        <f t="shared" si="103"/>
        <v>0</v>
      </c>
      <c r="BP1031">
        <v>0</v>
      </c>
      <c r="BQ1031" t="s">
        <v>74</v>
      </c>
      <c r="BR1031" t="s">
        <v>74</v>
      </c>
      <c r="BS1031" t="s">
        <v>74</v>
      </c>
      <c r="BT1031" t="s">
        <v>74</v>
      </c>
      <c r="BU1031" t="s">
        <v>74</v>
      </c>
      <c r="BV1031" t="s">
        <v>74</v>
      </c>
      <c r="BW1031" t="s">
        <v>74</v>
      </c>
      <c r="BX1031" t="s">
        <v>74</v>
      </c>
      <c r="BY1031" t="s">
        <v>74</v>
      </c>
      <c r="BZ1031" t="s">
        <v>74</v>
      </c>
      <c r="CA1031" t="s">
        <v>74</v>
      </c>
      <c r="CB1031" t="s">
        <v>74</v>
      </c>
      <c r="CC1031" t="s">
        <v>74</v>
      </c>
      <c r="CD1031" t="s">
        <v>74</v>
      </c>
      <c r="CE1031" t="s">
        <v>74</v>
      </c>
      <c r="CF1031">
        <v>287.58885850000001</v>
      </c>
      <c r="CG1031">
        <f>IF(CJ1031&lt;$CH$1,CJ1031,)</f>
        <v>0</v>
      </c>
      <c r="CH1031">
        <v>1</v>
      </c>
      <c r="CI1031">
        <v>1032</v>
      </c>
      <c r="CJ1031">
        <v>14999.99958</v>
      </c>
      <c r="CK1031">
        <f t="shared" si="105"/>
        <v>575.17771700000003</v>
      </c>
      <c r="CL1031">
        <f t="shared" si="106"/>
        <v>0</v>
      </c>
    </row>
    <row r="1032" spans="1:90" x14ac:dyDescent="0.25">
      <c r="A1032" s="5" t="s">
        <v>1020</v>
      </c>
      <c r="B1032" s="2" t="s">
        <v>1151</v>
      </c>
      <c r="C1032" s="10">
        <v>41760</v>
      </c>
      <c r="E1032" s="14" t="e">
        <f t="shared" si="104"/>
        <v>#NUM!</v>
      </c>
      <c r="H1032">
        <v>400</v>
      </c>
      <c r="I1032">
        <v>73.3</v>
      </c>
      <c r="J1032">
        <v>146.5</v>
      </c>
      <c r="K1032">
        <v>8</v>
      </c>
      <c r="L1032">
        <v>148</v>
      </c>
      <c r="M1032">
        <v>69</v>
      </c>
      <c r="N1032" t="s">
        <v>76</v>
      </c>
      <c r="O1032">
        <v>424</v>
      </c>
      <c r="P1032">
        <v>1080</v>
      </c>
      <c r="Q1032">
        <v>1920</v>
      </c>
      <c r="R1032" t="s">
        <v>77</v>
      </c>
      <c r="S1032" t="s">
        <v>77</v>
      </c>
      <c r="T1032" t="s">
        <v>74</v>
      </c>
      <c r="U1032">
        <v>4</v>
      </c>
      <c r="V1032">
        <v>38.567</v>
      </c>
      <c r="W1032">
        <v>2.2999999999999998</v>
      </c>
      <c r="X1032">
        <v>3</v>
      </c>
      <c r="Y1032">
        <v>32</v>
      </c>
      <c r="Z1032" t="s">
        <v>104</v>
      </c>
      <c r="AA1032">
        <v>2600</v>
      </c>
      <c r="AF1032" t="s">
        <v>74</v>
      </c>
      <c r="AG1032">
        <v>13</v>
      </c>
      <c r="AH1032">
        <v>1.8</v>
      </c>
      <c r="AI1032">
        <v>8</v>
      </c>
      <c r="AJ1032" t="s">
        <v>74</v>
      </c>
      <c r="AK1032" t="s">
        <v>77</v>
      </c>
      <c r="AL1032" t="s">
        <v>78</v>
      </c>
      <c r="AM1032" t="s">
        <v>78</v>
      </c>
      <c r="AN1032" t="s">
        <v>78</v>
      </c>
      <c r="AO1032" t="s">
        <v>78</v>
      </c>
      <c r="AP1032" t="s">
        <v>78</v>
      </c>
      <c r="AQ1032" t="s">
        <v>74</v>
      </c>
      <c r="AR1032" t="s">
        <v>77</v>
      </c>
      <c r="AS1032" t="s">
        <v>78</v>
      </c>
      <c r="AT1032" t="s">
        <v>77</v>
      </c>
      <c r="AU1032" t="s">
        <v>78</v>
      </c>
      <c r="AV1032" t="s">
        <v>78</v>
      </c>
      <c r="AW1032" t="s">
        <v>74</v>
      </c>
      <c r="AX1032" t="s">
        <v>78</v>
      </c>
      <c r="AY1032" t="s">
        <v>74</v>
      </c>
      <c r="AZ1032">
        <f t="shared" si="107"/>
        <v>1</v>
      </c>
      <c r="BA1032">
        <f>1/2</f>
        <v>0.5</v>
      </c>
      <c r="BB1032">
        <f>0/5</f>
        <v>0</v>
      </c>
      <c r="BC1032">
        <f t="shared" si="100"/>
        <v>0</v>
      </c>
      <c r="BD1032">
        <f>3/7</f>
        <v>0.42857142857142855</v>
      </c>
      <c r="BE1032">
        <f>2/3</f>
        <v>0.66666666666666663</v>
      </c>
      <c r="BF1032">
        <f t="shared" si="108"/>
        <v>0</v>
      </c>
      <c r="BG1032">
        <f t="shared" si="101"/>
        <v>0</v>
      </c>
      <c r="BH1032">
        <f>0/2</f>
        <v>0</v>
      </c>
      <c r="BI1032">
        <f>1/5</f>
        <v>0.2</v>
      </c>
      <c r="BJ1032">
        <f>0/11</f>
        <v>0</v>
      </c>
      <c r="BK1032">
        <f t="shared" si="102"/>
        <v>0</v>
      </c>
      <c r="BL1032">
        <f>2/4</f>
        <v>0.5</v>
      </c>
      <c r="BM1032">
        <f>3/4</f>
        <v>0.75</v>
      </c>
      <c r="BN1032">
        <f>2/6</f>
        <v>0.33333333333333331</v>
      </c>
      <c r="BO1032">
        <f t="shared" si="103"/>
        <v>0</v>
      </c>
      <c r="BP1032">
        <v>3</v>
      </c>
      <c r="BQ1032" t="s">
        <v>74</v>
      </c>
      <c r="BR1032" t="s">
        <v>74</v>
      </c>
      <c r="BS1032" t="s">
        <v>74</v>
      </c>
      <c r="BT1032" t="s">
        <v>74</v>
      </c>
      <c r="BU1032" t="s">
        <v>74</v>
      </c>
      <c r="BV1032" t="s">
        <v>74</v>
      </c>
      <c r="BW1032" t="s">
        <v>74</v>
      </c>
      <c r="BX1032" t="s">
        <v>74</v>
      </c>
      <c r="BY1032" t="s">
        <v>74</v>
      </c>
      <c r="BZ1032" t="s">
        <v>74</v>
      </c>
      <c r="CA1032" t="s">
        <v>74</v>
      </c>
      <c r="CB1032" t="s">
        <v>74</v>
      </c>
      <c r="CC1032" t="s">
        <v>74</v>
      </c>
      <c r="CD1032" t="s">
        <v>74</v>
      </c>
      <c r="CE1032" t="s">
        <v>74</v>
      </c>
      <c r="CF1032">
        <v>60.000051679999999</v>
      </c>
      <c r="CG1032">
        <f>IF(CJ1032&lt;$CH$1,CJ1032,)</f>
        <v>1000.000061</v>
      </c>
      <c r="CH1032">
        <v>1</v>
      </c>
      <c r="CI1032">
        <v>1033</v>
      </c>
      <c r="CJ1032">
        <v>1000.000061</v>
      </c>
      <c r="CK1032">
        <f t="shared" si="105"/>
        <v>120.00010336</v>
      </c>
      <c r="CL1032">
        <f t="shared" si="106"/>
        <v>547.76903341390891</v>
      </c>
    </row>
    <row r="1033" spans="1:90" x14ac:dyDescent="0.25">
      <c r="A1033" s="5" t="s">
        <v>1020</v>
      </c>
      <c r="B1033" s="2" t="s">
        <v>1152</v>
      </c>
      <c r="C1033" s="10">
        <v>41579</v>
      </c>
      <c r="E1033" s="14" t="e">
        <f t="shared" si="104"/>
        <v>#NUM!</v>
      </c>
      <c r="H1033">
        <v>412</v>
      </c>
      <c r="I1033">
        <v>82.6</v>
      </c>
      <c r="J1033">
        <v>158.19999999999999</v>
      </c>
      <c r="K1033">
        <v>8.6999999999999993</v>
      </c>
      <c r="L1033">
        <v>174</v>
      </c>
      <c r="M1033">
        <v>76</v>
      </c>
      <c r="N1033" t="s">
        <v>76</v>
      </c>
      <c r="O1033">
        <v>490</v>
      </c>
      <c r="P1033">
        <v>1440</v>
      </c>
      <c r="Q1033">
        <v>2560</v>
      </c>
      <c r="R1033" t="s">
        <v>77</v>
      </c>
      <c r="S1033" t="s">
        <v>78</v>
      </c>
      <c r="T1033" t="s">
        <v>74</v>
      </c>
      <c r="U1033">
        <v>4</v>
      </c>
      <c r="V1033">
        <v>36.258000000000003</v>
      </c>
      <c r="W1033">
        <v>2.2999999999999998</v>
      </c>
      <c r="X1033">
        <v>3</v>
      </c>
      <c r="Y1033">
        <v>32</v>
      </c>
      <c r="Z1033" t="s">
        <v>104</v>
      </c>
      <c r="AA1033">
        <v>3200</v>
      </c>
      <c r="AF1033" t="s">
        <v>74</v>
      </c>
      <c r="AG1033">
        <v>13</v>
      </c>
      <c r="AH1033">
        <v>1.8</v>
      </c>
      <c r="AI1033">
        <v>5</v>
      </c>
      <c r="AJ1033" t="s">
        <v>74</v>
      </c>
      <c r="AK1033" t="s">
        <v>78</v>
      </c>
      <c r="AL1033" t="s">
        <v>78</v>
      </c>
      <c r="AM1033" t="s">
        <v>78</v>
      </c>
      <c r="AN1033" t="s">
        <v>78</v>
      </c>
      <c r="AO1033" t="s">
        <v>78</v>
      </c>
      <c r="AP1033" t="s">
        <v>78</v>
      </c>
      <c r="AQ1033" t="s">
        <v>74</v>
      </c>
      <c r="AR1033" t="s">
        <v>78</v>
      </c>
      <c r="AS1033" t="s">
        <v>78</v>
      </c>
      <c r="AT1033" t="s">
        <v>78</v>
      </c>
      <c r="AU1033" t="s">
        <v>78</v>
      </c>
      <c r="AV1033" t="s">
        <v>78</v>
      </c>
      <c r="AW1033" t="s">
        <v>74</v>
      </c>
      <c r="AX1033" t="s">
        <v>78</v>
      </c>
      <c r="AY1033">
        <v>4</v>
      </c>
      <c r="AZ1033">
        <f t="shared" si="107"/>
        <v>1</v>
      </c>
      <c r="BA1033">
        <f>1/2</f>
        <v>0.5</v>
      </c>
      <c r="BB1033">
        <f>0/5</f>
        <v>0</v>
      </c>
      <c r="BC1033">
        <f t="shared" si="100"/>
        <v>0</v>
      </c>
      <c r="BD1033">
        <f>3/7</f>
        <v>0.42857142857142855</v>
      </c>
      <c r="BE1033">
        <f>2/3</f>
        <v>0.66666666666666663</v>
      </c>
      <c r="BF1033">
        <f t="shared" si="108"/>
        <v>0</v>
      </c>
      <c r="BG1033">
        <f t="shared" si="101"/>
        <v>0</v>
      </c>
      <c r="BH1033">
        <f>0/2</f>
        <v>0</v>
      </c>
      <c r="BI1033">
        <f>1/5</f>
        <v>0.2</v>
      </c>
      <c r="BJ1033">
        <f>0/11</f>
        <v>0</v>
      </c>
      <c r="BK1033">
        <f t="shared" si="102"/>
        <v>0</v>
      </c>
      <c r="BL1033">
        <f>2/4</f>
        <v>0.5</v>
      </c>
      <c r="BM1033">
        <f>3/4</f>
        <v>0.75</v>
      </c>
      <c r="BN1033">
        <f>2/6</f>
        <v>0.33333333333333331</v>
      </c>
      <c r="BO1033">
        <f t="shared" si="103"/>
        <v>0</v>
      </c>
      <c r="BP1033">
        <v>0</v>
      </c>
      <c r="BQ1033" t="s">
        <v>74</v>
      </c>
      <c r="BR1033" t="s">
        <v>74</v>
      </c>
      <c r="BS1033" t="s">
        <v>74</v>
      </c>
      <c r="BT1033" t="s">
        <v>74</v>
      </c>
      <c r="BU1033" t="s">
        <v>74</v>
      </c>
      <c r="BV1033" t="s">
        <v>74</v>
      </c>
      <c r="BW1033" t="s">
        <v>74</v>
      </c>
      <c r="BX1033" t="s">
        <v>74</v>
      </c>
      <c r="BY1033" t="s">
        <v>74</v>
      </c>
      <c r="BZ1033" t="s">
        <v>74</v>
      </c>
      <c r="CA1033" t="s">
        <v>74</v>
      </c>
      <c r="CB1033" t="s">
        <v>74</v>
      </c>
      <c r="CC1033" t="s">
        <v>74</v>
      </c>
      <c r="CD1033" t="s">
        <v>74</v>
      </c>
      <c r="CE1033" t="s">
        <v>74</v>
      </c>
      <c r="CF1033">
        <v>60.000051679999999</v>
      </c>
      <c r="CG1033">
        <f>IF(CJ1033&lt;$CH$1,CJ1033,)</f>
        <v>1000.000055</v>
      </c>
      <c r="CH1033">
        <v>1</v>
      </c>
      <c r="CI1033">
        <v>1034</v>
      </c>
      <c r="CJ1033">
        <v>1000.000055</v>
      </c>
      <c r="CK1033">
        <f t="shared" si="105"/>
        <v>120.00010336</v>
      </c>
      <c r="CL1033">
        <f t="shared" si="106"/>
        <v>547.76903012729497</v>
      </c>
    </row>
    <row r="1034" spans="1:90" x14ac:dyDescent="0.25">
      <c r="A1034" s="5" t="s">
        <v>1020</v>
      </c>
      <c r="B1034" s="2" t="s">
        <v>1153</v>
      </c>
      <c r="C1034" s="10">
        <v>41518</v>
      </c>
      <c r="E1034" s="14" t="e">
        <f t="shared" si="104"/>
        <v>#NUM!</v>
      </c>
      <c r="H1034">
        <v>310</v>
      </c>
      <c r="I1034">
        <v>71</v>
      </c>
      <c r="J1034">
        <v>143.30000000000001</v>
      </c>
      <c r="K1034">
        <v>6</v>
      </c>
      <c r="L1034">
        <v>153</v>
      </c>
      <c r="M1034">
        <v>67</v>
      </c>
      <c r="N1034" t="s">
        <v>76</v>
      </c>
      <c r="O1034">
        <v>294</v>
      </c>
      <c r="P1034">
        <v>720</v>
      </c>
      <c r="Q1034">
        <v>1280</v>
      </c>
      <c r="R1034" t="s">
        <v>77</v>
      </c>
      <c r="S1034" t="s">
        <v>77</v>
      </c>
      <c r="T1034" t="s">
        <v>74</v>
      </c>
      <c r="U1034">
        <v>8</v>
      </c>
      <c r="V1034">
        <v>27.946000000000002</v>
      </c>
      <c r="W1034">
        <v>1.7</v>
      </c>
      <c r="X1034">
        <v>1</v>
      </c>
      <c r="Y1034">
        <v>16</v>
      </c>
      <c r="Z1034" t="s">
        <v>104</v>
      </c>
      <c r="AA1034">
        <v>2000</v>
      </c>
      <c r="AF1034" t="s">
        <v>74</v>
      </c>
      <c r="AG1034">
        <v>12.6</v>
      </c>
      <c r="AH1034">
        <v>1.8</v>
      </c>
      <c r="AI1034">
        <v>4.9000000000000004</v>
      </c>
      <c r="AJ1034" t="s">
        <v>74</v>
      </c>
      <c r="AK1034" t="s">
        <v>77</v>
      </c>
      <c r="AL1034" t="s">
        <v>78</v>
      </c>
      <c r="AM1034" t="s">
        <v>78</v>
      </c>
      <c r="AN1034" t="s">
        <v>78</v>
      </c>
      <c r="AO1034" t="s">
        <v>78</v>
      </c>
      <c r="AP1034" t="s">
        <v>78</v>
      </c>
      <c r="AQ1034" t="s">
        <v>74</v>
      </c>
      <c r="AR1034" t="s">
        <v>77</v>
      </c>
      <c r="AS1034" t="s">
        <v>78</v>
      </c>
      <c r="AT1034" t="s">
        <v>78</v>
      </c>
      <c r="AU1034" t="s">
        <v>78</v>
      </c>
      <c r="AV1034" t="s">
        <v>78</v>
      </c>
      <c r="AW1034" t="s">
        <v>74</v>
      </c>
      <c r="AX1034" t="s">
        <v>78</v>
      </c>
      <c r="AY1034">
        <v>4</v>
      </c>
      <c r="AZ1034">
        <f t="shared" si="107"/>
        <v>1</v>
      </c>
      <c r="BA1034">
        <f>2/2</f>
        <v>1</v>
      </c>
      <c r="BB1034">
        <f>0/5</f>
        <v>0</v>
      </c>
      <c r="BC1034">
        <f t="shared" si="100"/>
        <v>0</v>
      </c>
      <c r="BD1034">
        <f>3/7</f>
        <v>0.42857142857142855</v>
      </c>
      <c r="BE1034">
        <f>0/3</f>
        <v>0</v>
      </c>
      <c r="BF1034">
        <f t="shared" si="108"/>
        <v>0</v>
      </c>
      <c r="BG1034">
        <f t="shared" si="101"/>
        <v>0</v>
      </c>
      <c r="BH1034">
        <f>0/2</f>
        <v>0</v>
      </c>
      <c r="BI1034">
        <f>2/5</f>
        <v>0.4</v>
      </c>
      <c r="BJ1034">
        <f>0/11</f>
        <v>0</v>
      </c>
      <c r="BK1034">
        <f t="shared" si="102"/>
        <v>0</v>
      </c>
      <c r="BL1034">
        <f>2/4</f>
        <v>0.5</v>
      </c>
      <c r="BM1034">
        <f>2/4</f>
        <v>0.5</v>
      </c>
      <c r="BN1034">
        <f>0/6</f>
        <v>0</v>
      </c>
      <c r="BO1034">
        <f t="shared" si="103"/>
        <v>0</v>
      </c>
      <c r="BP1034">
        <v>0</v>
      </c>
      <c r="BQ1034" t="s">
        <v>74</v>
      </c>
      <c r="BR1034" t="s">
        <v>74</v>
      </c>
      <c r="BS1034" t="s">
        <v>74</v>
      </c>
      <c r="BT1034" t="s">
        <v>74</v>
      </c>
      <c r="BU1034" t="s">
        <v>74</v>
      </c>
      <c r="BV1034" t="s">
        <v>74</v>
      </c>
      <c r="BW1034" t="s">
        <v>74</v>
      </c>
      <c r="BX1034" t="s">
        <v>74</v>
      </c>
      <c r="BY1034" t="s">
        <v>74</v>
      </c>
      <c r="BZ1034" t="s">
        <v>74</v>
      </c>
      <c r="CA1034" t="s">
        <v>74</v>
      </c>
      <c r="CB1034" t="s">
        <v>74</v>
      </c>
      <c r="CC1034" t="s">
        <v>74</v>
      </c>
      <c r="CD1034" t="s">
        <v>74</v>
      </c>
      <c r="CE1034" t="s">
        <v>74</v>
      </c>
      <c r="CF1034">
        <v>60.000051679999999</v>
      </c>
      <c r="CG1034">
        <f>IF(CJ1034&lt;$CH$1,CJ1034,)</f>
        <v>0</v>
      </c>
      <c r="CH1034">
        <v>1</v>
      </c>
      <c r="CI1034">
        <v>1035</v>
      </c>
      <c r="CJ1034">
        <v>14999.99994</v>
      </c>
      <c r="CK1034">
        <f t="shared" si="105"/>
        <v>120.00010336</v>
      </c>
      <c r="CL1034">
        <f t="shared" si="106"/>
        <v>0</v>
      </c>
    </row>
    <row r="1035" spans="1:90" x14ac:dyDescent="0.25">
      <c r="A1035" s="4">
        <f>(COUNTA(A2:A1034)-COUNTIF(A2:A1034,"N/A"))/1033</f>
        <v>1</v>
      </c>
      <c r="B1035" s="9">
        <f>(COUNTA(B2:B1034)-COUNTIF(B2:B1034,"N/A"))/1033</f>
        <v>1</v>
      </c>
      <c r="C1035" s="9">
        <f t="shared" ref="C1035:D1035" si="109">(COUNTA(C2:C1034)-COUNTIF(C2:C1034,"N/A"))/1033</f>
        <v>0.98547918683446278</v>
      </c>
      <c r="D1035" s="9">
        <f t="shared" si="109"/>
        <v>0.36689254598257504</v>
      </c>
      <c r="E1035" s="13">
        <f>(COUNTA(E2:E1034)-COUNTIF(E2:E1034,"#NOMBRE!"))/1033</f>
        <v>0.39012584704743464</v>
      </c>
      <c r="F1035" s="11">
        <f t="shared" ref="F1035:AH1035" si="110">(COUNTA(F2:F1034)-COUNTIF(F2:F1034,"N/A"))/1033</f>
        <v>0.47047434656340753</v>
      </c>
      <c r="G1035" s="11">
        <f t="shared" si="110"/>
        <v>0.35721200387221685</v>
      </c>
      <c r="H1035" s="4">
        <f t="shared" si="110"/>
        <v>0.99612778315585671</v>
      </c>
      <c r="I1035" s="4">
        <f t="shared" si="110"/>
        <v>1</v>
      </c>
      <c r="J1035" s="4">
        <f t="shared" si="110"/>
        <v>1</v>
      </c>
      <c r="K1035" s="4">
        <f t="shared" si="110"/>
        <v>1</v>
      </c>
      <c r="L1035" s="4">
        <f t="shared" si="110"/>
        <v>0.99903194578896415</v>
      </c>
      <c r="M1035" s="4">
        <f t="shared" si="110"/>
        <v>1</v>
      </c>
      <c r="N1035" s="4">
        <f t="shared" si="110"/>
        <v>1</v>
      </c>
      <c r="O1035" s="4">
        <f t="shared" si="110"/>
        <v>1</v>
      </c>
      <c r="P1035" s="4">
        <f t="shared" si="110"/>
        <v>1</v>
      </c>
      <c r="Q1035" s="4">
        <f t="shared" si="110"/>
        <v>1</v>
      </c>
      <c r="R1035" s="4">
        <f t="shared" si="110"/>
        <v>1</v>
      </c>
      <c r="S1035" s="4">
        <f t="shared" si="110"/>
        <v>1</v>
      </c>
      <c r="T1035" s="4">
        <f t="shared" si="110"/>
        <v>0.14230396902226525</v>
      </c>
      <c r="U1035" s="4">
        <f t="shared" si="110"/>
        <v>1</v>
      </c>
      <c r="V1035" s="4">
        <f t="shared" si="110"/>
        <v>0.99903194578896415</v>
      </c>
      <c r="W1035" s="4">
        <f t="shared" si="110"/>
        <v>1</v>
      </c>
      <c r="X1035" s="4">
        <f t="shared" si="110"/>
        <v>1</v>
      </c>
      <c r="Y1035" s="4">
        <f t="shared" si="110"/>
        <v>1</v>
      </c>
      <c r="Z1035" s="4">
        <f t="shared" si="110"/>
        <v>1</v>
      </c>
      <c r="AA1035" s="4">
        <f t="shared" si="110"/>
        <v>1</v>
      </c>
      <c r="AB1035" s="4">
        <f t="shared" si="110"/>
        <v>0.39399806389157793</v>
      </c>
      <c r="AC1035" s="4">
        <f t="shared" si="110"/>
        <v>0.39399806389157793</v>
      </c>
      <c r="AD1035" s="4">
        <f t="shared" si="110"/>
        <v>0.39399806389157793</v>
      </c>
      <c r="AE1035" s="4">
        <f t="shared" si="110"/>
        <v>0.39399806389157793</v>
      </c>
      <c r="AF1035" s="4">
        <f t="shared" si="110"/>
        <v>0.10261374636979671</v>
      </c>
      <c r="AG1035" s="4">
        <f t="shared" si="110"/>
        <v>1</v>
      </c>
      <c r="AH1035" s="4">
        <f t="shared" si="110"/>
        <v>0.87802516940948694</v>
      </c>
      <c r="AI1035" s="4">
        <f t="shared" ref="AI1035:BN1035" si="111">(COUNTA(AI2:AI1034)-COUNTIF(AI2:AI1034,"N/A"))/1033</f>
        <v>0.99322362052274926</v>
      </c>
      <c r="AJ1035" s="4">
        <f t="shared" si="111"/>
        <v>0.50048402710551787</v>
      </c>
      <c r="AK1035" s="4">
        <f t="shared" si="111"/>
        <v>1</v>
      </c>
      <c r="AL1035" s="4">
        <f t="shared" si="111"/>
        <v>0.99031945788964182</v>
      </c>
      <c r="AM1035" s="4">
        <f t="shared" si="111"/>
        <v>0.98838334946757023</v>
      </c>
      <c r="AN1035" s="4">
        <f t="shared" si="111"/>
        <v>0.95353339787028069</v>
      </c>
      <c r="AO1035" s="4">
        <f t="shared" si="111"/>
        <v>0.76282671829622462</v>
      </c>
      <c r="AP1035" s="4">
        <f t="shared" si="111"/>
        <v>0.63213939980638911</v>
      </c>
      <c r="AQ1035" s="4">
        <f t="shared" si="111"/>
        <v>0.13068731848983542</v>
      </c>
      <c r="AR1035" s="4">
        <f t="shared" si="111"/>
        <v>1</v>
      </c>
      <c r="AS1035" s="4">
        <f t="shared" si="111"/>
        <v>1</v>
      </c>
      <c r="AT1035" s="4">
        <f t="shared" si="111"/>
        <v>1</v>
      </c>
      <c r="AU1035" s="4">
        <f t="shared" si="111"/>
        <v>0.96805421103581801</v>
      </c>
      <c r="AV1035" s="4">
        <f t="shared" si="111"/>
        <v>0.95062923523717324</v>
      </c>
      <c r="AW1035" s="4">
        <f t="shared" si="111"/>
        <v>0.56631171345595355</v>
      </c>
      <c r="AX1035" s="4">
        <f t="shared" si="111"/>
        <v>0.95256534365924495</v>
      </c>
      <c r="AY1035" s="4">
        <f t="shared" si="111"/>
        <v>0.98741529525653438</v>
      </c>
      <c r="AZ1035" s="4">
        <f t="shared" si="111"/>
        <v>1</v>
      </c>
      <c r="BA1035" s="4">
        <f t="shared" si="111"/>
        <v>1</v>
      </c>
      <c r="BB1035" s="4">
        <f t="shared" si="111"/>
        <v>1</v>
      </c>
      <c r="BC1035" s="4">
        <f t="shared" si="111"/>
        <v>1</v>
      </c>
      <c r="BD1035" s="4">
        <f t="shared" si="111"/>
        <v>1</v>
      </c>
      <c r="BE1035" s="4">
        <f t="shared" si="111"/>
        <v>1</v>
      </c>
      <c r="BF1035" s="4">
        <f t="shared" si="111"/>
        <v>1</v>
      </c>
      <c r="BG1035" s="4">
        <f t="shared" si="111"/>
        <v>1</v>
      </c>
      <c r="BH1035" s="4">
        <f t="shared" si="111"/>
        <v>1</v>
      </c>
      <c r="BI1035" s="4">
        <f t="shared" si="111"/>
        <v>1</v>
      </c>
      <c r="BJ1035" s="4">
        <f t="shared" si="111"/>
        <v>1</v>
      </c>
      <c r="BK1035" s="4">
        <f t="shared" si="111"/>
        <v>1</v>
      </c>
      <c r="BL1035" s="4">
        <f t="shared" si="111"/>
        <v>1</v>
      </c>
      <c r="BM1035" s="4">
        <f t="shared" si="111"/>
        <v>1</v>
      </c>
      <c r="BN1035" s="4">
        <f t="shared" si="111"/>
        <v>1</v>
      </c>
      <c r="BO1035" s="4">
        <f t="shared" ref="BO1035:CE1035" si="112">(COUNTA(BO2:BO1034)-COUNTIF(BO2:BO1034,"N/A"))/1033</f>
        <v>1</v>
      </c>
      <c r="BP1035" s="4">
        <f t="shared" si="112"/>
        <v>1</v>
      </c>
      <c r="BQ1035" s="4">
        <f t="shared" si="112"/>
        <v>0.49080348499515974</v>
      </c>
      <c r="BR1035" s="4">
        <f t="shared" si="112"/>
        <v>0.48983543078412389</v>
      </c>
      <c r="BS1035" s="4">
        <f t="shared" si="112"/>
        <v>0.48983543078412389</v>
      </c>
      <c r="BT1035" s="4">
        <f t="shared" si="112"/>
        <v>0.48983543078412389</v>
      </c>
      <c r="BU1035" s="4">
        <f t="shared" si="112"/>
        <v>0.48983543078412389</v>
      </c>
      <c r="BV1035" s="4">
        <f t="shared" si="112"/>
        <v>0.48983543078412389</v>
      </c>
      <c r="BW1035" s="4">
        <f t="shared" si="112"/>
        <v>0.48983543078412389</v>
      </c>
      <c r="BX1035" s="4">
        <f t="shared" si="112"/>
        <v>0.48983543078412389</v>
      </c>
      <c r="BY1035" s="4">
        <f t="shared" si="112"/>
        <v>0.49080348499515974</v>
      </c>
      <c r="BZ1035" s="4">
        <f t="shared" si="112"/>
        <v>0.49080348499515974</v>
      </c>
      <c r="CA1035" s="4">
        <f t="shared" si="112"/>
        <v>0.49080348499515974</v>
      </c>
      <c r="CB1035" s="4">
        <f t="shared" si="112"/>
        <v>0.49080348499515974</v>
      </c>
      <c r="CC1035" s="4">
        <f t="shared" si="112"/>
        <v>0.48983543078412389</v>
      </c>
      <c r="CD1035" s="4">
        <f t="shared" si="112"/>
        <v>0.48983543078412389</v>
      </c>
      <c r="CE1035" s="4">
        <f t="shared" si="112"/>
        <v>0.48983543078412389</v>
      </c>
      <c r="CI1035">
        <v>1036</v>
      </c>
    </row>
    <row r="1036" spans="1:90" x14ac:dyDescent="0.25">
      <c r="A1036" s="7"/>
      <c r="B1036"/>
      <c r="C1036" s="8"/>
      <c r="D1036"/>
      <c r="E1036"/>
      <c r="F1036"/>
      <c r="G1036"/>
      <c r="H1036" t="s">
        <v>1170</v>
      </c>
      <c r="I1036" t="s">
        <v>1169</v>
      </c>
    </row>
    <row r="1037" spans="1:90" x14ac:dyDescent="0.25">
      <c r="A1037" s="7"/>
      <c r="B1037"/>
      <c r="C1037" s="8"/>
      <c r="D1037"/>
      <c r="E1037"/>
      <c r="F1037"/>
      <c r="G1037"/>
      <c r="H1037" s="4">
        <f>SUMIFS(CH2:CH1034,H2:H1034,I1037)/1033</f>
        <v>0.95159728944820909</v>
      </c>
      <c r="I1037" s="12" t="s">
        <v>1157</v>
      </c>
    </row>
    <row r="1038" spans="1:90" x14ac:dyDescent="0.25">
      <c r="A1038" s="7"/>
      <c r="B1038"/>
      <c r="C1038" s="8"/>
      <c r="D1038"/>
      <c r="E1038"/>
      <c r="F1038"/>
      <c r="G1038"/>
      <c r="H1038" s="4">
        <f>SUMIFS(CH3:CH1035,H3:H1035,I1038)/1033</f>
        <v>0.67279767666989354</v>
      </c>
      <c r="I1038" s="12" t="s">
        <v>1158</v>
      </c>
    </row>
    <row r="1039" spans="1:90" x14ac:dyDescent="0.25">
      <c r="A1039" s="7"/>
      <c r="B1039"/>
      <c r="C1039" s="8"/>
      <c r="D1039"/>
      <c r="E1039"/>
      <c r="F1039"/>
      <c r="G1039"/>
      <c r="H1039" s="4">
        <f>SUMIFS(CH4:CH1036,H4:H1036,I1039)/1033</f>
        <v>0.43272023233301066</v>
      </c>
      <c r="I1039" s="12" t="s">
        <v>1159</v>
      </c>
    </row>
    <row r="1040" spans="1:90" x14ac:dyDescent="0.25">
      <c r="A1040" s="7"/>
      <c r="B1040"/>
      <c r="C1040" s="8"/>
      <c r="D1040"/>
      <c r="E1040"/>
      <c r="F1040"/>
      <c r="G1040"/>
      <c r="H1040" s="4">
        <f>SUMIFS(CH5:CH1037,H5:H1037,I1040)/1033</f>
        <v>0.28848015488867379</v>
      </c>
      <c r="I1040" s="12" t="s">
        <v>1160</v>
      </c>
    </row>
    <row r="1041" spans="1:9" x14ac:dyDescent="0.25">
      <c r="A1041" s="7"/>
      <c r="B1041"/>
      <c r="C1041" s="8"/>
      <c r="D1041"/>
      <c r="E1041"/>
      <c r="F1041"/>
      <c r="G1041"/>
      <c r="H1041" s="4">
        <f>SUMIFS(CH6:CH1038,H6:H1038,I1041)/1033</f>
        <v>0.18973862536302033</v>
      </c>
      <c r="I1041" s="12" t="s">
        <v>1161</v>
      </c>
    </row>
    <row r="1042" spans="1:9" x14ac:dyDescent="0.25">
      <c r="A1042" s="7"/>
      <c r="B1042"/>
      <c r="C1042" s="8"/>
      <c r="D1042"/>
      <c r="E1042"/>
      <c r="F1042"/>
      <c r="G1042"/>
      <c r="H1042" s="4">
        <f>SUMIFS(CH7:CH1039,H7:H1039,I1042)/1033</f>
        <v>0.13165537270087124</v>
      </c>
      <c r="I1042" s="12" t="s">
        <v>1162</v>
      </c>
    </row>
    <row r="1043" spans="1:9" x14ac:dyDescent="0.25">
      <c r="A1043" s="7"/>
      <c r="B1043"/>
      <c r="C1043" s="8"/>
      <c r="D1043"/>
      <c r="E1043"/>
      <c r="F1043"/>
      <c r="G1043"/>
      <c r="H1043" s="4">
        <f>SUMIFS(CH8:CH1040,H8:H1040,I1043)/1033</f>
        <v>8.9060987415295251E-2</v>
      </c>
      <c r="I1043" s="12" t="s">
        <v>1163</v>
      </c>
    </row>
    <row r="1044" spans="1:9" x14ac:dyDescent="0.25">
      <c r="A1044" s="7"/>
      <c r="B1044"/>
      <c r="C1044" s="8"/>
      <c r="D1044"/>
      <c r="E1044"/>
      <c r="F1044"/>
      <c r="G1044"/>
      <c r="H1044" s="4">
        <f>SUMIFS(CH9:CH1041,H9:H1041,I1044)/1033</f>
        <v>5.5179090029041623E-2</v>
      </c>
      <c r="I1044" s="12" t="s">
        <v>1164</v>
      </c>
    </row>
    <row r="1045" spans="1:9" x14ac:dyDescent="0.25">
      <c r="A1045" s="7"/>
      <c r="B1045"/>
      <c r="C1045" s="8"/>
      <c r="D1045"/>
      <c r="E1045"/>
      <c r="F1045"/>
      <c r="G1045"/>
      <c r="H1045" s="4">
        <f>SUMIFS(CH10:CH1042,H10:H1042,I1045)/1033</f>
        <v>3.6786060019361085E-2</v>
      </c>
      <c r="I1045" s="12" t="s">
        <v>1165</v>
      </c>
    </row>
    <row r="1046" spans="1:9" x14ac:dyDescent="0.25">
      <c r="A1046" s="7"/>
      <c r="B1046"/>
      <c r="C1046" s="8"/>
      <c r="D1046"/>
      <c r="E1046"/>
      <c r="F1046"/>
      <c r="G1046"/>
      <c r="H1046" s="4">
        <f>SUMIFS(CH11:CH1043,H11:H1043,I1046)/1033</f>
        <v>2.516940948693127E-2</v>
      </c>
      <c r="I1046" s="12" t="s">
        <v>1166</v>
      </c>
    </row>
    <row r="1047" spans="1:9" x14ac:dyDescent="0.25">
      <c r="A1047" s="7"/>
      <c r="B1047"/>
      <c r="C1047" s="8"/>
      <c r="D1047"/>
      <c r="E1047"/>
      <c r="F1047"/>
      <c r="G1047"/>
      <c r="H1047" s="4">
        <f>SUMIFS(CH12:CH1044,H12:H1044,I1047)/1033</f>
        <v>1.8393030009680542E-2</v>
      </c>
      <c r="I1047" s="12" t="s">
        <v>1167</v>
      </c>
    </row>
    <row r="1048" spans="1:9" x14ac:dyDescent="0.25">
      <c r="A1048" s="7"/>
      <c r="B1048"/>
      <c r="C1048" s="8"/>
      <c r="D1048"/>
      <c r="E1048"/>
      <c r="F1048"/>
      <c r="G1048"/>
      <c r="H1048" s="4">
        <f>SUMIFS(CH13:CH1045,H13:H1045,I1048)/1033</f>
        <v>1.1616650532429816E-2</v>
      </c>
      <c r="I1048" s="12" t="s">
        <v>1168</v>
      </c>
    </row>
    <row r="1049" spans="1:9" x14ac:dyDescent="0.25">
      <c r="A1049" s="7"/>
      <c r="B1049"/>
      <c r="C1049" s="8"/>
      <c r="D1049"/>
      <c r="E1049"/>
      <c r="F1049"/>
      <c r="G1049"/>
    </row>
    <row r="1050" spans="1:9" x14ac:dyDescent="0.25">
      <c r="A1050" s="7"/>
      <c r="B1050"/>
      <c r="C1050" s="8"/>
      <c r="D1050"/>
      <c r="E1050"/>
      <c r="F1050"/>
      <c r="G1050"/>
    </row>
    <row r="1051" spans="1:9" x14ac:dyDescent="0.25">
      <c r="A1051" s="7"/>
      <c r="B1051"/>
      <c r="C1051" s="8"/>
      <c r="D1051"/>
      <c r="E1051"/>
      <c r="F1051"/>
      <c r="G1051"/>
    </row>
    <row r="1052" spans="1:9" x14ac:dyDescent="0.25">
      <c r="A1052" s="7"/>
      <c r="B1052"/>
      <c r="C1052" s="8"/>
      <c r="D1052"/>
      <c r="E1052"/>
      <c r="F1052"/>
      <c r="G1052"/>
    </row>
    <row r="1053" spans="1:9" x14ac:dyDescent="0.25">
      <c r="A1053" s="7"/>
      <c r="B1053"/>
      <c r="C1053" s="8"/>
      <c r="D1053"/>
      <c r="E1053"/>
      <c r="F1053"/>
      <c r="G1053"/>
    </row>
    <row r="1054" spans="1:9" x14ac:dyDescent="0.25">
      <c r="A1054" s="7"/>
      <c r="B1054"/>
      <c r="C1054" s="8"/>
      <c r="D1054"/>
      <c r="E1054"/>
      <c r="F1054"/>
      <c r="G1054"/>
    </row>
    <row r="1055" spans="1:9" x14ac:dyDescent="0.25">
      <c r="A1055" s="7"/>
      <c r="B1055"/>
      <c r="C1055" s="8"/>
      <c r="D1055"/>
      <c r="E1055"/>
      <c r="F1055"/>
      <c r="G1055"/>
    </row>
    <row r="1056" spans="1:9" x14ac:dyDescent="0.25">
      <c r="A1056" s="7"/>
      <c r="B1056"/>
      <c r="C1056" s="8"/>
      <c r="D1056"/>
      <c r="E1056"/>
      <c r="F1056"/>
      <c r="G1056"/>
    </row>
    <row r="1057" spans="1:7" x14ac:dyDescent="0.25">
      <c r="A1057" s="7"/>
      <c r="B1057"/>
      <c r="C1057" s="8"/>
      <c r="D1057"/>
      <c r="E1057"/>
      <c r="F1057"/>
      <c r="G1057"/>
    </row>
    <row r="1058" spans="1:7" x14ac:dyDescent="0.25">
      <c r="A1058" s="7"/>
      <c r="B1058"/>
      <c r="C1058" s="8"/>
      <c r="D1058"/>
      <c r="E1058"/>
      <c r="F1058"/>
      <c r="G1058"/>
    </row>
    <row r="1059" spans="1:7" x14ac:dyDescent="0.25">
      <c r="A1059" s="7"/>
      <c r="B1059"/>
      <c r="C1059" s="8"/>
      <c r="D1059"/>
      <c r="E1059"/>
      <c r="F1059"/>
      <c r="G1059"/>
    </row>
    <row r="1060" spans="1:7" x14ac:dyDescent="0.25">
      <c r="A1060" s="7"/>
      <c r="B1060"/>
      <c r="C1060" s="8"/>
      <c r="D1060"/>
      <c r="E1060"/>
      <c r="F1060"/>
      <c r="G1060"/>
    </row>
    <row r="1061" spans="1:7" x14ac:dyDescent="0.25">
      <c r="A1061" s="7"/>
      <c r="B1061"/>
      <c r="C1061" s="8"/>
      <c r="D1061"/>
      <c r="E1061"/>
      <c r="F1061"/>
      <c r="G1061"/>
    </row>
    <row r="1062" spans="1:7" x14ac:dyDescent="0.25">
      <c r="A1062" s="7"/>
      <c r="B1062"/>
      <c r="C1062" s="8"/>
      <c r="D1062"/>
      <c r="E1062"/>
      <c r="F1062"/>
      <c r="G1062"/>
    </row>
    <row r="1063" spans="1:7" x14ac:dyDescent="0.25">
      <c r="A1063" s="7"/>
      <c r="B1063"/>
      <c r="C1063" s="8"/>
      <c r="D1063"/>
      <c r="E1063"/>
      <c r="F1063"/>
      <c r="G1063"/>
    </row>
    <row r="1064" spans="1:7" x14ac:dyDescent="0.25">
      <c r="A1064" s="7"/>
      <c r="B1064"/>
      <c r="C1064" s="8"/>
      <c r="D1064"/>
      <c r="E1064"/>
      <c r="F1064"/>
      <c r="G1064"/>
    </row>
    <row r="1065" spans="1:7" x14ac:dyDescent="0.25">
      <c r="A1065" s="7"/>
      <c r="B1065"/>
      <c r="C1065" s="8"/>
      <c r="D1065"/>
      <c r="E1065"/>
      <c r="F1065"/>
      <c r="G1065"/>
    </row>
    <row r="1066" spans="1:7" x14ac:dyDescent="0.25">
      <c r="A1066" s="7"/>
      <c r="B1066"/>
      <c r="C1066" s="8"/>
      <c r="D1066"/>
      <c r="E1066"/>
      <c r="F1066"/>
      <c r="G1066"/>
    </row>
    <row r="1067" spans="1:7" x14ac:dyDescent="0.25">
      <c r="A1067" s="7"/>
      <c r="B1067"/>
      <c r="C1067" s="8"/>
      <c r="D1067"/>
      <c r="E1067"/>
      <c r="F1067"/>
      <c r="G1067"/>
    </row>
    <row r="1068" spans="1:7" x14ac:dyDescent="0.25">
      <c r="A1068" s="7"/>
      <c r="B1068"/>
      <c r="C1068" s="8"/>
      <c r="D1068"/>
      <c r="E1068"/>
      <c r="F1068"/>
      <c r="G1068"/>
    </row>
    <row r="1069" spans="1:7" x14ac:dyDescent="0.25">
      <c r="A1069" s="7"/>
      <c r="B1069"/>
      <c r="C1069" s="8"/>
      <c r="D1069"/>
      <c r="E1069"/>
      <c r="F1069"/>
      <c r="G1069"/>
    </row>
    <row r="1070" spans="1:7" x14ac:dyDescent="0.25">
      <c r="A1070" s="7"/>
      <c r="B1070"/>
      <c r="C1070" s="8"/>
      <c r="D1070"/>
      <c r="E1070"/>
      <c r="F1070"/>
      <c r="G1070"/>
    </row>
    <row r="1071" spans="1:7" x14ac:dyDescent="0.25">
      <c r="A1071" s="7"/>
      <c r="B1071"/>
      <c r="C1071" s="8"/>
      <c r="D1071"/>
      <c r="E1071"/>
      <c r="F1071"/>
      <c r="G1071"/>
    </row>
    <row r="1072" spans="1:7" x14ac:dyDescent="0.25">
      <c r="A1072" s="7"/>
      <c r="B1072"/>
      <c r="C1072" s="8"/>
      <c r="D1072"/>
      <c r="E1072"/>
      <c r="F1072"/>
      <c r="G1072"/>
    </row>
    <row r="1073" spans="1:86" x14ac:dyDescent="0.25">
      <c r="A1073" s="7"/>
      <c r="B1073"/>
      <c r="C1073" s="8"/>
      <c r="D1073"/>
      <c r="E1073"/>
      <c r="F1073"/>
      <c r="G1073"/>
    </row>
    <row r="1074" spans="1:86" x14ac:dyDescent="0.25">
      <c r="A1074" s="6"/>
      <c r="B1074"/>
      <c r="C1074" s="8"/>
      <c r="D1074"/>
      <c r="E1074"/>
      <c r="F1074"/>
      <c r="G107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CH1074" s="4"/>
    </row>
    <row r="1075" spans="1:86" x14ac:dyDescent="0.25">
      <c r="A1075" s="7"/>
      <c r="B1075"/>
      <c r="C1075" s="8"/>
      <c r="D1075"/>
      <c r="E1075"/>
      <c r="F1075"/>
      <c r="G1075"/>
    </row>
    <row r="1076" spans="1:86" x14ac:dyDescent="0.25">
      <c r="A1076" s="7"/>
      <c r="B1076"/>
      <c r="C1076" s="8"/>
      <c r="D1076"/>
      <c r="E1076"/>
      <c r="F1076"/>
      <c r="G1076"/>
    </row>
    <row r="1077" spans="1:86" x14ac:dyDescent="0.25">
      <c r="A1077" s="7"/>
      <c r="B1077"/>
      <c r="C1077" s="8"/>
      <c r="D1077"/>
      <c r="E1077"/>
      <c r="F1077"/>
      <c r="G1077"/>
    </row>
    <row r="1078" spans="1:86" x14ac:dyDescent="0.25">
      <c r="A1078" s="7"/>
      <c r="B1078"/>
      <c r="C1078" s="8"/>
      <c r="D1078"/>
      <c r="E1078"/>
      <c r="F1078"/>
      <c r="G1078"/>
    </row>
    <row r="1079" spans="1:86" x14ac:dyDescent="0.25">
      <c r="A1079" s="7"/>
      <c r="B1079"/>
      <c r="C1079" s="8"/>
      <c r="D1079"/>
      <c r="E1079"/>
      <c r="F1079"/>
      <c r="G1079"/>
    </row>
    <row r="1080" spans="1:86" x14ac:dyDescent="0.25">
      <c r="A1080" s="7"/>
      <c r="B1080"/>
      <c r="C1080" s="8"/>
      <c r="D1080"/>
      <c r="E1080"/>
      <c r="F1080"/>
      <c r="G1080"/>
    </row>
    <row r="1081" spans="1:86" x14ac:dyDescent="0.25">
      <c r="A1081" s="7"/>
      <c r="B1081"/>
      <c r="C1081" s="8"/>
      <c r="D1081"/>
      <c r="E1081"/>
      <c r="F1081"/>
      <c r="G1081"/>
    </row>
    <row r="1082" spans="1:86" x14ac:dyDescent="0.25">
      <c r="A1082" s="7"/>
      <c r="B1082"/>
      <c r="C1082" s="8"/>
      <c r="D1082"/>
      <c r="E1082"/>
      <c r="F1082"/>
      <c r="G1082"/>
    </row>
    <row r="1083" spans="1:86" x14ac:dyDescent="0.25">
      <c r="A1083" s="7"/>
      <c r="B1083"/>
      <c r="C1083" s="8"/>
      <c r="D1083"/>
      <c r="E1083"/>
      <c r="F1083"/>
      <c r="G1083"/>
    </row>
    <row r="1084" spans="1:86" x14ac:dyDescent="0.25">
      <c r="A1084" s="7"/>
      <c r="B1084"/>
      <c r="C1084" s="8"/>
      <c r="D1084"/>
      <c r="E1084"/>
      <c r="F1084"/>
      <c r="G1084"/>
    </row>
    <row r="1085" spans="1:86" x14ac:dyDescent="0.25">
      <c r="A1085" s="7"/>
      <c r="B1085"/>
      <c r="C1085" s="8"/>
      <c r="D1085"/>
      <c r="E1085"/>
      <c r="F1085"/>
      <c r="G1085"/>
    </row>
    <row r="1086" spans="1:86" x14ac:dyDescent="0.25">
      <c r="A1086" s="7"/>
      <c r="B1086"/>
      <c r="C1086" s="8"/>
      <c r="D1086"/>
      <c r="E1086"/>
      <c r="F1086"/>
      <c r="G1086"/>
    </row>
    <row r="1087" spans="1:86" x14ac:dyDescent="0.25">
      <c r="A1087" s="7"/>
      <c r="B1087"/>
      <c r="C1087" s="8"/>
      <c r="D1087"/>
      <c r="E1087"/>
      <c r="F1087"/>
      <c r="G1087"/>
    </row>
    <row r="1088" spans="1:86" x14ac:dyDescent="0.25">
      <c r="A1088" s="7"/>
      <c r="B1088"/>
      <c r="C1088" s="8"/>
      <c r="D1088"/>
      <c r="E1088"/>
      <c r="F1088"/>
      <c r="G1088"/>
    </row>
    <row r="1089" spans="1:7" x14ac:dyDescent="0.25">
      <c r="A1089" s="7"/>
      <c r="B1089"/>
      <c r="C1089" s="8"/>
      <c r="D1089"/>
      <c r="E1089"/>
      <c r="F1089"/>
      <c r="G1089"/>
    </row>
    <row r="1090" spans="1:7" x14ac:dyDescent="0.25">
      <c r="A1090" s="7"/>
      <c r="B1090"/>
      <c r="C1090" s="8"/>
      <c r="D1090"/>
      <c r="E1090"/>
      <c r="F1090"/>
      <c r="G1090"/>
    </row>
    <row r="1091" spans="1:7" x14ac:dyDescent="0.25">
      <c r="A1091" s="7"/>
      <c r="B1091"/>
      <c r="C1091" s="8"/>
      <c r="D1091"/>
      <c r="E1091"/>
      <c r="F1091"/>
      <c r="G1091"/>
    </row>
    <row r="1092" spans="1:7" x14ac:dyDescent="0.25">
      <c r="A1092" s="7"/>
      <c r="B1092"/>
      <c r="C1092" s="8"/>
      <c r="D1092"/>
      <c r="E1092"/>
      <c r="F1092"/>
      <c r="G1092"/>
    </row>
    <row r="1093" spans="1:7" x14ac:dyDescent="0.25">
      <c r="A1093" s="7"/>
      <c r="B1093"/>
      <c r="C1093" s="8"/>
      <c r="D1093"/>
      <c r="E1093"/>
      <c r="F1093"/>
      <c r="G1093"/>
    </row>
    <row r="1094" spans="1:7" x14ac:dyDescent="0.25">
      <c r="A1094" s="7"/>
      <c r="B1094"/>
      <c r="C1094" s="8"/>
      <c r="D1094"/>
      <c r="E1094"/>
      <c r="F1094"/>
      <c r="G1094"/>
    </row>
    <row r="1095" spans="1:7" x14ac:dyDescent="0.25">
      <c r="A1095" s="7"/>
      <c r="B1095"/>
      <c r="C1095" s="8"/>
      <c r="D1095"/>
      <c r="E1095"/>
      <c r="F1095"/>
      <c r="G1095"/>
    </row>
    <row r="1096" spans="1:7" x14ac:dyDescent="0.25">
      <c r="A1096" s="7"/>
      <c r="B1096"/>
      <c r="C1096" s="8"/>
      <c r="D1096"/>
      <c r="E1096"/>
      <c r="F1096"/>
      <c r="G1096"/>
    </row>
    <row r="1097" spans="1:7" x14ac:dyDescent="0.25">
      <c r="A1097" s="7"/>
      <c r="B1097"/>
      <c r="C1097" s="8"/>
      <c r="D1097"/>
      <c r="E1097"/>
      <c r="F1097"/>
      <c r="G1097"/>
    </row>
    <row r="1098" spans="1:7" x14ac:dyDescent="0.25">
      <c r="A1098" s="7"/>
      <c r="B1098"/>
      <c r="C1098" s="8"/>
      <c r="D1098"/>
      <c r="E1098"/>
      <c r="F1098"/>
      <c r="G1098"/>
    </row>
    <row r="1099" spans="1:7" x14ac:dyDescent="0.25">
      <c r="A1099" s="7"/>
      <c r="B1099"/>
      <c r="C1099" s="8"/>
      <c r="D1099"/>
      <c r="E1099"/>
      <c r="F1099"/>
      <c r="G1099"/>
    </row>
    <row r="1100" spans="1:7" x14ac:dyDescent="0.25">
      <c r="A1100" s="7"/>
      <c r="B1100"/>
      <c r="C1100" s="8"/>
      <c r="D1100"/>
      <c r="E1100"/>
      <c r="F1100"/>
      <c r="G1100"/>
    </row>
    <row r="1101" spans="1:7" x14ac:dyDescent="0.25">
      <c r="A1101" s="7"/>
      <c r="B1101"/>
      <c r="C1101" s="8"/>
      <c r="D1101"/>
      <c r="E1101"/>
      <c r="F1101"/>
      <c r="G1101"/>
    </row>
    <row r="1102" spans="1:7" x14ac:dyDescent="0.25">
      <c r="A1102" s="7"/>
      <c r="B1102"/>
      <c r="C1102" s="8"/>
      <c r="D1102"/>
      <c r="E1102"/>
      <c r="F1102"/>
      <c r="G1102"/>
    </row>
    <row r="1103" spans="1:7" x14ac:dyDescent="0.25">
      <c r="A1103" s="7"/>
      <c r="B1103"/>
      <c r="C1103" s="8"/>
      <c r="D1103"/>
      <c r="E1103"/>
      <c r="F1103"/>
      <c r="G1103"/>
    </row>
    <row r="1104" spans="1:7" x14ac:dyDescent="0.25">
      <c r="A1104" s="7"/>
      <c r="B1104"/>
      <c r="C1104" s="8"/>
      <c r="D1104"/>
      <c r="E1104"/>
      <c r="F1104"/>
      <c r="G1104"/>
    </row>
    <row r="1105" spans="1:7" x14ac:dyDescent="0.25">
      <c r="A1105" s="7"/>
      <c r="B1105"/>
      <c r="C1105" s="8"/>
      <c r="D1105"/>
      <c r="E1105"/>
      <c r="F1105"/>
      <c r="G1105"/>
    </row>
    <row r="1106" spans="1:7" x14ac:dyDescent="0.25">
      <c r="A1106" s="7"/>
      <c r="B1106"/>
      <c r="C1106" s="8"/>
      <c r="D1106"/>
      <c r="E1106"/>
      <c r="F1106"/>
      <c r="G1106"/>
    </row>
    <row r="1107" spans="1:7" x14ac:dyDescent="0.25">
      <c r="A1107" s="7"/>
      <c r="B1107"/>
      <c r="C1107" s="8"/>
      <c r="D1107"/>
      <c r="E1107"/>
      <c r="F1107"/>
      <c r="G1107"/>
    </row>
    <row r="1108" spans="1:7" x14ac:dyDescent="0.25">
      <c r="A1108" s="7"/>
      <c r="B1108"/>
      <c r="C1108" s="8"/>
      <c r="D1108"/>
      <c r="E1108"/>
      <c r="F1108"/>
      <c r="G1108"/>
    </row>
    <row r="1109" spans="1:7" x14ac:dyDescent="0.25">
      <c r="A1109" s="7"/>
      <c r="B1109"/>
      <c r="C1109" s="8"/>
      <c r="D1109"/>
      <c r="E1109"/>
      <c r="F1109"/>
      <c r="G1109"/>
    </row>
    <row r="1110" spans="1:7" x14ac:dyDescent="0.25">
      <c r="A1110" s="7"/>
      <c r="B1110"/>
      <c r="C1110" s="8"/>
      <c r="D1110"/>
      <c r="E1110"/>
      <c r="F1110"/>
      <c r="G1110"/>
    </row>
    <row r="1111" spans="1:7" x14ac:dyDescent="0.25">
      <c r="A1111" s="7"/>
      <c r="B1111"/>
      <c r="C1111" s="8"/>
      <c r="D1111"/>
      <c r="E1111"/>
      <c r="F1111"/>
      <c r="G1111"/>
    </row>
    <row r="1112" spans="1:7" x14ac:dyDescent="0.25">
      <c r="A1112" s="7"/>
      <c r="B1112"/>
      <c r="C1112" s="8"/>
      <c r="D1112"/>
      <c r="E1112"/>
      <c r="F1112"/>
      <c r="G1112"/>
    </row>
    <row r="1113" spans="1:7" x14ac:dyDescent="0.25">
      <c r="A1113" s="7"/>
      <c r="B1113"/>
      <c r="C1113" s="8"/>
      <c r="D1113"/>
      <c r="E1113"/>
      <c r="F1113"/>
      <c r="G1113"/>
    </row>
    <row r="1114" spans="1:7" x14ac:dyDescent="0.25">
      <c r="A1114" s="7"/>
      <c r="B1114"/>
      <c r="C1114" s="8"/>
      <c r="D1114"/>
      <c r="E1114"/>
      <c r="F1114"/>
      <c r="G1114"/>
    </row>
    <row r="1115" spans="1:7" x14ac:dyDescent="0.25">
      <c r="A1115" s="7"/>
      <c r="B1115"/>
      <c r="C1115" s="8"/>
      <c r="D1115"/>
      <c r="E1115"/>
      <c r="F1115"/>
      <c r="G1115"/>
    </row>
    <row r="1116" spans="1:7" x14ac:dyDescent="0.25">
      <c r="A1116" s="7"/>
      <c r="B1116"/>
      <c r="C1116" s="8"/>
      <c r="D1116"/>
      <c r="E1116"/>
      <c r="F1116"/>
      <c r="G1116"/>
    </row>
    <row r="1117" spans="1:7" x14ac:dyDescent="0.25">
      <c r="A1117" s="7"/>
      <c r="B1117"/>
      <c r="C1117" s="8"/>
      <c r="D1117"/>
      <c r="E1117"/>
      <c r="F1117"/>
      <c r="G1117"/>
    </row>
    <row r="1118" spans="1:7" x14ac:dyDescent="0.25">
      <c r="A1118" s="7"/>
      <c r="B1118"/>
      <c r="C1118" s="8"/>
      <c r="D1118"/>
      <c r="E1118"/>
      <c r="F1118"/>
      <c r="G1118"/>
    </row>
    <row r="1119" spans="1:7" x14ac:dyDescent="0.25">
      <c r="A1119" s="7"/>
      <c r="B1119"/>
      <c r="C1119" s="8"/>
      <c r="D1119"/>
      <c r="E1119"/>
      <c r="F1119"/>
      <c r="G1119"/>
    </row>
    <row r="1120" spans="1:7" x14ac:dyDescent="0.25">
      <c r="A1120" s="7"/>
      <c r="B1120"/>
      <c r="C1120" s="8"/>
      <c r="D1120"/>
      <c r="E1120"/>
      <c r="F1120"/>
      <c r="G1120"/>
    </row>
    <row r="1121" spans="1:7" x14ac:dyDescent="0.25">
      <c r="A1121" s="7"/>
      <c r="B1121"/>
      <c r="C1121" s="8"/>
      <c r="D1121"/>
      <c r="E1121"/>
      <c r="F1121"/>
      <c r="G1121"/>
    </row>
    <row r="1122" spans="1:7" x14ac:dyDescent="0.25">
      <c r="A1122" s="7"/>
      <c r="B1122"/>
      <c r="C1122" s="8"/>
      <c r="D1122"/>
      <c r="E1122"/>
      <c r="F1122"/>
      <c r="G1122"/>
    </row>
    <row r="1123" spans="1:7" x14ac:dyDescent="0.25">
      <c r="A1123" s="7"/>
      <c r="B1123"/>
      <c r="C1123" s="8"/>
      <c r="D1123"/>
      <c r="E1123"/>
      <c r="F1123"/>
      <c r="G1123"/>
    </row>
    <row r="1124" spans="1:7" x14ac:dyDescent="0.25">
      <c r="A1124" s="7"/>
      <c r="B1124"/>
      <c r="C1124" s="8"/>
      <c r="D1124"/>
      <c r="E1124"/>
      <c r="F1124"/>
      <c r="G1124"/>
    </row>
    <row r="1125" spans="1:7" x14ac:dyDescent="0.25">
      <c r="A1125" s="7"/>
      <c r="B1125"/>
      <c r="C1125" s="8"/>
      <c r="D1125"/>
      <c r="E1125"/>
      <c r="F1125"/>
      <c r="G1125"/>
    </row>
    <row r="1126" spans="1:7" x14ac:dyDescent="0.25">
      <c r="A1126" s="7"/>
      <c r="B1126"/>
      <c r="C1126" s="8"/>
      <c r="D1126"/>
      <c r="E1126"/>
      <c r="F1126"/>
      <c r="G1126"/>
    </row>
    <row r="1127" spans="1:7" x14ac:dyDescent="0.25">
      <c r="A1127" s="7"/>
      <c r="B1127"/>
      <c r="C1127" s="8"/>
      <c r="D1127"/>
      <c r="E1127"/>
      <c r="F1127"/>
      <c r="G1127"/>
    </row>
    <row r="1128" spans="1:7" x14ac:dyDescent="0.25">
      <c r="A1128" s="7"/>
      <c r="B1128"/>
      <c r="C1128" s="8"/>
      <c r="D1128"/>
      <c r="E1128"/>
      <c r="F1128"/>
      <c r="G1128"/>
    </row>
    <row r="1129" spans="1:7" x14ac:dyDescent="0.25">
      <c r="A1129" s="7"/>
      <c r="B1129"/>
      <c r="C1129" s="8"/>
      <c r="D1129"/>
      <c r="E1129"/>
      <c r="F1129"/>
      <c r="G1129"/>
    </row>
    <row r="1130" spans="1:7" x14ac:dyDescent="0.25">
      <c r="A1130" s="7"/>
      <c r="B1130"/>
      <c r="C1130" s="8"/>
      <c r="D1130"/>
      <c r="E1130"/>
      <c r="F1130"/>
      <c r="G1130"/>
    </row>
    <row r="1131" spans="1:7" x14ac:dyDescent="0.25">
      <c r="A1131" s="7"/>
      <c r="B1131"/>
      <c r="C1131" s="8"/>
      <c r="D1131"/>
      <c r="E1131"/>
      <c r="F1131"/>
      <c r="G1131"/>
    </row>
    <row r="1132" spans="1:7" x14ac:dyDescent="0.25">
      <c r="A1132" s="7"/>
      <c r="B1132"/>
      <c r="C1132" s="8"/>
      <c r="D1132"/>
      <c r="E1132"/>
      <c r="F1132"/>
      <c r="G1132"/>
    </row>
    <row r="1133" spans="1:7" x14ac:dyDescent="0.25">
      <c r="A1133" s="7"/>
      <c r="B1133"/>
      <c r="C1133" s="8"/>
      <c r="D1133"/>
      <c r="E1133"/>
      <c r="F1133"/>
      <c r="G1133"/>
    </row>
    <row r="1134" spans="1:7" x14ac:dyDescent="0.25">
      <c r="A1134" s="7"/>
      <c r="B1134"/>
      <c r="C1134" s="8"/>
      <c r="D1134"/>
      <c r="E1134"/>
      <c r="F1134"/>
      <c r="G1134"/>
    </row>
    <row r="1135" spans="1:7" x14ac:dyDescent="0.25">
      <c r="A1135" s="7"/>
      <c r="B1135"/>
      <c r="C1135" s="8"/>
      <c r="D1135"/>
      <c r="E1135"/>
      <c r="F1135"/>
      <c r="G1135"/>
    </row>
    <row r="1136" spans="1:7" x14ac:dyDescent="0.25">
      <c r="A1136" s="7"/>
      <c r="B1136"/>
      <c r="C1136" s="8"/>
      <c r="D1136"/>
      <c r="E1136"/>
      <c r="F1136"/>
      <c r="G1136"/>
    </row>
    <row r="1137" spans="1:7" x14ac:dyDescent="0.25">
      <c r="A1137" s="7"/>
      <c r="B1137"/>
      <c r="C1137" s="8"/>
      <c r="D1137"/>
      <c r="E1137"/>
      <c r="F1137"/>
      <c r="G1137"/>
    </row>
    <row r="1138" spans="1:7" x14ac:dyDescent="0.25">
      <c r="A1138" s="7"/>
      <c r="B1138"/>
      <c r="C1138" s="8"/>
      <c r="D1138"/>
      <c r="E1138"/>
      <c r="F1138"/>
      <c r="G1138"/>
    </row>
    <row r="1139" spans="1:7" x14ac:dyDescent="0.25">
      <c r="A1139" s="7"/>
      <c r="B1139"/>
      <c r="C1139" s="8"/>
      <c r="D1139"/>
      <c r="E1139"/>
      <c r="F1139"/>
      <c r="G1139"/>
    </row>
    <row r="1140" spans="1:7" x14ac:dyDescent="0.25">
      <c r="A1140" s="7"/>
      <c r="B1140"/>
      <c r="C1140" s="8"/>
      <c r="D1140"/>
      <c r="E1140"/>
      <c r="F1140"/>
      <c r="G1140"/>
    </row>
    <row r="1141" spans="1:7" x14ac:dyDescent="0.25">
      <c r="A1141" s="7"/>
      <c r="B1141"/>
      <c r="C1141" s="8"/>
      <c r="D1141"/>
      <c r="E1141"/>
      <c r="F1141"/>
      <c r="G1141"/>
    </row>
    <row r="1142" spans="1:7" x14ac:dyDescent="0.25">
      <c r="A1142" s="7"/>
      <c r="B1142"/>
      <c r="C1142" s="8"/>
      <c r="D1142"/>
      <c r="E1142"/>
      <c r="F1142"/>
      <c r="G1142"/>
    </row>
    <row r="1143" spans="1:7" x14ac:dyDescent="0.25">
      <c r="A1143" s="7"/>
      <c r="B1143"/>
      <c r="C1143" s="8"/>
      <c r="D1143"/>
      <c r="E1143"/>
      <c r="F1143"/>
      <c r="G1143"/>
    </row>
    <row r="1144" spans="1:7" x14ac:dyDescent="0.25">
      <c r="A1144" s="7"/>
      <c r="B1144"/>
      <c r="C1144" s="8"/>
      <c r="D1144"/>
      <c r="E1144"/>
      <c r="F1144"/>
      <c r="G1144"/>
    </row>
    <row r="1145" spans="1:7" x14ac:dyDescent="0.25">
      <c r="A1145" s="7"/>
      <c r="B1145"/>
      <c r="C1145" s="8"/>
      <c r="D1145"/>
      <c r="E1145"/>
      <c r="F1145"/>
      <c r="G1145"/>
    </row>
    <row r="1146" spans="1:7" x14ac:dyDescent="0.25">
      <c r="A1146" s="7"/>
      <c r="B1146"/>
      <c r="C1146" s="8"/>
      <c r="D1146"/>
      <c r="E1146"/>
      <c r="F1146"/>
      <c r="G1146"/>
    </row>
    <row r="1147" spans="1:7" x14ac:dyDescent="0.25">
      <c r="A1147" s="7"/>
      <c r="B1147"/>
      <c r="C1147" s="8"/>
      <c r="D1147"/>
      <c r="E1147"/>
      <c r="F1147"/>
      <c r="G1147"/>
    </row>
    <row r="1148" spans="1:7" x14ac:dyDescent="0.25">
      <c r="A1148" s="7"/>
      <c r="B1148"/>
      <c r="C1148" s="8"/>
      <c r="D1148"/>
      <c r="E1148"/>
      <c r="F1148"/>
      <c r="G1148"/>
    </row>
    <row r="1149" spans="1:7" x14ac:dyDescent="0.25">
      <c r="A1149" s="7"/>
      <c r="B1149"/>
      <c r="C1149" s="8"/>
      <c r="D1149"/>
      <c r="E1149"/>
      <c r="F1149"/>
      <c r="G1149"/>
    </row>
    <row r="1150" spans="1:7" x14ac:dyDescent="0.25">
      <c r="A1150" s="7"/>
      <c r="B1150"/>
      <c r="C1150" s="8"/>
      <c r="D1150"/>
      <c r="E1150"/>
      <c r="F1150"/>
      <c r="G1150"/>
    </row>
    <row r="1151" spans="1:7" x14ac:dyDescent="0.25">
      <c r="A1151" s="7"/>
      <c r="B1151"/>
      <c r="C1151" s="8"/>
      <c r="D1151"/>
      <c r="E1151"/>
      <c r="F1151"/>
      <c r="G1151"/>
    </row>
    <row r="1152" spans="1:7" x14ac:dyDescent="0.25">
      <c r="A1152" s="7"/>
      <c r="B1152"/>
      <c r="C1152" s="8"/>
      <c r="D1152"/>
      <c r="E1152"/>
      <c r="F1152"/>
      <c r="G1152"/>
    </row>
    <row r="1153" spans="1:7" x14ac:dyDescent="0.25">
      <c r="A1153" s="7"/>
      <c r="B1153"/>
      <c r="C1153" s="8"/>
      <c r="D1153"/>
      <c r="E1153"/>
      <c r="F1153"/>
      <c r="G1153"/>
    </row>
    <row r="1154" spans="1:7" x14ac:dyDescent="0.25">
      <c r="A1154" s="7"/>
      <c r="B1154"/>
      <c r="C1154" s="8"/>
      <c r="D1154"/>
      <c r="E1154"/>
      <c r="F1154"/>
      <c r="G1154"/>
    </row>
    <row r="1155" spans="1:7" x14ac:dyDescent="0.25">
      <c r="A1155" s="7"/>
      <c r="B1155"/>
      <c r="C1155" s="8"/>
      <c r="D1155"/>
      <c r="E1155"/>
      <c r="F1155"/>
      <c r="G1155"/>
    </row>
    <row r="1156" spans="1:7" x14ac:dyDescent="0.25">
      <c r="A1156" s="7"/>
      <c r="B1156"/>
      <c r="C1156" s="8"/>
      <c r="D1156"/>
      <c r="E1156"/>
      <c r="F1156"/>
      <c r="G1156"/>
    </row>
    <row r="1157" spans="1:7" x14ac:dyDescent="0.25">
      <c r="A1157" s="7"/>
      <c r="B1157"/>
      <c r="C1157" s="8"/>
      <c r="D1157"/>
      <c r="E1157"/>
      <c r="F1157"/>
      <c r="G1157"/>
    </row>
    <row r="1158" spans="1:7" x14ac:dyDescent="0.25">
      <c r="A1158" s="7"/>
      <c r="B1158"/>
      <c r="C1158" s="8"/>
      <c r="D1158"/>
      <c r="E1158"/>
      <c r="F1158"/>
      <c r="G1158"/>
    </row>
    <row r="1159" spans="1:7" x14ac:dyDescent="0.25">
      <c r="A1159" s="7"/>
      <c r="B1159"/>
      <c r="C1159" s="8"/>
      <c r="D1159"/>
      <c r="E1159"/>
      <c r="F1159"/>
      <c r="G1159"/>
    </row>
    <row r="1160" spans="1:7" x14ac:dyDescent="0.25">
      <c r="A1160" s="7"/>
      <c r="B1160"/>
      <c r="C1160" s="8"/>
      <c r="D1160"/>
      <c r="E1160"/>
      <c r="F1160"/>
      <c r="G1160"/>
    </row>
    <row r="1161" spans="1:7" x14ac:dyDescent="0.25">
      <c r="A1161" s="7"/>
      <c r="B1161"/>
      <c r="C1161" s="8"/>
      <c r="D1161"/>
      <c r="E1161"/>
      <c r="F1161"/>
      <c r="G1161"/>
    </row>
    <row r="1162" spans="1:7" x14ac:dyDescent="0.25">
      <c r="A1162" s="7"/>
      <c r="B1162"/>
      <c r="C1162" s="8"/>
      <c r="D1162"/>
      <c r="E1162"/>
      <c r="F1162"/>
      <c r="G1162"/>
    </row>
    <row r="1163" spans="1:7" x14ac:dyDescent="0.25">
      <c r="A1163" s="7"/>
      <c r="B1163"/>
      <c r="C1163" s="8"/>
      <c r="D1163"/>
      <c r="E1163"/>
      <c r="F1163"/>
      <c r="G1163"/>
    </row>
    <row r="1164" spans="1:7" x14ac:dyDescent="0.25">
      <c r="A1164" s="7"/>
      <c r="B1164"/>
      <c r="C1164" s="8"/>
      <c r="D1164"/>
      <c r="E1164"/>
      <c r="F1164"/>
      <c r="G1164"/>
    </row>
    <row r="1165" spans="1:7" x14ac:dyDescent="0.25">
      <c r="A1165" s="7"/>
      <c r="B1165"/>
      <c r="C1165" s="8"/>
      <c r="D1165"/>
      <c r="E1165"/>
      <c r="F1165"/>
      <c r="G1165"/>
    </row>
    <row r="1166" spans="1:7" x14ac:dyDescent="0.25">
      <c r="A1166" s="7"/>
      <c r="B1166"/>
      <c r="C1166" s="8"/>
      <c r="D1166"/>
      <c r="E1166"/>
      <c r="F1166"/>
      <c r="G1166"/>
    </row>
    <row r="1167" spans="1:7" x14ac:dyDescent="0.25">
      <c r="A1167" s="7"/>
      <c r="B1167"/>
      <c r="C1167" s="8"/>
      <c r="D1167"/>
      <c r="E1167"/>
      <c r="F1167"/>
      <c r="G1167"/>
    </row>
    <row r="1168" spans="1:7" x14ac:dyDescent="0.25">
      <c r="A1168" s="7"/>
      <c r="B1168"/>
      <c r="C1168" s="8"/>
      <c r="D1168"/>
      <c r="E1168"/>
      <c r="F1168"/>
      <c r="G1168"/>
    </row>
    <row r="1169" spans="1:7" x14ac:dyDescent="0.25">
      <c r="A1169" s="7"/>
      <c r="B1169"/>
      <c r="C1169" s="8"/>
      <c r="D1169"/>
      <c r="E1169"/>
      <c r="F1169"/>
      <c r="G1169"/>
    </row>
    <row r="1170" spans="1:7" x14ac:dyDescent="0.25">
      <c r="A1170" s="7"/>
      <c r="B1170"/>
      <c r="C1170" s="8"/>
      <c r="D1170"/>
      <c r="E1170"/>
      <c r="F1170"/>
      <c r="G1170"/>
    </row>
    <row r="1171" spans="1:7" x14ac:dyDescent="0.25">
      <c r="A1171" s="7"/>
      <c r="B1171"/>
      <c r="C1171" s="8"/>
      <c r="D1171"/>
      <c r="E1171"/>
      <c r="F1171"/>
      <c r="G1171"/>
    </row>
    <row r="1172" spans="1:7" x14ac:dyDescent="0.25">
      <c r="A1172" s="7"/>
      <c r="B1172"/>
      <c r="C1172" s="8"/>
      <c r="D1172"/>
      <c r="E1172"/>
      <c r="F1172"/>
      <c r="G1172"/>
    </row>
    <row r="1173" spans="1:7" x14ac:dyDescent="0.25">
      <c r="A1173" s="7"/>
      <c r="B1173"/>
      <c r="C1173" s="8"/>
      <c r="D1173"/>
      <c r="E1173"/>
      <c r="F1173"/>
      <c r="G1173"/>
    </row>
    <row r="1174" spans="1:7" x14ac:dyDescent="0.25">
      <c r="A1174" s="7"/>
      <c r="B1174"/>
      <c r="C1174" s="8"/>
      <c r="D1174"/>
      <c r="E1174"/>
      <c r="F1174"/>
      <c r="G1174"/>
    </row>
    <row r="1175" spans="1:7" x14ac:dyDescent="0.25">
      <c r="A1175" s="7"/>
      <c r="B1175"/>
      <c r="C1175" s="8"/>
      <c r="D1175"/>
      <c r="E1175"/>
      <c r="F1175"/>
      <c r="G1175"/>
    </row>
    <row r="1176" spans="1:7" x14ac:dyDescent="0.25">
      <c r="A1176" s="7"/>
      <c r="B1176"/>
      <c r="C1176" s="8"/>
      <c r="D1176"/>
      <c r="E1176"/>
      <c r="F1176"/>
      <c r="G1176"/>
    </row>
    <row r="1177" spans="1:7" x14ac:dyDescent="0.25">
      <c r="A1177" s="7"/>
      <c r="B1177"/>
      <c r="C1177" s="8"/>
      <c r="D1177"/>
      <c r="E1177"/>
      <c r="F1177"/>
      <c r="G1177"/>
    </row>
    <row r="1178" spans="1:7" x14ac:dyDescent="0.25">
      <c r="A1178" s="7"/>
      <c r="B1178"/>
      <c r="C1178" s="8"/>
      <c r="D1178"/>
      <c r="E1178"/>
      <c r="F1178"/>
      <c r="G1178"/>
    </row>
    <row r="1179" spans="1:7" x14ac:dyDescent="0.25">
      <c r="A1179" s="7"/>
      <c r="B1179"/>
      <c r="C1179" s="8"/>
      <c r="D1179"/>
      <c r="E1179"/>
      <c r="F1179"/>
      <c r="G1179"/>
    </row>
    <row r="1180" spans="1:7" x14ac:dyDescent="0.25">
      <c r="A1180" s="7"/>
      <c r="B1180"/>
      <c r="C1180" s="8"/>
      <c r="D1180"/>
      <c r="E1180"/>
      <c r="F1180"/>
      <c r="G1180"/>
    </row>
    <row r="1181" spans="1:7" x14ac:dyDescent="0.25">
      <c r="A1181" s="7"/>
      <c r="B1181"/>
      <c r="C1181" s="8"/>
      <c r="D1181"/>
      <c r="E1181"/>
      <c r="F1181"/>
      <c r="G1181"/>
    </row>
    <row r="1182" spans="1:7" x14ac:dyDescent="0.25">
      <c r="A1182" s="7"/>
      <c r="B1182"/>
      <c r="C1182" s="8"/>
      <c r="D1182"/>
      <c r="E1182"/>
      <c r="F1182"/>
      <c r="G1182"/>
    </row>
    <row r="1183" spans="1:7" x14ac:dyDescent="0.25">
      <c r="A1183" s="7"/>
      <c r="B1183"/>
      <c r="C1183" s="8"/>
      <c r="D1183"/>
      <c r="E1183"/>
      <c r="F1183"/>
      <c r="G1183"/>
    </row>
    <row r="1184" spans="1:7" x14ac:dyDescent="0.25">
      <c r="A1184" s="7"/>
      <c r="B1184"/>
      <c r="C1184" s="8"/>
      <c r="D1184"/>
      <c r="E1184"/>
      <c r="F1184"/>
      <c r="G1184"/>
    </row>
    <row r="1185" spans="1:7" x14ac:dyDescent="0.25">
      <c r="A1185" s="7"/>
      <c r="B1185"/>
      <c r="C1185" s="8"/>
      <c r="D1185"/>
      <c r="E1185"/>
      <c r="F1185"/>
      <c r="G1185"/>
    </row>
    <row r="1186" spans="1:7" x14ac:dyDescent="0.25">
      <c r="A1186" s="7"/>
      <c r="B1186"/>
      <c r="C1186" s="8"/>
      <c r="D1186"/>
      <c r="E1186"/>
      <c r="F1186"/>
      <c r="G1186"/>
    </row>
    <row r="1187" spans="1:7" x14ac:dyDescent="0.25">
      <c r="A1187" s="7"/>
      <c r="B1187"/>
      <c r="C1187" s="8"/>
      <c r="D1187"/>
      <c r="E1187"/>
      <c r="F1187"/>
      <c r="G1187"/>
    </row>
    <row r="1188" spans="1:7" x14ac:dyDescent="0.25">
      <c r="A1188" s="7"/>
      <c r="B1188"/>
      <c r="C1188" s="8"/>
      <c r="D1188"/>
      <c r="E1188"/>
      <c r="F1188"/>
      <c r="G1188"/>
    </row>
    <row r="1189" spans="1:7" x14ac:dyDescent="0.25">
      <c r="A1189" s="7"/>
      <c r="B1189"/>
      <c r="C1189" s="8"/>
      <c r="D1189"/>
      <c r="E1189"/>
      <c r="F1189"/>
      <c r="G1189"/>
    </row>
    <row r="1190" spans="1:7" x14ac:dyDescent="0.25">
      <c r="A1190" s="7"/>
      <c r="B1190"/>
      <c r="C1190" s="8"/>
      <c r="D1190"/>
      <c r="E1190"/>
      <c r="F1190"/>
      <c r="G1190"/>
    </row>
    <row r="1191" spans="1:7" x14ac:dyDescent="0.25">
      <c r="A1191" s="7"/>
      <c r="B1191"/>
      <c r="C1191" s="8"/>
      <c r="D1191"/>
      <c r="E1191"/>
      <c r="F1191"/>
      <c r="G1191"/>
    </row>
    <row r="1192" spans="1:7" x14ac:dyDescent="0.25">
      <c r="A1192" s="7"/>
      <c r="B1192"/>
      <c r="C1192" s="8"/>
      <c r="D1192"/>
      <c r="E1192"/>
      <c r="F1192"/>
      <c r="G1192"/>
    </row>
    <row r="1193" spans="1:7" x14ac:dyDescent="0.25">
      <c r="A1193" s="7"/>
      <c r="B1193"/>
      <c r="C1193" s="8"/>
      <c r="D1193"/>
      <c r="E1193"/>
      <c r="F1193"/>
      <c r="G1193"/>
    </row>
    <row r="1194" spans="1:7" x14ac:dyDescent="0.25">
      <c r="A1194" s="7"/>
      <c r="B1194"/>
      <c r="C1194" s="8"/>
      <c r="D1194"/>
      <c r="E1194"/>
      <c r="F1194"/>
      <c r="G1194"/>
    </row>
    <row r="1195" spans="1:7" x14ac:dyDescent="0.25">
      <c r="A1195" s="7"/>
      <c r="B1195"/>
      <c r="C1195" s="8"/>
      <c r="D1195"/>
      <c r="E1195"/>
      <c r="F1195"/>
      <c r="G1195"/>
    </row>
    <row r="1196" spans="1:7" x14ac:dyDescent="0.25">
      <c r="A1196" s="7"/>
      <c r="B1196"/>
      <c r="C1196" s="8"/>
      <c r="D1196"/>
      <c r="E1196"/>
      <c r="F1196"/>
      <c r="G1196"/>
    </row>
    <row r="1197" spans="1:7" x14ac:dyDescent="0.25">
      <c r="A1197" s="7"/>
      <c r="B1197"/>
      <c r="C1197" s="8"/>
      <c r="D1197"/>
      <c r="E1197"/>
      <c r="F1197"/>
      <c r="G1197"/>
    </row>
    <row r="1198" spans="1:7" x14ac:dyDescent="0.25">
      <c r="A1198" s="7"/>
      <c r="B1198"/>
      <c r="C1198" s="8"/>
      <c r="D1198"/>
      <c r="E1198"/>
      <c r="F1198"/>
      <c r="G1198"/>
    </row>
    <row r="1199" spans="1:7" x14ac:dyDescent="0.25">
      <c r="A1199" s="7"/>
      <c r="B1199"/>
      <c r="C1199" s="8"/>
      <c r="D1199"/>
      <c r="E1199"/>
      <c r="F1199"/>
      <c r="G1199"/>
    </row>
    <row r="1200" spans="1:7" x14ac:dyDescent="0.25">
      <c r="A1200" s="7"/>
      <c r="B1200"/>
      <c r="C1200" s="8"/>
      <c r="D1200"/>
      <c r="E1200"/>
      <c r="F1200"/>
      <c r="G1200"/>
    </row>
    <row r="1201" spans="1:7" x14ac:dyDescent="0.25">
      <c r="A1201" s="7"/>
      <c r="B1201"/>
      <c r="C1201" s="8"/>
      <c r="D1201"/>
      <c r="E1201"/>
      <c r="F1201"/>
      <c r="G1201"/>
    </row>
    <row r="1202" spans="1:7" x14ac:dyDescent="0.25">
      <c r="A1202" s="7"/>
      <c r="B1202"/>
      <c r="C1202" s="8"/>
      <c r="D1202"/>
      <c r="E1202"/>
      <c r="F1202"/>
      <c r="G1202"/>
    </row>
    <row r="1203" spans="1:7" x14ac:dyDescent="0.25">
      <c r="A1203" s="7"/>
      <c r="B1203"/>
      <c r="C1203" s="8"/>
      <c r="D1203"/>
      <c r="E1203"/>
      <c r="F1203"/>
      <c r="G1203"/>
    </row>
    <row r="1204" spans="1:7" x14ac:dyDescent="0.25">
      <c r="A1204" s="7"/>
      <c r="B1204"/>
      <c r="C1204" s="8"/>
      <c r="D1204"/>
      <c r="E1204"/>
      <c r="F1204"/>
      <c r="G1204"/>
    </row>
    <row r="1205" spans="1:7" x14ac:dyDescent="0.25">
      <c r="A1205" s="7"/>
      <c r="B1205"/>
      <c r="C1205" s="8"/>
      <c r="D1205"/>
      <c r="E1205"/>
      <c r="F1205"/>
      <c r="G1205"/>
    </row>
    <row r="1206" spans="1:7" x14ac:dyDescent="0.25">
      <c r="A1206" s="7"/>
      <c r="B1206"/>
      <c r="C1206" s="8"/>
      <c r="D1206"/>
      <c r="E1206"/>
      <c r="F1206"/>
      <c r="G1206"/>
    </row>
    <row r="1207" spans="1:7" x14ac:dyDescent="0.25">
      <c r="A1207" s="7"/>
      <c r="B1207"/>
      <c r="C1207" s="8"/>
      <c r="D1207"/>
      <c r="E1207"/>
      <c r="F1207"/>
      <c r="G1207"/>
    </row>
    <row r="1208" spans="1:7" x14ac:dyDescent="0.25">
      <c r="A1208" s="7"/>
      <c r="B1208"/>
      <c r="C1208" s="8"/>
      <c r="D1208"/>
      <c r="E1208"/>
      <c r="F1208"/>
      <c r="G1208"/>
    </row>
    <row r="1209" spans="1:7" x14ac:dyDescent="0.25">
      <c r="A1209" s="7"/>
      <c r="B1209"/>
      <c r="C1209" s="8"/>
      <c r="D1209"/>
      <c r="E1209"/>
      <c r="F1209"/>
      <c r="G1209"/>
    </row>
    <row r="1210" spans="1:7" x14ac:dyDescent="0.25">
      <c r="A1210" s="7"/>
      <c r="B1210"/>
      <c r="C1210" s="8"/>
      <c r="D1210"/>
      <c r="E1210"/>
      <c r="F1210"/>
      <c r="G1210"/>
    </row>
    <row r="1211" spans="1:7" x14ac:dyDescent="0.25">
      <c r="A1211" s="7"/>
      <c r="B1211"/>
      <c r="C1211" s="8"/>
      <c r="D1211"/>
      <c r="E1211"/>
      <c r="F1211"/>
      <c r="G1211"/>
    </row>
    <row r="1212" spans="1:7" x14ac:dyDescent="0.25">
      <c r="A1212" s="7"/>
      <c r="B1212"/>
      <c r="C1212" s="8"/>
      <c r="D1212"/>
      <c r="E1212"/>
      <c r="F1212"/>
      <c r="G1212"/>
    </row>
    <row r="1213" spans="1:7" x14ac:dyDescent="0.25">
      <c r="A1213" s="7"/>
      <c r="B1213"/>
      <c r="C1213" s="8"/>
      <c r="D1213"/>
      <c r="E1213"/>
      <c r="F1213"/>
      <c r="G1213"/>
    </row>
    <row r="1214" spans="1:7" x14ac:dyDescent="0.25">
      <c r="A1214" s="7"/>
      <c r="B1214"/>
      <c r="C1214" s="8"/>
      <c r="D1214"/>
      <c r="E1214"/>
      <c r="F1214"/>
      <c r="G1214"/>
    </row>
    <row r="1215" spans="1:7" x14ac:dyDescent="0.25">
      <c r="A1215" s="7"/>
      <c r="B1215"/>
      <c r="C1215" s="8"/>
      <c r="D1215"/>
      <c r="E1215"/>
      <c r="F1215"/>
      <c r="G1215"/>
    </row>
    <row r="1216" spans="1:7" x14ac:dyDescent="0.25">
      <c r="A1216" s="7"/>
      <c r="B1216"/>
      <c r="C1216" s="8"/>
      <c r="D1216"/>
      <c r="E1216"/>
      <c r="F1216"/>
      <c r="G1216"/>
    </row>
    <row r="1217" spans="1:7" x14ac:dyDescent="0.25">
      <c r="A1217" s="7"/>
      <c r="B1217"/>
      <c r="C1217" s="8"/>
      <c r="D1217"/>
      <c r="E1217"/>
      <c r="F1217"/>
      <c r="G1217"/>
    </row>
    <row r="1218" spans="1:7" x14ac:dyDescent="0.25">
      <c r="A1218" s="7"/>
      <c r="B1218"/>
      <c r="C1218" s="8"/>
      <c r="D1218"/>
      <c r="E1218"/>
      <c r="F1218"/>
      <c r="G1218"/>
    </row>
    <row r="1219" spans="1:7" x14ac:dyDescent="0.25">
      <c r="A1219" s="7"/>
      <c r="B1219"/>
      <c r="C1219" s="8"/>
      <c r="D1219"/>
      <c r="E1219"/>
      <c r="F1219"/>
      <c r="G1219"/>
    </row>
    <row r="1220" spans="1:7" x14ac:dyDescent="0.25">
      <c r="A1220" s="7"/>
      <c r="B1220"/>
      <c r="C1220" s="8"/>
      <c r="D1220"/>
      <c r="E1220"/>
      <c r="F1220"/>
      <c r="G1220"/>
    </row>
    <row r="1221" spans="1:7" x14ac:dyDescent="0.25">
      <c r="A1221" s="7"/>
      <c r="B1221"/>
      <c r="C1221" s="8"/>
      <c r="D1221"/>
      <c r="E1221"/>
      <c r="F1221"/>
      <c r="G1221"/>
    </row>
    <row r="1222" spans="1:7" x14ac:dyDescent="0.25">
      <c r="A1222" s="7"/>
      <c r="B1222"/>
      <c r="C1222" s="8"/>
      <c r="D1222"/>
      <c r="E1222"/>
      <c r="F1222"/>
      <c r="G1222"/>
    </row>
    <row r="1223" spans="1:7" x14ac:dyDescent="0.25">
      <c r="A1223" s="7"/>
      <c r="B1223"/>
      <c r="C1223" s="8"/>
      <c r="D1223"/>
      <c r="E1223"/>
      <c r="F1223"/>
      <c r="G1223"/>
    </row>
    <row r="1224" spans="1:7" x14ac:dyDescent="0.25">
      <c r="A1224" s="7"/>
      <c r="B1224"/>
      <c r="C1224" s="8"/>
      <c r="D1224"/>
      <c r="E1224"/>
      <c r="F1224"/>
      <c r="G1224"/>
    </row>
    <row r="1225" spans="1:7" x14ac:dyDescent="0.25">
      <c r="A1225" s="7"/>
      <c r="B1225"/>
      <c r="C1225" s="8"/>
      <c r="D1225"/>
      <c r="E1225"/>
      <c r="F1225"/>
      <c r="G1225"/>
    </row>
    <row r="1226" spans="1:7" x14ac:dyDescent="0.25">
      <c r="A1226" s="7"/>
      <c r="B1226"/>
      <c r="C1226" s="8"/>
      <c r="D1226"/>
      <c r="E1226"/>
      <c r="F1226"/>
      <c r="G1226"/>
    </row>
    <row r="1227" spans="1:7" x14ac:dyDescent="0.25">
      <c r="A1227" s="7"/>
      <c r="B1227"/>
      <c r="C1227" s="8"/>
      <c r="D1227"/>
      <c r="E1227"/>
      <c r="F1227"/>
      <c r="G1227"/>
    </row>
    <row r="1228" spans="1:7" x14ac:dyDescent="0.25">
      <c r="A1228" s="7"/>
      <c r="B1228"/>
      <c r="C1228" s="8"/>
      <c r="D1228"/>
      <c r="E1228"/>
      <c r="F1228"/>
      <c r="G1228"/>
    </row>
    <row r="1229" spans="1:7" x14ac:dyDescent="0.25">
      <c r="A1229" s="7"/>
      <c r="B1229"/>
      <c r="C1229" s="8"/>
      <c r="D1229"/>
      <c r="E1229"/>
      <c r="F1229"/>
      <c r="G1229"/>
    </row>
    <row r="1230" spans="1:7" x14ac:dyDescent="0.25">
      <c r="A1230" s="7"/>
      <c r="B1230"/>
      <c r="C1230" s="8"/>
      <c r="D1230"/>
      <c r="E1230"/>
      <c r="F1230"/>
      <c r="G1230"/>
    </row>
    <row r="1231" spans="1:7" x14ac:dyDescent="0.25">
      <c r="A1231" s="7"/>
      <c r="B1231"/>
      <c r="C1231" s="8"/>
      <c r="D1231"/>
      <c r="E1231"/>
      <c r="F1231"/>
      <c r="G1231"/>
    </row>
    <row r="1232" spans="1:7" x14ac:dyDescent="0.25">
      <c r="A1232" s="7"/>
      <c r="B1232"/>
      <c r="C1232" s="8"/>
      <c r="D1232"/>
      <c r="E1232"/>
      <c r="F1232"/>
      <c r="G1232"/>
    </row>
    <row r="1233" spans="1:7" x14ac:dyDescent="0.25">
      <c r="A1233" s="7"/>
      <c r="B1233"/>
      <c r="C1233" s="8"/>
      <c r="D1233"/>
      <c r="E1233"/>
      <c r="F1233"/>
      <c r="G1233"/>
    </row>
    <row r="1234" spans="1:7" x14ac:dyDescent="0.25">
      <c r="A1234" s="7"/>
      <c r="B1234"/>
      <c r="C1234" s="8"/>
      <c r="D1234"/>
      <c r="E1234"/>
      <c r="F1234"/>
      <c r="G1234"/>
    </row>
    <row r="1235" spans="1:7" x14ac:dyDescent="0.25">
      <c r="A1235" s="7"/>
      <c r="B1235"/>
      <c r="C1235" s="8"/>
      <c r="D1235"/>
      <c r="E1235"/>
      <c r="F1235"/>
      <c r="G1235"/>
    </row>
    <row r="1236" spans="1:7" x14ac:dyDescent="0.25">
      <c r="A1236" s="7"/>
      <c r="B1236"/>
      <c r="C1236" s="8"/>
      <c r="D1236"/>
      <c r="E1236"/>
      <c r="F1236"/>
      <c r="G1236"/>
    </row>
    <row r="1237" spans="1:7" x14ac:dyDescent="0.25">
      <c r="A1237" s="7"/>
      <c r="B1237"/>
      <c r="C1237" s="8"/>
      <c r="D1237"/>
      <c r="E1237"/>
      <c r="F1237"/>
      <c r="G1237"/>
    </row>
    <row r="1238" spans="1:7" x14ac:dyDescent="0.25">
      <c r="A1238" s="7"/>
      <c r="B1238"/>
      <c r="C1238" s="8"/>
      <c r="D1238"/>
      <c r="E1238"/>
      <c r="F1238"/>
      <c r="G1238"/>
    </row>
    <row r="1239" spans="1:7" x14ac:dyDescent="0.25">
      <c r="A1239" s="7"/>
      <c r="B1239"/>
      <c r="C1239" s="8"/>
      <c r="D1239"/>
      <c r="E1239"/>
      <c r="F1239"/>
      <c r="G1239"/>
    </row>
    <row r="1240" spans="1:7" x14ac:dyDescent="0.25">
      <c r="A1240" s="7"/>
      <c r="B1240"/>
      <c r="C1240" s="8"/>
      <c r="D1240"/>
      <c r="E1240"/>
      <c r="F1240"/>
      <c r="G1240"/>
    </row>
    <row r="1241" spans="1:7" x14ac:dyDescent="0.25">
      <c r="A1241" s="7"/>
      <c r="B1241"/>
      <c r="C1241" s="8"/>
      <c r="D1241"/>
      <c r="E1241"/>
      <c r="F1241"/>
      <c r="G1241"/>
    </row>
    <row r="1242" spans="1:7" x14ac:dyDescent="0.25">
      <c r="A1242" s="7"/>
      <c r="B1242"/>
      <c r="C1242" s="8"/>
      <c r="D1242"/>
      <c r="E1242"/>
      <c r="F1242"/>
      <c r="G1242"/>
    </row>
    <row r="1243" spans="1:7" x14ac:dyDescent="0.25">
      <c r="A1243" s="7"/>
      <c r="B1243"/>
      <c r="C1243" s="8"/>
      <c r="D1243"/>
      <c r="E1243"/>
      <c r="F1243"/>
      <c r="G1243"/>
    </row>
    <row r="1244" spans="1:7" x14ac:dyDescent="0.25">
      <c r="A1244" s="7"/>
      <c r="B1244"/>
      <c r="C1244" s="8"/>
      <c r="D1244"/>
      <c r="E1244"/>
      <c r="F1244"/>
      <c r="G1244"/>
    </row>
    <row r="1245" spans="1:7" x14ac:dyDescent="0.25">
      <c r="A1245" s="7"/>
      <c r="B1245"/>
      <c r="C1245" s="8"/>
      <c r="D1245"/>
      <c r="E1245"/>
      <c r="F1245"/>
      <c r="G1245"/>
    </row>
    <row r="1246" spans="1:7" x14ac:dyDescent="0.25">
      <c r="A1246" s="7"/>
      <c r="B1246"/>
      <c r="C1246" s="8"/>
      <c r="D1246"/>
      <c r="E1246"/>
      <c r="F1246"/>
      <c r="G1246"/>
    </row>
    <row r="1247" spans="1:7" x14ac:dyDescent="0.25">
      <c r="A1247" s="7"/>
      <c r="B1247"/>
      <c r="C1247" s="8"/>
      <c r="D1247"/>
      <c r="E1247"/>
      <c r="F1247"/>
      <c r="G1247"/>
    </row>
    <row r="1248" spans="1:7" x14ac:dyDescent="0.25">
      <c r="A1248" s="7"/>
      <c r="B1248"/>
      <c r="C1248" s="8"/>
      <c r="D1248"/>
      <c r="E1248"/>
      <c r="F1248"/>
      <c r="G1248"/>
    </row>
    <row r="1249" spans="1:7" x14ac:dyDescent="0.25">
      <c r="A1249" s="7"/>
      <c r="B1249"/>
      <c r="C1249" s="8"/>
      <c r="D1249"/>
      <c r="E1249"/>
      <c r="F1249"/>
      <c r="G1249"/>
    </row>
    <row r="1250" spans="1:7" x14ac:dyDescent="0.25">
      <c r="A1250" s="7"/>
      <c r="B1250"/>
      <c r="C1250" s="8"/>
      <c r="D1250"/>
      <c r="E1250"/>
      <c r="F1250"/>
      <c r="G1250"/>
    </row>
    <row r="1251" spans="1:7" x14ac:dyDescent="0.25">
      <c r="A1251" s="7"/>
      <c r="B1251"/>
      <c r="C1251" s="8"/>
      <c r="D1251"/>
      <c r="E1251"/>
      <c r="F1251"/>
      <c r="G1251"/>
    </row>
    <row r="1252" spans="1:7" x14ac:dyDescent="0.25">
      <c r="A1252" s="7"/>
      <c r="B1252"/>
      <c r="C1252" s="8"/>
      <c r="D1252"/>
      <c r="E1252"/>
      <c r="F1252"/>
      <c r="G1252"/>
    </row>
    <row r="1253" spans="1:7" x14ac:dyDescent="0.25">
      <c r="A1253" s="7"/>
      <c r="B1253"/>
      <c r="C1253" s="8"/>
      <c r="D1253"/>
      <c r="E1253"/>
      <c r="F1253"/>
      <c r="G1253"/>
    </row>
    <row r="1254" spans="1:7" x14ac:dyDescent="0.25">
      <c r="A1254" s="7"/>
      <c r="B1254"/>
      <c r="C1254" s="8"/>
      <c r="D1254"/>
      <c r="E1254"/>
      <c r="F1254"/>
      <c r="G1254"/>
    </row>
    <row r="1255" spans="1:7" x14ac:dyDescent="0.25">
      <c r="A1255" s="7"/>
      <c r="B1255"/>
      <c r="C1255" s="8"/>
      <c r="D1255"/>
      <c r="E1255"/>
      <c r="F1255"/>
      <c r="G1255"/>
    </row>
    <row r="1256" spans="1:7" x14ac:dyDescent="0.25">
      <c r="A1256" s="7"/>
      <c r="B1256"/>
      <c r="C1256" s="8"/>
      <c r="D1256"/>
      <c r="E1256"/>
      <c r="F1256"/>
      <c r="G1256"/>
    </row>
    <row r="1257" spans="1:7" x14ac:dyDescent="0.25">
      <c r="A1257" s="7"/>
      <c r="B1257"/>
      <c r="C1257" s="8"/>
      <c r="D1257"/>
      <c r="E1257"/>
      <c r="F1257"/>
      <c r="G1257"/>
    </row>
    <row r="1258" spans="1:7" x14ac:dyDescent="0.25">
      <c r="A1258" s="7"/>
      <c r="B1258"/>
      <c r="C1258" s="8"/>
      <c r="D1258"/>
      <c r="E1258"/>
      <c r="F1258"/>
      <c r="G1258"/>
    </row>
    <row r="1259" spans="1:7" x14ac:dyDescent="0.25">
      <c r="A1259" s="7"/>
      <c r="B1259"/>
      <c r="C1259" s="8"/>
      <c r="D1259"/>
      <c r="E1259"/>
      <c r="F1259"/>
      <c r="G1259"/>
    </row>
    <row r="1260" spans="1:7" x14ac:dyDescent="0.25">
      <c r="A1260" s="7"/>
      <c r="B1260"/>
      <c r="C1260" s="8"/>
      <c r="D1260"/>
      <c r="E1260"/>
      <c r="F1260"/>
      <c r="G1260"/>
    </row>
    <row r="1261" spans="1:7" x14ac:dyDescent="0.25">
      <c r="A1261" s="7"/>
      <c r="B1261"/>
      <c r="C1261" s="8"/>
      <c r="D1261"/>
      <c r="E1261"/>
      <c r="F1261"/>
      <c r="G1261"/>
    </row>
    <row r="1262" spans="1:7" x14ac:dyDescent="0.25">
      <c r="A1262" s="7"/>
      <c r="B1262"/>
      <c r="C1262" s="8"/>
      <c r="D1262"/>
      <c r="E1262"/>
      <c r="F1262"/>
      <c r="G1262"/>
    </row>
    <row r="1263" spans="1:7" x14ac:dyDescent="0.25">
      <c r="A1263" s="7"/>
      <c r="B1263"/>
      <c r="C1263" s="8"/>
      <c r="D1263"/>
      <c r="E1263"/>
      <c r="F1263"/>
      <c r="G1263"/>
    </row>
    <row r="1264" spans="1:7" x14ac:dyDescent="0.25">
      <c r="A1264" s="7"/>
      <c r="B1264"/>
      <c r="C1264" s="8"/>
      <c r="D1264"/>
      <c r="E1264"/>
      <c r="F1264"/>
      <c r="G1264"/>
    </row>
    <row r="1265" spans="1:7" x14ac:dyDescent="0.25">
      <c r="A1265" s="7"/>
      <c r="B1265"/>
      <c r="C1265" s="8"/>
      <c r="D1265"/>
      <c r="E1265"/>
      <c r="F1265"/>
      <c r="G1265"/>
    </row>
    <row r="1266" spans="1:7" x14ac:dyDescent="0.25">
      <c r="A1266" s="7"/>
      <c r="B1266"/>
      <c r="C1266" s="8"/>
      <c r="D1266"/>
      <c r="E1266"/>
      <c r="F1266"/>
      <c r="G1266"/>
    </row>
    <row r="1267" spans="1:7" x14ac:dyDescent="0.25">
      <c r="A1267" s="7"/>
      <c r="B1267"/>
      <c r="C1267" s="8"/>
      <c r="D1267"/>
      <c r="E1267"/>
      <c r="F1267"/>
      <c r="G1267"/>
    </row>
    <row r="1268" spans="1:7" x14ac:dyDescent="0.25">
      <c r="A1268" s="7"/>
      <c r="B1268"/>
      <c r="C1268" s="8"/>
      <c r="D1268"/>
      <c r="E1268"/>
      <c r="F1268"/>
      <c r="G1268"/>
    </row>
    <row r="1269" spans="1:7" x14ac:dyDescent="0.25">
      <c r="A1269" s="7"/>
      <c r="B1269"/>
      <c r="C1269" s="8"/>
      <c r="D1269"/>
      <c r="E1269"/>
      <c r="F1269"/>
      <c r="G1269"/>
    </row>
    <row r="1270" spans="1:7" x14ac:dyDescent="0.25">
      <c r="A1270" s="7"/>
      <c r="B1270"/>
      <c r="C1270" s="8"/>
      <c r="D1270"/>
      <c r="E1270"/>
      <c r="F1270"/>
      <c r="G1270"/>
    </row>
    <row r="1271" spans="1:7" x14ac:dyDescent="0.25">
      <c r="A1271" s="7"/>
      <c r="B1271"/>
      <c r="C1271" s="8"/>
      <c r="D1271"/>
      <c r="E1271"/>
      <c r="F1271"/>
      <c r="G1271"/>
    </row>
    <row r="1272" spans="1:7" x14ac:dyDescent="0.25">
      <c r="A1272" s="7"/>
      <c r="B1272"/>
      <c r="C1272" s="8"/>
      <c r="D1272"/>
      <c r="E1272"/>
      <c r="F1272"/>
      <c r="G1272"/>
    </row>
    <row r="1273" spans="1:7" x14ac:dyDescent="0.25">
      <c r="A1273" s="7"/>
      <c r="B1273"/>
      <c r="C1273" s="8"/>
      <c r="D1273"/>
      <c r="E1273"/>
      <c r="F1273"/>
      <c r="G1273"/>
    </row>
    <row r="1274" spans="1:7" x14ac:dyDescent="0.25">
      <c r="A1274" s="7"/>
      <c r="B1274"/>
      <c r="C1274" s="8"/>
      <c r="D1274"/>
      <c r="E1274"/>
      <c r="F1274"/>
      <c r="G1274"/>
    </row>
    <row r="1275" spans="1:7" x14ac:dyDescent="0.25">
      <c r="A1275" s="7"/>
      <c r="B1275"/>
      <c r="C1275" s="8"/>
      <c r="D1275"/>
      <c r="E1275"/>
      <c r="F1275"/>
      <c r="G1275"/>
    </row>
    <row r="1276" spans="1:7" x14ac:dyDescent="0.25">
      <c r="A1276" s="7"/>
      <c r="B1276"/>
      <c r="C1276" s="8"/>
      <c r="D1276"/>
      <c r="E1276"/>
      <c r="F1276"/>
      <c r="G1276"/>
    </row>
    <row r="1277" spans="1:7" x14ac:dyDescent="0.25">
      <c r="A1277" s="7"/>
      <c r="B1277"/>
      <c r="C1277" s="8"/>
      <c r="D1277"/>
      <c r="E1277"/>
      <c r="F1277"/>
      <c r="G1277"/>
    </row>
    <row r="1278" spans="1:7" x14ac:dyDescent="0.25">
      <c r="A1278" s="7"/>
      <c r="B1278"/>
      <c r="C1278" s="8"/>
      <c r="D1278"/>
      <c r="E1278"/>
      <c r="F1278"/>
      <c r="G1278"/>
    </row>
    <row r="1279" spans="1:7" x14ac:dyDescent="0.25">
      <c r="A1279" s="7"/>
      <c r="B1279"/>
      <c r="C1279" s="8"/>
      <c r="D1279"/>
      <c r="E1279"/>
      <c r="F1279"/>
      <c r="G1279"/>
    </row>
    <row r="1280" spans="1:7" x14ac:dyDescent="0.25">
      <c r="A1280" s="7"/>
      <c r="B1280"/>
      <c r="C1280" s="8"/>
      <c r="D1280"/>
      <c r="E1280"/>
      <c r="F1280"/>
      <c r="G1280"/>
    </row>
    <row r="1281" spans="1:7" x14ac:dyDescent="0.25">
      <c r="A1281" s="7"/>
      <c r="B1281"/>
      <c r="C1281" s="8"/>
      <c r="D1281"/>
      <c r="E1281"/>
      <c r="F1281"/>
      <c r="G1281"/>
    </row>
    <row r="1282" spans="1:7" x14ac:dyDescent="0.25">
      <c r="A1282" s="7"/>
      <c r="B1282"/>
      <c r="C1282" s="8"/>
      <c r="D1282"/>
      <c r="E1282"/>
      <c r="F1282"/>
      <c r="G1282"/>
    </row>
    <row r="1283" spans="1:7" x14ac:dyDescent="0.25">
      <c r="A1283" s="7"/>
      <c r="B1283"/>
      <c r="C1283" s="8"/>
      <c r="D1283"/>
      <c r="E1283"/>
      <c r="F1283"/>
      <c r="G1283"/>
    </row>
    <row r="1284" spans="1:7" x14ac:dyDescent="0.25">
      <c r="A1284" s="7"/>
      <c r="B1284"/>
      <c r="C1284" s="8"/>
      <c r="D1284"/>
      <c r="E1284"/>
      <c r="F1284"/>
      <c r="G1284"/>
    </row>
    <row r="1285" spans="1:7" x14ac:dyDescent="0.25">
      <c r="A1285" s="7"/>
      <c r="B1285"/>
      <c r="C1285" s="8"/>
      <c r="D1285"/>
      <c r="E1285"/>
      <c r="F1285"/>
      <c r="G1285"/>
    </row>
    <row r="1286" spans="1:7" x14ac:dyDescent="0.25">
      <c r="A1286" s="7"/>
      <c r="B1286"/>
      <c r="C1286" s="8"/>
      <c r="D1286"/>
      <c r="E1286"/>
      <c r="F1286"/>
      <c r="G1286"/>
    </row>
    <row r="1287" spans="1:7" x14ac:dyDescent="0.25">
      <c r="A1287" s="7"/>
      <c r="B1287"/>
      <c r="C1287" s="8"/>
      <c r="D1287"/>
      <c r="E1287"/>
      <c r="F1287"/>
      <c r="G1287"/>
    </row>
    <row r="1288" spans="1:7" x14ac:dyDescent="0.25">
      <c r="A1288" s="7"/>
      <c r="B1288"/>
      <c r="C1288" s="8"/>
      <c r="D1288"/>
      <c r="E1288"/>
      <c r="F1288"/>
      <c r="G1288"/>
    </row>
    <row r="1289" spans="1:7" x14ac:dyDescent="0.25">
      <c r="A1289" s="7"/>
      <c r="B1289"/>
      <c r="C1289" s="8"/>
      <c r="D1289"/>
      <c r="E1289"/>
      <c r="F1289"/>
      <c r="G1289"/>
    </row>
    <row r="1290" spans="1:7" x14ac:dyDescent="0.25">
      <c r="A1290" s="7"/>
      <c r="B1290"/>
      <c r="C1290" s="8"/>
      <c r="D1290"/>
      <c r="E1290"/>
      <c r="F1290"/>
      <c r="G1290"/>
    </row>
    <row r="1291" spans="1:7" x14ac:dyDescent="0.25">
      <c r="A1291" s="7"/>
      <c r="B1291"/>
      <c r="C1291" s="8"/>
      <c r="D1291"/>
      <c r="E1291"/>
      <c r="F1291"/>
      <c r="G1291"/>
    </row>
    <row r="1292" spans="1:7" x14ac:dyDescent="0.25">
      <c r="A1292" s="7"/>
      <c r="B1292"/>
      <c r="C1292" s="8"/>
      <c r="D1292"/>
      <c r="E1292"/>
      <c r="F1292"/>
      <c r="G1292"/>
    </row>
    <row r="1293" spans="1:7" x14ac:dyDescent="0.25">
      <c r="A1293" s="7"/>
      <c r="B1293"/>
      <c r="C1293" s="8"/>
      <c r="D1293"/>
      <c r="E1293"/>
      <c r="F1293"/>
      <c r="G1293"/>
    </row>
    <row r="1294" spans="1:7" x14ac:dyDescent="0.25">
      <c r="A1294" s="7"/>
      <c r="B1294"/>
      <c r="C1294" s="8"/>
      <c r="D1294"/>
      <c r="E1294"/>
      <c r="F1294"/>
      <c r="G1294"/>
    </row>
    <row r="1295" spans="1:7" x14ac:dyDescent="0.25">
      <c r="A1295" s="7"/>
      <c r="B1295"/>
      <c r="C1295" s="8"/>
      <c r="D1295"/>
      <c r="E1295"/>
      <c r="F1295"/>
      <c r="G1295"/>
    </row>
    <row r="1296" spans="1:7" x14ac:dyDescent="0.25">
      <c r="A1296" s="7"/>
      <c r="B1296"/>
      <c r="C1296" s="8"/>
      <c r="D1296"/>
      <c r="E1296"/>
      <c r="F1296"/>
      <c r="G1296"/>
    </row>
    <row r="1297" spans="1:7" x14ac:dyDescent="0.25">
      <c r="A1297" s="7"/>
      <c r="B1297"/>
      <c r="C1297" s="8"/>
      <c r="D1297"/>
      <c r="E1297"/>
      <c r="F1297"/>
      <c r="G1297"/>
    </row>
    <row r="1298" spans="1:7" x14ac:dyDescent="0.25">
      <c r="A1298" s="7"/>
      <c r="B1298"/>
      <c r="C1298" s="8"/>
      <c r="D1298"/>
      <c r="E1298"/>
      <c r="F1298"/>
      <c r="G1298"/>
    </row>
    <row r="1299" spans="1:7" x14ac:dyDescent="0.25">
      <c r="A1299" s="7"/>
      <c r="B1299"/>
      <c r="C1299" s="8"/>
      <c r="D1299"/>
      <c r="E1299"/>
      <c r="F1299"/>
      <c r="G1299"/>
    </row>
    <row r="1300" spans="1:7" x14ac:dyDescent="0.25">
      <c r="A1300" s="7"/>
      <c r="B1300"/>
      <c r="C1300" s="8"/>
      <c r="D1300"/>
      <c r="E1300"/>
      <c r="F1300"/>
      <c r="G1300"/>
    </row>
    <row r="1301" spans="1:7" x14ac:dyDescent="0.25">
      <c r="A1301" s="7"/>
      <c r="B1301"/>
      <c r="C1301" s="8"/>
      <c r="D1301"/>
      <c r="E1301"/>
      <c r="F1301"/>
      <c r="G1301"/>
    </row>
    <row r="1302" spans="1:7" x14ac:dyDescent="0.25">
      <c r="A1302" s="7"/>
      <c r="B1302"/>
      <c r="C1302" s="8"/>
      <c r="D1302"/>
      <c r="E1302"/>
      <c r="F1302"/>
      <c r="G1302"/>
    </row>
    <row r="1303" spans="1:7" x14ac:dyDescent="0.25">
      <c r="A1303" s="7"/>
      <c r="B1303"/>
      <c r="C1303" s="8"/>
      <c r="D1303"/>
      <c r="E1303"/>
      <c r="F1303"/>
      <c r="G1303"/>
    </row>
    <row r="1304" spans="1:7" x14ac:dyDescent="0.25">
      <c r="A1304" s="7"/>
      <c r="B1304"/>
      <c r="C1304" s="8"/>
      <c r="D1304"/>
      <c r="E1304"/>
      <c r="F1304"/>
      <c r="G1304"/>
    </row>
    <row r="1305" spans="1:7" x14ac:dyDescent="0.25">
      <c r="A1305" s="7"/>
      <c r="B1305"/>
      <c r="C1305" s="8"/>
      <c r="D1305"/>
      <c r="E1305"/>
      <c r="F1305"/>
      <c r="G1305"/>
    </row>
    <row r="1306" spans="1:7" x14ac:dyDescent="0.25">
      <c r="A1306" s="7"/>
      <c r="B1306"/>
      <c r="C1306" s="8"/>
      <c r="D1306"/>
      <c r="E1306"/>
      <c r="F1306"/>
      <c r="G1306"/>
    </row>
    <row r="1307" spans="1:7" x14ac:dyDescent="0.25">
      <c r="A1307" s="7"/>
      <c r="B1307"/>
      <c r="C1307" s="8"/>
      <c r="D1307"/>
      <c r="E1307"/>
      <c r="F1307"/>
      <c r="G1307"/>
    </row>
    <row r="1308" spans="1:7" x14ac:dyDescent="0.25">
      <c r="A1308" s="7"/>
      <c r="B1308"/>
      <c r="C1308" s="8"/>
      <c r="D1308"/>
      <c r="E1308"/>
      <c r="F1308"/>
      <c r="G1308"/>
    </row>
    <row r="1309" spans="1:7" x14ac:dyDescent="0.25">
      <c r="A1309" s="7"/>
      <c r="B1309"/>
      <c r="C1309" s="8"/>
      <c r="D1309"/>
      <c r="E1309"/>
      <c r="F1309"/>
      <c r="G1309"/>
    </row>
    <row r="1310" spans="1:7" x14ac:dyDescent="0.25">
      <c r="A1310" s="7"/>
      <c r="B1310"/>
      <c r="C1310" s="8"/>
      <c r="D1310"/>
      <c r="E1310"/>
      <c r="F1310"/>
      <c r="G1310"/>
    </row>
    <row r="1311" spans="1:7" x14ac:dyDescent="0.25">
      <c r="A1311" s="7"/>
      <c r="B1311"/>
      <c r="C1311" s="8"/>
      <c r="D1311"/>
      <c r="E1311"/>
      <c r="F1311"/>
      <c r="G1311"/>
    </row>
    <row r="1312" spans="1:7" x14ac:dyDescent="0.25">
      <c r="A1312" s="7"/>
      <c r="B1312"/>
      <c r="C1312" s="8"/>
      <c r="D1312"/>
      <c r="E1312"/>
      <c r="F1312"/>
      <c r="G1312"/>
    </row>
    <row r="1313" spans="1:7" x14ac:dyDescent="0.25">
      <c r="A1313" s="7"/>
      <c r="B1313"/>
      <c r="C1313" s="8"/>
      <c r="D1313"/>
      <c r="E1313"/>
      <c r="F1313"/>
      <c r="G1313"/>
    </row>
    <row r="1314" spans="1:7" x14ac:dyDescent="0.25">
      <c r="A1314" s="7"/>
      <c r="B1314"/>
      <c r="C1314" s="8"/>
      <c r="D1314"/>
      <c r="E1314"/>
      <c r="F1314"/>
      <c r="G1314"/>
    </row>
    <row r="1315" spans="1:7" x14ac:dyDescent="0.25">
      <c r="A1315" s="7"/>
      <c r="B1315"/>
      <c r="C1315" s="8"/>
      <c r="D1315"/>
      <c r="E1315"/>
      <c r="F1315"/>
      <c r="G1315"/>
    </row>
    <row r="1316" spans="1:7" x14ac:dyDescent="0.25">
      <c r="A1316" s="7"/>
      <c r="B1316"/>
      <c r="C1316" s="8"/>
      <c r="D1316"/>
      <c r="E1316"/>
      <c r="F1316"/>
      <c r="G1316"/>
    </row>
    <row r="1317" spans="1:7" x14ac:dyDescent="0.25">
      <c r="A1317" s="7"/>
      <c r="B1317"/>
      <c r="C1317" s="8"/>
      <c r="D1317"/>
      <c r="E1317"/>
      <c r="F1317"/>
      <c r="G1317"/>
    </row>
    <row r="1318" spans="1:7" x14ac:dyDescent="0.25">
      <c r="A1318" s="7"/>
      <c r="B1318"/>
      <c r="C1318" s="8"/>
      <c r="D1318"/>
      <c r="E1318"/>
      <c r="F1318"/>
      <c r="G1318"/>
    </row>
    <row r="1319" spans="1:7" x14ac:dyDescent="0.25">
      <c r="A1319" s="7"/>
      <c r="B1319"/>
      <c r="C1319" s="8"/>
      <c r="D1319"/>
      <c r="E1319"/>
      <c r="F1319"/>
      <c r="G1319"/>
    </row>
    <row r="1320" spans="1:7" x14ac:dyDescent="0.25">
      <c r="A1320" s="7"/>
      <c r="B1320"/>
      <c r="C1320" s="8"/>
      <c r="D1320"/>
      <c r="E1320"/>
      <c r="F1320"/>
      <c r="G1320"/>
    </row>
    <row r="1321" spans="1:7" x14ac:dyDescent="0.25">
      <c r="A1321" s="7"/>
      <c r="B1321"/>
      <c r="C1321" s="8"/>
      <c r="D1321"/>
      <c r="E1321"/>
      <c r="F1321"/>
      <c r="G1321"/>
    </row>
    <row r="1322" spans="1:7" x14ac:dyDescent="0.25">
      <c r="A1322" s="7"/>
      <c r="B1322"/>
      <c r="C1322" s="8"/>
      <c r="D1322"/>
      <c r="E1322"/>
      <c r="F1322"/>
      <c r="G1322"/>
    </row>
    <row r="1323" spans="1:7" x14ac:dyDescent="0.25">
      <c r="A1323" s="7"/>
      <c r="B1323"/>
      <c r="C1323" s="8"/>
      <c r="D1323"/>
      <c r="E1323"/>
      <c r="F1323"/>
      <c r="G1323"/>
    </row>
    <row r="1324" spans="1:7" x14ac:dyDescent="0.25">
      <c r="A1324" s="7"/>
      <c r="B1324"/>
      <c r="C1324" s="8"/>
      <c r="D1324"/>
      <c r="E1324"/>
      <c r="F1324"/>
      <c r="G1324"/>
    </row>
    <row r="1325" spans="1:7" x14ac:dyDescent="0.25">
      <c r="A1325" s="7"/>
      <c r="B1325"/>
      <c r="C1325" s="8"/>
      <c r="D1325"/>
      <c r="E1325"/>
      <c r="F1325"/>
      <c r="G1325"/>
    </row>
    <row r="1326" spans="1:7" x14ac:dyDescent="0.25">
      <c r="A1326" s="7"/>
      <c r="B1326"/>
      <c r="C1326" s="8"/>
      <c r="D1326"/>
      <c r="E1326"/>
      <c r="F1326"/>
      <c r="G1326"/>
    </row>
    <row r="1327" spans="1:7" x14ac:dyDescent="0.25">
      <c r="A1327" s="7"/>
      <c r="B1327"/>
      <c r="C1327" s="8"/>
      <c r="D1327"/>
      <c r="E1327"/>
      <c r="F1327"/>
      <c r="G1327"/>
    </row>
    <row r="1328" spans="1:7" x14ac:dyDescent="0.25">
      <c r="A1328" s="7"/>
      <c r="B1328"/>
      <c r="C1328" s="8"/>
      <c r="D1328"/>
      <c r="E1328"/>
      <c r="F1328"/>
      <c r="G1328"/>
    </row>
    <row r="1329" spans="1:7" x14ac:dyDescent="0.25">
      <c r="A1329" s="7"/>
      <c r="B1329"/>
      <c r="C1329" s="8"/>
      <c r="D1329"/>
      <c r="E1329"/>
      <c r="F1329"/>
      <c r="G1329"/>
    </row>
    <row r="1330" spans="1:7" x14ac:dyDescent="0.25">
      <c r="A1330" s="7"/>
      <c r="B1330"/>
      <c r="C1330" s="8"/>
      <c r="D1330"/>
      <c r="E1330"/>
      <c r="F1330"/>
      <c r="G1330"/>
    </row>
    <row r="1331" spans="1:7" x14ac:dyDescent="0.25">
      <c r="A1331" s="7"/>
      <c r="B1331"/>
      <c r="C1331" s="8"/>
      <c r="D1331"/>
      <c r="E1331"/>
      <c r="F1331"/>
      <c r="G1331"/>
    </row>
    <row r="1332" spans="1:7" x14ac:dyDescent="0.25">
      <c r="A1332" s="7"/>
      <c r="B1332"/>
      <c r="C1332" s="8"/>
      <c r="D1332"/>
      <c r="E1332"/>
      <c r="F1332"/>
      <c r="G1332"/>
    </row>
    <row r="1333" spans="1:7" x14ac:dyDescent="0.25">
      <c r="A1333" s="7"/>
      <c r="B1333"/>
      <c r="C1333" s="8"/>
      <c r="D1333"/>
      <c r="E1333"/>
      <c r="F1333"/>
      <c r="G1333"/>
    </row>
    <row r="1334" spans="1:7" x14ac:dyDescent="0.25">
      <c r="A1334" s="7"/>
      <c r="B1334"/>
      <c r="C1334" s="8"/>
      <c r="D1334"/>
      <c r="E1334"/>
      <c r="F1334"/>
      <c r="G1334"/>
    </row>
    <row r="1335" spans="1:7" x14ac:dyDescent="0.25">
      <c r="A1335" s="7"/>
      <c r="B1335"/>
      <c r="C1335" s="8"/>
      <c r="D1335"/>
      <c r="E1335"/>
      <c r="F1335"/>
      <c r="G1335"/>
    </row>
    <row r="1336" spans="1:7" x14ac:dyDescent="0.25">
      <c r="A1336" s="7"/>
      <c r="B1336"/>
      <c r="C1336" s="8"/>
      <c r="D1336"/>
      <c r="E1336"/>
      <c r="F1336"/>
      <c r="G1336"/>
    </row>
    <row r="1337" spans="1:7" x14ac:dyDescent="0.25">
      <c r="A1337" s="7"/>
      <c r="B1337"/>
      <c r="C1337" s="8"/>
      <c r="D1337"/>
      <c r="E1337"/>
      <c r="F1337"/>
      <c r="G1337"/>
    </row>
    <row r="1338" spans="1:7" x14ac:dyDescent="0.25">
      <c r="A1338" s="7"/>
      <c r="B1338"/>
      <c r="C1338" s="8"/>
      <c r="D1338"/>
      <c r="E1338"/>
      <c r="F1338"/>
      <c r="G1338"/>
    </row>
    <row r="1339" spans="1:7" x14ac:dyDescent="0.25">
      <c r="A1339" s="7"/>
      <c r="B1339"/>
      <c r="C1339" s="8"/>
      <c r="D1339"/>
      <c r="E1339"/>
      <c r="F1339"/>
      <c r="G1339"/>
    </row>
    <row r="1340" spans="1:7" x14ac:dyDescent="0.25">
      <c r="A1340" s="7"/>
      <c r="B1340"/>
      <c r="C1340" s="8"/>
      <c r="D1340"/>
      <c r="E1340"/>
      <c r="F1340"/>
      <c r="G1340"/>
    </row>
    <row r="1341" spans="1:7" x14ac:dyDescent="0.25">
      <c r="A1341" s="7"/>
      <c r="B1341"/>
      <c r="C1341" s="8"/>
      <c r="D1341"/>
      <c r="E1341"/>
      <c r="F1341"/>
      <c r="G1341"/>
    </row>
    <row r="1342" spans="1:7" x14ac:dyDescent="0.25">
      <c r="A1342" s="7"/>
      <c r="B1342"/>
      <c r="C1342" s="8"/>
      <c r="D1342"/>
      <c r="E1342"/>
      <c r="F1342"/>
      <c r="G1342"/>
    </row>
    <row r="1343" spans="1:7" x14ac:dyDescent="0.25">
      <c r="A1343" s="7"/>
      <c r="B1343"/>
      <c r="C1343" s="8"/>
      <c r="D1343"/>
      <c r="E1343"/>
      <c r="F1343"/>
      <c r="G1343"/>
    </row>
    <row r="1344" spans="1:7" x14ac:dyDescent="0.25">
      <c r="A1344" s="7"/>
      <c r="B1344"/>
      <c r="C1344" s="8"/>
      <c r="D1344"/>
      <c r="E1344"/>
      <c r="F1344"/>
      <c r="G1344"/>
    </row>
    <row r="1345" spans="1:7" x14ac:dyDescent="0.25">
      <c r="A1345" s="7"/>
      <c r="B1345"/>
      <c r="C1345" s="8"/>
      <c r="D1345"/>
      <c r="E1345"/>
      <c r="F1345"/>
      <c r="G1345"/>
    </row>
    <row r="1346" spans="1:7" x14ac:dyDescent="0.25">
      <c r="A1346" s="7"/>
      <c r="B1346"/>
      <c r="C1346" s="8"/>
      <c r="D1346"/>
      <c r="E1346"/>
      <c r="F1346"/>
      <c r="G1346"/>
    </row>
    <row r="1347" spans="1:7" x14ac:dyDescent="0.25">
      <c r="A1347" s="7"/>
      <c r="B1347"/>
      <c r="C1347" s="8"/>
      <c r="D1347"/>
      <c r="E1347"/>
      <c r="F1347"/>
      <c r="G1347"/>
    </row>
    <row r="1348" spans="1:7" x14ac:dyDescent="0.25">
      <c r="A1348" s="7"/>
      <c r="B1348"/>
      <c r="C1348" s="8"/>
      <c r="D1348"/>
      <c r="E1348"/>
      <c r="F1348"/>
      <c r="G1348"/>
    </row>
    <row r="1349" spans="1:7" x14ac:dyDescent="0.25">
      <c r="A1349" s="7"/>
      <c r="B1349"/>
      <c r="C1349" s="8"/>
      <c r="D1349"/>
      <c r="E1349"/>
      <c r="F1349"/>
      <c r="G1349"/>
    </row>
    <row r="1350" spans="1:7" x14ac:dyDescent="0.25">
      <c r="A1350" s="7"/>
      <c r="B1350"/>
      <c r="C1350" s="8"/>
      <c r="D1350"/>
      <c r="E1350"/>
      <c r="F1350"/>
      <c r="G1350"/>
    </row>
    <row r="1351" spans="1:7" x14ac:dyDescent="0.25">
      <c r="A1351" s="7"/>
      <c r="B1351"/>
      <c r="C1351" s="8"/>
      <c r="D1351"/>
      <c r="E1351"/>
      <c r="F1351"/>
      <c r="G1351"/>
    </row>
    <row r="1352" spans="1:7" x14ac:dyDescent="0.25">
      <c r="A1352" s="7"/>
      <c r="B1352"/>
      <c r="C1352" s="8"/>
      <c r="D1352"/>
      <c r="E1352"/>
      <c r="F1352"/>
      <c r="G1352"/>
    </row>
    <row r="1353" spans="1:7" x14ac:dyDescent="0.25">
      <c r="A1353" s="7"/>
      <c r="B1353"/>
      <c r="C1353" s="8"/>
      <c r="D1353"/>
      <c r="E1353"/>
      <c r="F1353"/>
      <c r="G1353"/>
    </row>
    <row r="1354" spans="1:7" x14ac:dyDescent="0.25">
      <c r="A1354" s="7"/>
      <c r="B1354"/>
      <c r="C1354" s="8"/>
      <c r="D1354"/>
      <c r="E1354"/>
      <c r="F1354"/>
      <c r="G1354"/>
    </row>
    <row r="1355" spans="1:7" x14ac:dyDescent="0.25">
      <c r="A1355" s="7"/>
      <c r="B1355"/>
      <c r="C1355" s="8"/>
      <c r="D1355"/>
      <c r="E1355"/>
      <c r="F1355"/>
      <c r="G1355"/>
    </row>
    <row r="1356" spans="1:7" x14ac:dyDescent="0.25">
      <c r="A1356" s="7"/>
      <c r="B1356"/>
      <c r="C1356" s="8"/>
      <c r="D1356"/>
      <c r="E1356"/>
      <c r="F1356"/>
      <c r="G1356"/>
    </row>
    <row r="1357" spans="1:7" x14ac:dyDescent="0.25">
      <c r="A1357" s="7"/>
      <c r="B1357"/>
      <c r="C1357" s="8"/>
      <c r="D1357"/>
      <c r="E1357"/>
      <c r="F1357"/>
      <c r="G1357"/>
    </row>
    <row r="1358" spans="1:7" x14ac:dyDescent="0.25">
      <c r="A1358" s="7"/>
      <c r="B1358"/>
      <c r="C1358" s="8"/>
      <c r="D1358"/>
      <c r="E1358"/>
      <c r="F1358"/>
      <c r="G1358"/>
    </row>
    <row r="1359" spans="1:7" x14ac:dyDescent="0.25">
      <c r="A1359" s="7"/>
      <c r="B1359"/>
      <c r="C1359" s="8"/>
      <c r="D1359"/>
      <c r="E1359"/>
      <c r="F1359"/>
      <c r="G1359"/>
    </row>
    <row r="1360" spans="1:7" x14ac:dyDescent="0.25">
      <c r="A1360" s="7"/>
      <c r="B1360"/>
      <c r="C1360" s="8"/>
      <c r="D1360"/>
      <c r="E1360"/>
      <c r="F1360"/>
      <c r="G1360"/>
    </row>
    <row r="1361" spans="1:7" x14ac:dyDescent="0.25">
      <c r="A1361" s="7"/>
      <c r="B1361"/>
      <c r="C1361" s="8"/>
      <c r="D1361"/>
      <c r="E1361"/>
      <c r="F1361"/>
      <c r="G1361"/>
    </row>
    <row r="1362" spans="1:7" x14ac:dyDescent="0.25">
      <c r="A1362" s="7"/>
      <c r="B1362"/>
      <c r="C1362" s="8"/>
      <c r="D1362"/>
      <c r="E1362"/>
      <c r="F1362"/>
      <c r="G1362"/>
    </row>
    <row r="1363" spans="1:7" x14ac:dyDescent="0.25">
      <c r="A1363" s="7"/>
      <c r="B1363"/>
      <c r="C1363" s="8"/>
      <c r="D1363"/>
      <c r="E1363"/>
      <c r="F1363"/>
      <c r="G1363"/>
    </row>
    <row r="1364" spans="1:7" x14ac:dyDescent="0.25">
      <c r="A1364" s="7"/>
      <c r="B1364"/>
      <c r="C1364" s="8"/>
      <c r="D1364"/>
      <c r="E1364"/>
      <c r="F1364"/>
      <c r="G1364"/>
    </row>
    <row r="1365" spans="1:7" x14ac:dyDescent="0.25">
      <c r="A1365" s="7"/>
      <c r="B1365"/>
      <c r="C1365" s="8"/>
      <c r="D1365"/>
      <c r="E1365"/>
      <c r="F1365"/>
      <c r="G1365"/>
    </row>
    <row r="1366" spans="1:7" x14ac:dyDescent="0.25">
      <c r="A1366" s="7"/>
      <c r="B1366"/>
      <c r="C1366" s="8"/>
      <c r="D1366"/>
      <c r="E1366"/>
      <c r="F1366"/>
      <c r="G1366"/>
    </row>
    <row r="1367" spans="1:7" x14ac:dyDescent="0.25">
      <c r="A1367" s="7"/>
      <c r="B1367"/>
      <c r="C1367" s="8"/>
      <c r="D1367"/>
      <c r="E1367"/>
      <c r="F1367"/>
      <c r="G1367"/>
    </row>
    <row r="1368" spans="1:7" x14ac:dyDescent="0.25">
      <c r="A1368" s="7"/>
      <c r="B1368"/>
      <c r="C1368" s="8"/>
      <c r="D1368"/>
      <c r="E1368"/>
      <c r="F1368"/>
      <c r="G1368"/>
    </row>
    <row r="1369" spans="1:7" x14ac:dyDescent="0.25">
      <c r="A1369" s="7"/>
      <c r="B1369"/>
      <c r="C1369" s="8"/>
      <c r="D1369"/>
      <c r="E1369"/>
      <c r="F1369"/>
      <c r="G1369"/>
    </row>
    <row r="1370" spans="1:7" x14ac:dyDescent="0.25">
      <c r="A1370" s="7"/>
      <c r="B1370"/>
      <c r="C1370" s="8"/>
      <c r="D1370"/>
      <c r="E1370"/>
      <c r="F1370"/>
      <c r="G1370"/>
    </row>
    <row r="1371" spans="1:7" x14ac:dyDescent="0.25">
      <c r="A1371" s="7"/>
      <c r="B1371"/>
      <c r="C1371" s="8"/>
      <c r="D1371"/>
      <c r="E1371"/>
      <c r="F1371"/>
      <c r="G1371"/>
    </row>
    <row r="1372" spans="1:7" x14ac:dyDescent="0.25">
      <c r="A1372" s="7"/>
      <c r="B1372"/>
      <c r="C1372" s="8"/>
      <c r="D1372"/>
      <c r="E1372"/>
      <c r="F1372"/>
      <c r="G1372"/>
    </row>
    <row r="1373" spans="1:7" x14ac:dyDescent="0.25">
      <c r="A1373" s="7"/>
      <c r="B1373"/>
      <c r="C1373" s="8"/>
      <c r="D1373"/>
      <c r="E1373"/>
      <c r="F1373"/>
      <c r="G1373"/>
    </row>
    <row r="1374" spans="1:7" x14ac:dyDescent="0.25">
      <c r="A1374" s="7"/>
      <c r="B1374"/>
      <c r="C1374" s="8"/>
      <c r="D1374"/>
      <c r="E1374"/>
      <c r="F1374"/>
      <c r="G1374"/>
    </row>
    <row r="1375" spans="1:7" x14ac:dyDescent="0.25">
      <c r="A1375" s="7"/>
      <c r="B1375"/>
      <c r="C1375" s="8"/>
      <c r="D1375"/>
      <c r="E1375"/>
      <c r="F1375"/>
      <c r="G1375"/>
    </row>
    <row r="1376" spans="1:7" x14ac:dyDescent="0.25">
      <c r="A1376" s="7"/>
      <c r="B1376"/>
      <c r="C1376" s="8"/>
      <c r="D1376"/>
      <c r="E1376"/>
      <c r="F1376"/>
      <c r="G1376"/>
    </row>
    <row r="1377" spans="1:7" x14ac:dyDescent="0.25">
      <c r="A1377" s="7"/>
      <c r="B1377"/>
      <c r="C1377" s="8"/>
      <c r="D1377"/>
      <c r="E1377"/>
      <c r="F1377"/>
      <c r="G1377"/>
    </row>
    <row r="1378" spans="1:7" x14ac:dyDescent="0.25">
      <c r="A1378" s="7"/>
      <c r="B1378"/>
      <c r="C1378" s="8"/>
      <c r="D1378"/>
      <c r="E1378"/>
      <c r="F1378"/>
      <c r="G1378"/>
    </row>
    <row r="1379" spans="1:7" x14ac:dyDescent="0.25">
      <c r="A1379" s="7"/>
      <c r="B1379"/>
      <c r="C1379" s="8"/>
      <c r="D1379"/>
      <c r="E1379"/>
      <c r="F1379"/>
      <c r="G1379"/>
    </row>
    <row r="1380" spans="1:7" x14ac:dyDescent="0.25">
      <c r="A1380" s="7"/>
      <c r="B1380"/>
      <c r="C1380" s="8"/>
      <c r="D1380"/>
      <c r="E1380"/>
      <c r="F1380"/>
      <c r="G1380"/>
    </row>
    <row r="1381" spans="1:7" x14ac:dyDescent="0.25">
      <c r="A1381" s="7"/>
      <c r="B1381"/>
      <c r="C1381" s="8"/>
      <c r="D1381"/>
      <c r="E1381"/>
      <c r="F1381"/>
      <c r="G1381"/>
    </row>
    <row r="1382" spans="1:7" x14ac:dyDescent="0.25">
      <c r="A1382" s="7"/>
      <c r="B1382"/>
      <c r="C1382" s="8"/>
      <c r="D1382"/>
      <c r="E1382"/>
      <c r="F1382"/>
      <c r="G1382"/>
    </row>
    <row r="1383" spans="1:7" x14ac:dyDescent="0.25">
      <c r="A1383" s="7"/>
      <c r="B1383"/>
      <c r="C1383" s="8"/>
      <c r="D1383"/>
      <c r="E1383"/>
      <c r="F1383"/>
      <c r="G1383"/>
    </row>
    <row r="1384" spans="1:7" x14ac:dyDescent="0.25">
      <c r="A1384" s="7"/>
      <c r="B1384"/>
      <c r="C1384" s="8"/>
      <c r="D1384"/>
      <c r="E1384"/>
      <c r="F1384"/>
      <c r="G1384"/>
    </row>
    <row r="1385" spans="1:7" x14ac:dyDescent="0.25">
      <c r="A1385" s="7"/>
      <c r="B1385"/>
      <c r="C1385" s="8"/>
      <c r="D1385"/>
      <c r="E1385"/>
      <c r="F1385"/>
      <c r="G1385"/>
    </row>
    <row r="1386" spans="1:7" x14ac:dyDescent="0.25">
      <c r="A1386" s="7"/>
      <c r="B1386"/>
      <c r="C1386" s="8"/>
      <c r="D1386"/>
      <c r="E1386"/>
      <c r="F1386"/>
      <c r="G1386"/>
    </row>
    <row r="1387" spans="1:7" x14ac:dyDescent="0.25">
      <c r="A1387" s="7"/>
      <c r="B1387"/>
      <c r="C1387" s="8"/>
      <c r="D1387"/>
      <c r="E1387"/>
      <c r="F1387"/>
      <c r="G1387"/>
    </row>
    <row r="1388" spans="1:7" x14ac:dyDescent="0.25">
      <c r="A1388" s="7"/>
      <c r="B1388"/>
      <c r="C1388" s="8"/>
      <c r="D1388"/>
      <c r="E1388"/>
      <c r="F1388"/>
      <c r="G1388"/>
    </row>
    <row r="1389" spans="1:7" x14ac:dyDescent="0.25">
      <c r="A1389" s="7"/>
      <c r="B1389"/>
      <c r="C1389" s="8"/>
      <c r="D1389"/>
      <c r="E1389"/>
      <c r="F1389"/>
      <c r="G1389"/>
    </row>
    <row r="1390" spans="1:7" x14ac:dyDescent="0.25">
      <c r="A1390" s="7"/>
      <c r="B1390"/>
      <c r="C1390" s="8"/>
      <c r="D1390"/>
      <c r="E1390"/>
      <c r="F1390"/>
      <c r="G1390"/>
    </row>
    <row r="1391" spans="1:7" x14ac:dyDescent="0.25">
      <c r="A1391" s="7"/>
      <c r="B1391"/>
      <c r="C1391" s="8"/>
      <c r="D1391"/>
      <c r="E1391"/>
      <c r="F1391"/>
      <c r="G1391"/>
    </row>
    <row r="1392" spans="1:7" x14ac:dyDescent="0.25">
      <c r="A1392" s="7"/>
      <c r="B1392"/>
      <c r="C1392" s="8"/>
      <c r="D1392"/>
      <c r="E1392"/>
      <c r="F1392"/>
      <c r="G1392"/>
    </row>
    <row r="1393" spans="1:7" x14ac:dyDescent="0.25">
      <c r="A1393" s="7"/>
      <c r="B1393"/>
      <c r="C1393" s="8"/>
      <c r="D1393"/>
      <c r="E1393"/>
      <c r="F1393"/>
      <c r="G1393"/>
    </row>
    <row r="1394" spans="1:7" x14ac:dyDescent="0.25">
      <c r="A1394" s="7"/>
      <c r="B1394"/>
      <c r="C1394" s="8"/>
      <c r="D1394"/>
      <c r="E1394"/>
      <c r="F1394"/>
      <c r="G1394"/>
    </row>
    <row r="1395" spans="1:7" x14ac:dyDescent="0.25">
      <c r="A1395" s="7"/>
      <c r="B1395"/>
      <c r="C1395" s="8"/>
      <c r="D1395"/>
      <c r="E1395"/>
      <c r="F1395"/>
      <c r="G1395"/>
    </row>
    <row r="1396" spans="1:7" x14ac:dyDescent="0.25">
      <c r="A1396" s="7"/>
      <c r="B1396"/>
      <c r="C1396" s="8"/>
      <c r="D1396"/>
      <c r="E1396"/>
      <c r="F1396"/>
      <c r="G1396"/>
    </row>
    <row r="1397" spans="1:7" x14ac:dyDescent="0.25">
      <c r="A1397" s="7"/>
      <c r="B1397"/>
      <c r="C1397" s="8"/>
      <c r="D1397"/>
      <c r="E1397"/>
      <c r="F1397"/>
      <c r="G1397"/>
    </row>
    <row r="1398" spans="1:7" x14ac:dyDescent="0.25">
      <c r="A1398" s="7"/>
      <c r="B1398"/>
      <c r="C1398" s="8"/>
      <c r="D1398"/>
      <c r="E1398"/>
      <c r="F1398"/>
      <c r="G1398"/>
    </row>
    <row r="1399" spans="1:7" x14ac:dyDescent="0.25">
      <c r="A1399" s="7"/>
      <c r="B1399"/>
      <c r="C1399" s="8"/>
      <c r="D1399"/>
      <c r="E1399"/>
      <c r="F1399"/>
      <c r="G1399"/>
    </row>
    <row r="1400" spans="1:7" x14ac:dyDescent="0.25">
      <c r="A1400" s="7"/>
      <c r="B1400"/>
      <c r="C1400" s="8"/>
      <c r="D1400"/>
      <c r="E1400"/>
      <c r="F1400"/>
      <c r="G1400"/>
    </row>
    <row r="1401" spans="1:7" x14ac:dyDescent="0.25">
      <c r="A1401" s="7"/>
      <c r="B1401"/>
      <c r="C1401" s="8"/>
      <c r="D1401"/>
      <c r="E1401"/>
      <c r="F1401"/>
      <c r="G1401"/>
    </row>
    <row r="1402" spans="1:7" x14ac:dyDescent="0.25">
      <c r="A1402" s="7"/>
      <c r="B1402"/>
      <c r="C1402" s="8"/>
      <c r="D1402"/>
      <c r="E1402"/>
      <c r="F1402"/>
      <c r="G1402"/>
    </row>
    <row r="1403" spans="1:7" x14ac:dyDescent="0.25">
      <c r="A1403" s="7"/>
      <c r="B1403"/>
      <c r="C1403" s="8"/>
      <c r="D1403"/>
      <c r="E1403"/>
      <c r="F1403"/>
      <c r="G1403"/>
    </row>
    <row r="1404" spans="1:7" x14ac:dyDescent="0.25">
      <c r="A1404" s="7"/>
      <c r="B1404"/>
      <c r="C1404" s="8"/>
      <c r="D1404"/>
      <c r="E1404"/>
      <c r="F1404"/>
      <c r="G1404"/>
    </row>
    <row r="1405" spans="1:7" x14ac:dyDescent="0.25">
      <c r="A1405" s="7"/>
      <c r="B1405"/>
      <c r="C1405" s="8"/>
      <c r="D1405"/>
      <c r="E1405"/>
      <c r="F1405"/>
      <c r="G1405"/>
    </row>
    <row r="1406" spans="1:7" x14ac:dyDescent="0.25">
      <c r="A1406" s="7"/>
      <c r="B1406"/>
      <c r="C1406" s="8"/>
      <c r="D1406"/>
      <c r="E1406"/>
      <c r="F1406"/>
      <c r="G1406"/>
    </row>
    <row r="1407" spans="1:7" x14ac:dyDescent="0.25">
      <c r="A1407" s="7"/>
      <c r="B1407"/>
      <c r="C1407" s="8"/>
      <c r="D1407"/>
      <c r="E1407"/>
      <c r="F1407"/>
      <c r="G1407"/>
    </row>
    <row r="1408" spans="1:7" x14ac:dyDescent="0.25">
      <c r="A1408" s="7"/>
      <c r="B1408"/>
      <c r="C1408" s="8"/>
      <c r="D1408"/>
      <c r="E1408"/>
      <c r="F1408"/>
      <c r="G1408"/>
    </row>
    <row r="1409" spans="1:7" x14ac:dyDescent="0.25">
      <c r="A1409" s="7"/>
      <c r="B1409"/>
      <c r="C1409" s="8"/>
      <c r="D1409"/>
      <c r="E1409"/>
      <c r="F1409"/>
      <c r="G1409"/>
    </row>
    <row r="1410" spans="1:7" x14ac:dyDescent="0.25">
      <c r="A1410" s="7"/>
      <c r="B1410"/>
      <c r="C1410" s="8"/>
      <c r="D1410"/>
      <c r="E1410"/>
      <c r="F1410"/>
      <c r="G1410"/>
    </row>
    <row r="1411" spans="1:7" x14ac:dyDescent="0.25">
      <c r="A1411" s="7"/>
      <c r="B1411"/>
      <c r="C1411" s="8"/>
      <c r="D1411"/>
      <c r="E1411"/>
      <c r="F1411"/>
      <c r="G1411"/>
    </row>
    <row r="1412" spans="1:7" x14ac:dyDescent="0.25">
      <c r="A1412" s="7"/>
      <c r="B1412"/>
      <c r="C1412" s="8"/>
      <c r="D1412"/>
      <c r="E1412"/>
      <c r="F1412"/>
      <c r="G1412"/>
    </row>
    <row r="1413" spans="1:7" x14ac:dyDescent="0.25">
      <c r="A1413" s="7"/>
      <c r="B1413"/>
      <c r="C1413" s="8"/>
      <c r="D1413"/>
      <c r="E1413"/>
      <c r="F1413"/>
      <c r="G1413"/>
    </row>
    <row r="1414" spans="1:7" x14ac:dyDescent="0.25">
      <c r="A1414" s="7"/>
      <c r="B1414"/>
      <c r="C1414" s="8"/>
      <c r="D1414"/>
      <c r="E1414"/>
      <c r="F1414"/>
      <c r="G1414"/>
    </row>
    <row r="1415" spans="1:7" x14ac:dyDescent="0.25">
      <c r="A1415" s="7"/>
      <c r="B1415"/>
      <c r="C1415" s="8"/>
      <c r="D1415"/>
      <c r="E1415"/>
      <c r="F1415"/>
      <c r="G1415"/>
    </row>
    <row r="1416" spans="1:7" x14ac:dyDescent="0.25">
      <c r="A1416" s="7"/>
      <c r="B1416"/>
      <c r="C1416" s="8"/>
      <c r="D1416"/>
      <c r="E1416"/>
      <c r="F1416"/>
      <c r="G1416"/>
    </row>
    <row r="1417" spans="1:7" x14ac:dyDescent="0.25">
      <c r="A1417" s="7"/>
      <c r="B1417"/>
      <c r="C1417" s="8"/>
      <c r="D1417"/>
      <c r="E1417"/>
      <c r="F1417"/>
      <c r="G1417"/>
    </row>
    <row r="1418" spans="1:7" x14ac:dyDescent="0.25">
      <c r="A1418" s="7"/>
      <c r="B1418"/>
      <c r="C1418" s="8"/>
      <c r="D1418"/>
      <c r="E1418"/>
      <c r="F1418"/>
      <c r="G1418"/>
    </row>
    <row r="1419" spans="1:7" x14ac:dyDescent="0.25">
      <c r="A1419" s="7"/>
      <c r="B1419"/>
      <c r="C1419" s="8"/>
      <c r="D1419"/>
      <c r="E1419"/>
      <c r="F1419"/>
      <c r="G1419"/>
    </row>
    <row r="1420" spans="1:7" x14ac:dyDescent="0.25">
      <c r="A1420" s="7"/>
      <c r="B1420"/>
      <c r="C1420" s="8"/>
      <c r="D1420"/>
      <c r="E1420"/>
      <c r="F1420"/>
      <c r="G1420"/>
    </row>
    <row r="1421" spans="1:7" x14ac:dyDescent="0.25">
      <c r="A1421" s="7"/>
      <c r="B1421"/>
      <c r="C1421" s="8"/>
      <c r="D1421"/>
      <c r="E1421"/>
      <c r="F1421"/>
      <c r="G1421"/>
    </row>
    <row r="1422" spans="1:7" x14ac:dyDescent="0.25">
      <c r="A1422" s="7"/>
      <c r="B1422"/>
      <c r="C1422" s="8"/>
      <c r="D1422"/>
      <c r="E1422"/>
      <c r="F1422"/>
      <c r="G1422"/>
    </row>
    <row r="1423" spans="1:7" x14ac:dyDescent="0.25">
      <c r="A1423" s="7"/>
      <c r="B1423"/>
      <c r="C1423" s="8"/>
      <c r="D1423"/>
      <c r="E1423"/>
      <c r="F1423"/>
      <c r="G1423"/>
    </row>
    <row r="1424" spans="1:7" x14ac:dyDescent="0.25">
      <c r="A1424" s="7"/>
      <c r="B1424"/>
      <c r="C1424" s="8"/>
      <c r="D1424"/>
      <c r="E1424"/>
      <c r="F1424"/>
      <c r="G1424"/>
    </row>
    <row r="1425" spans="1:7" x14ac:dyDescent="0.25">
      <c r="A1425" s="7"/>
      <c r="B1425"/>
      <c r="C1425" s="8"/>
      <c r="D1425"/>
      <c r="E1425"/>
      <c r="F1425"/>
      <c r="G1425"/>
    </row>
    <row r="1426" spans="1:7" x14ac:dyDescent="0.25">
      <c r="A1426" s="7"/>
      <c r="B1426"/>
      <c r="C1426" s="8"/>
      <c r="D1426"/>
      <c r="E1426"/>
      <c r="F1426"/>
      <c r="G1426"/>
    </row>
    <row r="1427" spans="1:7" x14ac:dyDescent="0.25">
      <c r="A1427" s="7"/>
      <c r="B1427"/>
      <c r="C1427" s="8"/>
      <c r="D1427"/>
      <c r="E1427"/>
      <c r="F1427"/>
      <c r="G1427"/>
    </row>
    <row r="1428" spans="1:7" x14ac:dyDescent="0.25">
      <c r="A1428" s="7"/>
      <c r="B1428"/>
      <c r="C1428" s="8"/>
      <c r="D1428"/>
      <c r="E1428"/>
      <c r="F1428"/>
      <c r="G1428"/>
    </row>
    <row r="1429" spans="1:7" x14ac:dyDescent="0.25">
      <c r="A1429" s="7"/>
      <c r="B1429"/>
      <c r="C1429" s="8"/>
      <c r="D1429"/>
      <c r="E1429"/>
      <c r="F1429"/>
      <c r="G1429"/>
    </row>
    <row r="1430" spans="1:7" x14ac:dyDescent="0.25">
      <c r="A1430" s="7"/>
      <c r="B1430"/>
      <c r="C1430" s="8"/>
      <c r="D1430"/>
      <c r="E1430"/>
      <c r="F1430"/>
      <c r="G1430"/>
    </row>
    <row r="1431" spans="1:7" x14ac:dyDescent="0.25">
      <c r="A1431" s="7"/>
      <c r="B1431"/>
      <c r="C1431" s="8"/>
      <c r="D1431"/>
      <c r="E1431"/>
      <c r="F1431"/>
      <c r="G1431"/>
    </row>
    <row r="1432" spans="1:7" x14ac:dyDescent="0.25">
      <c r="A1432" s="7"/>
      <c r="B1432"/>
      <c r="C1432" s="8"/>
      <c r="D1432"/>
      <c r="E1432"/>
      <c r="F1432"/>
      <c r="G1432"/>
    </row>
    <row r="1433" spans="1:7" x14ac:dyDescent="0.25">
      <c r="A1433" s="7"/>
      <c r="B1433"/>
      <c r="C1433" s="8"/>
      <c r="D1433"/>
      <c r="E1433"/>
      <c r="F1433"/>
      <c r="G1433"/>
    </row>
    <row r="1434" spans="1:7" x14ac:dyDescent="0.25">
      <c r="A1434" s="7"/>
      <c r="B1434"/>
      <c r="C1434" s="8"/>
      <c r="D1434"/>
      <c r="E1434"/>
      <c r="F1434"/>
      <c r="G1434"/>
    </row>
    <row r="1435" spans="1:7" x14ac:dyDescent="0.25">
      <c r="A1435" s="7"/>
      <c r="B1435"/>
      <c r="C1435" s="8"/>
      <c r="D1435"/>
      <c r="E1435"/>
      <c r="F1435"/>
      <c r="G1435"/>
    </row>
    <row r="1436" spans="1:7" x14ac:dyDescent="0.25">
      <c r="A1436" s="7"/>
      <c r="B1436"/>
      <c r="C1436" s="8"/>
      <c r="D1436"/>
      <c r="E1436"/>
      <c r="F1436"/>
      <c r="G1436"/>
    </row>
    <row r="1437" spans="1:7" x14ac:dyDescent="0.25">
      <c r="A1437" s="7"/>
      <c r="B1437"/>
      <c r="C1437" s="8"/>
      <c r="D1437"/>
      <c r="E1437"/>
      <c r="F1437"/>
      <c r="G1437"/>
    </row>
    <row r="1438" spans="1:7" x14ac:dyDescent="0.25">
      <c r="A1438" s="7"/>
      <c r="B1438"/>
      <c r="C1438" s="8"/>
      <c r="D1438"/>
      <c r="E1438"/>
      <c r="F1438"/>
      <c r="G1438"/>
    </row>
    <row r="1439" spans="1:7" x14ac:dyDescent="0.25">
      <c r="A1439" s="7"/>
      <c r="B1439"/>
      <c r="C1439" s="8"/>
      <c r="D1439"/>
      <c r="E1439"/>
      <c r="F1439"/>
      <c r="G1439"/>
    </row>
    <row r="1440" spans="1:7" x14ac:dyDescent="0.25">
      <c r="A1440" s="7"/>
      <c r="B1440"/>
      <c r="C1440" s="8"/>
      <c r="D1440"/>
      <c r="E1440"/>
      <c r="F1440"/>
      <c r="G1440"/>
    </row>
    <row r="1441" spans="1:7" x14ac:dyDescent="0.25">
      <c r="A1441" s="7"/>
      <c r="B1441"/>
      <c r="C1441" s="8"/>
      <c r="D1441"/>
      <c r="E1441"/>
      <c r="F1441"/>
      <c r="G1441"/>
    </row>
    <row r="1442" spans="1:7" x14ac:dyDescent="0.25">
      <c r="A1442" s="7"/>
      <c r="B1442"/>
      <c r="C1442" s="8"/>
      <c r="D1442"/>
      <c r="E1442"/>
      <c r="F1442"/>
      <c r="G1442"/>
    </row>
    <row r="1443" spans="1:7" x14ac:dyDescent="0.25">
      <c r="A1443" s="7"/>
      <c r="B1443"/>
      <c r="C1443" s="8"/>
      <c r="D1443"/>
      <c r="E1443"/>
      <c r="F1443"/>
      <c r="G1443"/>
    </row>
    <row r="1444" spans="1:7" x14ac:dyDescent="0.25">
      <c r="A1444" s="7"/>
      <c r="B1444"/>
      <c r="C1444" s="8"/>
      <c r="D1444"/>
      <c r="E1444"/>
      <c r="F1444"/>
      <c r="G1444"/>
    </row>
    <row r="1445" spans="1:7" x14ac:dyDescent="0.25">
      <c r="A1445" s="7"/>
      <c r="B1445"/>
      <c r="C1445" s="8"/>
      <c r="D1445"/>
      <c r="E1445"/>
      <c r="F1445"/>
      <c r="G1445"/>
    </row>
    <row r="1446" spans="1:7" x14ac:dyDescent="0.25">
      <c r="A1446" s="7"/>
      <c r="B1446"/>
      <c r="C1446" s="8"/>
      <c r="D1446"/>
      <c r="E1446"/>
      <c r="F1446"/>
      <c r="G1446"/>
    </row>
    <row r="1447" spans="1:7" x14ac:dyDescent="0.25">
      <c r="A1447" s="7"/>
      <c r="B1447"/>
      <c r="C1447" s="8"/>
      <c r="D1447"/>
      <c r="E1447"/>
      <c r="F1447"/>
      <c r="G1447"/>
    </row>
    <row r="1448" spans="1:7" x14ac:dyDescent="0.25">
      <c r="A1448" s="7"/>
      <c r="B1448"/>
      <c r="C1448" s="8"/>
      <c r="D1448"/>
      <c r="E1448"/>
      <c r="F1448"/>
      <c r="G1448"/>
    </row>
    <row r="1449" spans="1:7" x14ac:dyDescent="0.25">
      <c r="A1449" s="7"/>
      <c r="B1449"/>
      <c r="C1449" s="8"/>
      <c r="D1449"/>
      <c r="E1449"/>
      <c r="F1449"/>
      <c r="G1449"/>
    </row>
    <row r="1450" spans="1:7" x14ac:dyDescent="0.25">
      <c r="A1450" s="7"/>
      <c r="B1450"/>
      <c r="C1450" s="8"/>
      <c r="D1450"/>
      <c r="E1450"/>
      <c r="F1450"/>
      <c r="G1450"/>
    </row>
    <row r="1451" spans="1:7" x14ac:dyDescent="0.25">
      <c r="A1451" s="7"/>
      <c r="B1451"/>
      <c r="C1451" s="8"/>
      <c r="D1451"/>
      <c r="E1451"/>
      <c r="F1451"/>
      <c r="G1451"/>
    </row>
    <row r="1452" spans="1:7" x14ac:dyDescent="0.25">
      <c r="A1452" s="7"/>
      <c r="B1452"/>
      <c r="C1452" s="8"/>
      <c r="D1452"/>
      <c r="E1452"/>
      <c r="F1452"/>
      <c r="G1452"/>
    </row>
    <row r="1453" spans="1:7" x14ac:dyDescent="0.25">
      <c r="A1453" s="7"/>
      <c r="B1453"/>
      <c r="C1453" s="8"/>
      <c r="D1453"/>
      <c r="E1453"/>
      <c r="F1453"/>
      <c r="G1453"/>
    </row>
    <row r="1454" spans="1:7" x14ac:dyDescent="0.25">
      <c r="A1454" s="7"/>
      <c r="B1454"/>
      <c r="C1454" s="8"/>
      <c r="D1454"/>
      <c r="E1454"/>
      <c r="F1454"/>
      <c r="G1454"/>
    </row>
    <row r="1455" spans="1:7" x14ac:dyDescent="0.25">
      <c r="A1455" s="7"/>
      <c r="B1455"/>
      <c r="C1455" s="8"/>
      <c r="D1455"/>
      <c r="E1455"/>
      <c r="F1455"/>
      <c r="G1455"/>
    </row>
    <row r="1456" spans="1:7" x14ac:dyDescent="0.25">
      <c r="A1456" s="7"/>
      <c r="B1456"/>
      <c r="C1456" s="8"/>
      <c r="D1456"/>
      <c r="E1456"/>
      <c r="F1456"/>
      <c r="G1456"/>
    </row>
    <row r="1457" spans="1:7" x14ac:dyDescent="0.25">
      <c r="A1457" s="7"/>
      <c r="B1457"/>
      <c r="C1457" s="8"/>
      <c r="D1457"/>
      <c r="E1457"/>
      <c r="F1457"/>
      <c r="G1457"/>
    </row>
    <row r="1458" spans="1:7" x14ac:dyDescent="0.25">
      <c r="A1458" s="7"/>
      <c r="B1458"/>
      <c r="C1458" s="8"/>
      <c r="D1458"/>
      <c r="E1458"/>
      <c r="F1458"/>
      <c r="G1458"/>
    </row>
    <row r="1459" spans="1:7" x14ac:dyDescent="0.25">
      <c r="A1459" s="7"/>
      <c r="B1459"/>
      <c r="C1459" s="8"/>
      <c r="D1459"/>
      <c r="E1459"/>
      <c r="F1459"/>
      <c r="G1459"/>
    </row>
    <row r="1460" spans="1:7" x14ac:dyDescent="0.25">
      <c r="A1460" s="7"/>
      <c r="B1460"/>
      <c r="C1460" s="8"/>
      <c r="D1460"/>
      <c r="E1460"/>
      <c r="F1460"/>
      <c r="G1460"/>
    </row>
    <row r="1461" spans="1:7" x14ac:dyDescent="0.25">
      <c r="A1461" s="7"/>
      <c r="B1461"/>
      <c r="C1461" s="8"/>
      <c r="D1461"/>
      <c r="E1461"/>
      <c r="F1461"/>
      <c r="G1461"/>
    </row>
    <row r="1462" spans="1:7" x14ac:dyDescent="0.25">
      <c r="A1462" s="7"/>
      <c r="B1462"/>
      <c r="C1462" s="8"/>
      <c r="D1462"/>
      <c r="E1462"/>
      <c r="F1462"/>
      <c r="G1462"/>
    </row>
    <row r="1463" spans="1:7" x14ac:dyDescent="0.25">
      <c r="A1463" s="7"/>
      <c r="B1463"/>
      <c r="C1463" s="8"/>
      <c r="D1463"/>
      <c r="E1463"/>
      <c r="F1463"/>
      <c r="G1463"/>
    </row>
    <row r="1464" spans="1:7" x14ac:dyDescent="0.25">
      <c r="A1464" s="7"/>
      <c r="B1464"/>
      <c r="C1464" s="8"/>
      <c r="D1464"/>
      <c r="E1464"/>
      <c r="F1464"/>
      <c r="G1464"/>
    </row>
    <row r="1465" spans="1:7" x14ac:dyDescent="0.25">
      <c r="A1465" s="7"/>
      <c r="B1465"/>
      <c r="C1465" s="8"/>
      <c r="D1465"/>
      <c r="E1465"/>
      <c r="F1465"/>
      <c r="G1465"/>
    </row>
    <row r="1466" spans="1:7" x14ac:dyDescent="0.25">
      <c r="A1466" s="7"/>
      <c r="B1466"/>
      <c r="C1466" s="8"/>
      <c r="D1466"/>
      <c r="E1466"/>
      <c r="F1466"/>
      <c r="G1466"/>
    </row>
    <row r="1467" spans="1:7" x14ac:dyDescent="0.25">
      <c r="A1467" s="7"/>
      <c r="B1467"/>
      <c r="C1467" s="8"/>
      <c r="D1467"/>
      <c r="E1467"/>
      <c r="F1467"/>
      <c r="G1467"/>
    </row>
    <row r="1468" spans="1:7" x14ac:dyDescent="0.25">
      <c r="A1468" s="7"/>
      <c r="B1468"/>
      <c r="C1468" s="8"/>
      <c r="D1468"/>
      <c r="E1468"/>
      <c r="F1468"/>
      <c r="G1468"/>
    </row>
    <row r="1469" spans="1:7" x14ac:dyDescent="0.25">
      <c r="A1469" s="7"/>
      <c r="B1469"/>
      <c r="C1469" s="8"/>
      <c r="D1469"/>
      <c r="E1469"/>
      <c r="F1469"/>
      <c r="G1469"/>
    </row>
    <row r="1470" spans="1:7" x14ac:dyDescent="0.25">
      <c r="A1470" s="7"/>
      <c r="B1470"/>
      <c r="C1470" s="8"/>
      <c r="D1470"/>
      <c r="E1470"/>
      <c r="F1470"/>
      <c r="G1470"/>
    </row>
    <row r="1471" spans="1:7" x14ac:dyDescent="0.25">
      <c r="A1471" s="7"/>
      <c r="B1471"/>
      <c r="C1471" s="8"/>
      <c r="D1471"/>
      <c r="E1471"/>
      <c r="F1471"/>
      <c r="G1471"/>
    </row>
    <row r="1472" spans="1:7" x14ac:dyDescent="0.25">
      <c r="A1472" s="7"/>
      <c r="B1472"/>
      <c r="C1472" s="8"/>
      <c r="D1472"/>
      <c r="E1472"/>
      <c r="F1472"/>
      <c r="G1472"/>
    </row>
    <row r="1473" spans="1:7" x14ac:dyDescent="0.25">
      <c r="A1473" s="7"/>
      <c r="B1473"/>
      <c r="C1473" s="8"/>
      <c r="D1473"/>
      <c r="E1473"/>
      <c r="F1473"/>
      <c r="G1473"/>
    </row>
    <row r="1474" spans="1:7" x14ac:dyDescent="0.25">
      <c r="A1474" s="7"/>
      <c r="B1474"/>
      <c r="C1474" s="8"/>
      <c r="D1474"/>
      <c r="E1474"/>
      <c r="F1474"/>
      <c r="G1474"/>
    </row>
    <row r="1475" spans="1:7" x14ac:dyDescent="0.25">
      <c r="A1475" s="7"/>
      <c r="B1475"/>
      <c r="C1475" s="8"/>
      <c r="D1475"/>
      <c r="E1475"/>
      <c r="F1475"/>
      <c r="G1475"/>
    </row>
    <row r="1476" spans="1:7" x14ac:dyDescent="0.25">
      <c r="A1476" s="7"/>
      <c r="B1476"/>
      <c r="C1476" s="8"/>
      <c r="D1476"/>
      <c r="E1476"/>
      <c r="F1476"/>
      <c r="G1476"/>
    </row>
    <row r="1477" spans="1:7" x14ac:dyDescent="0.25">
      <c r="A1477" s="7"/>
      <c r="B1477"/>
      <c r="C1477" s="8"/>
      <c r="D1477"/>
      <c r="E1477"/>
      <c r="F1477"/>
      <c r="G1477"/>
    </row>
    <row r="1478" spans="1:7" x14ac:dyDescent="0.25">
      <c r="A1478" s="7"/>
      <c r="B1478"/>
      <c r="C1478" s="8"/>
      <c r="D1478"/>
      <c r="E1478"/>
      <c r="F1478"/>
      <c r="G1478"/>
    </row>
    <row r="1479" spans="1:7" x14ac:dyDescent="0.25">
      <c r="A1479" s="7"/>
      <c r="B1479"/>
      <c r="C1479" s="8"/>
      <c r="D1479"/>
      <c r="E1479"/>
      <c r="F1479"/>
      <c r="G1479"/>
    </row>
    <row r="1480" spans="1:7" x14ac:dyDescent="0.25">
      <c r="A1480" s="7"/>
      <c r="B1480"/>
      <c r="C1480" s="8"/>
      <c r="D1480"/>
      <c r="E1480"/>
      <c r="F1480"/>
      <c r="G1480"/>
    </row>
    <row r="1481" spans="1:7" x14ac:dyDescent="0.25">
      <c r="A1481" s="7"/>
      <c r="B1481"/>
      <c r="C1481" s="8"/>
      <c r="D1481"/>
      <c r="E1481"/>
      <c r="F1481"/>
      <c r="G1481"/>
    </row>
    <row r="1482" spans="1:7" x14ac:dyDescent="0.25">
      <c r="A1482" s="7"/>
      <c r="B1482"/>
      <c r="C1482" s="8"/>
      <c r="D1482"/>
      <c r="E1482"/>
      <c r="F1482"/>
      <c r="G1482"/>
    </row>
    <row r="1483" spans="1:7" x14ac:dyDescent="0.25">
      <c r="A1483" s="7"/>
      <c r="B1483"/>
      <c r="C1483" s="8"/>
      <c r="D1483"/>
      <c r="E1483"/>
      <c r="F1483"/>
      <c r="G1483"/>
    </row>
    <row r="1484" spans="1:7" x14ac:dyDescent="0.25">
      <c r="A1484" s="7"/>
      <c r="B1484"/>
      <c r="C1484" s="8"/>
      <c r="D1484"/>
      <c r="E1484"/>
      <c r="F1484"/>
      <c r="G1484"/>
    </row>
    <row r="1485" spans="1:7" x14ac:dyDescent="0.25">
      <c r="A1485" s="7"/>
      <c r="B1485"/>
      <c r="C1485" s="8"/>
      <c r="D1485"/>
      <c r="E1485"/>
      <c r="F1485"/>
      <c r="G1485"/>
    </row>
    <row r="1486" spans="1:7" x14ac:dyDescent="0.25">
      <c r="A1486" s="7"/>
      <c r="B1486"/>
      <c r="C1486" s="8"/>
      <c r="D1486"/>
      <c r="E1486"/>
      <c r="F1486"/>
      <c r="G1486"/>
    </row>
    <row r="1487" spans="1:7" x14ac:dyDescent="0.25">
      <c r="A1487" s="7"/>
      <c r="B1487"/>
      <c r="C1487" s="8"/>
      <c r="D1487"/>
      <c r="E1487"/>
      <c r="F1487"/>
      <c r="G1487"/>
    </row>
    <row r="1488" spans="1:7" x14ac:dyDescent="0.25">
      <c r="A1488" s="7"/>
      <c r="B1488"/>
      <c r="C1488" s="8"/>
      <c r="D1488"/>
      <c r="E1488"/>
      <c r="F1488"/>
      <c r="G1488"/>
    </row>
    <row r="1489" spans="1:7" x14ac:dyDescent="0.25">
      <c r="A1489" s="7"/>
      <c r="B1489"/>
      <c r="C1489" s="8"/>
      <c r="D1489"/>
      <c r="E1489"/>
      <c r="F1489"/>
      <c r="G1489"/>
    </row>
    <row r="1490" spans="1:7" x14ac:dyDescent="0.25">
      <c r="A1490" s="7"/>
      <c r="B1490"/>
      <c r="C1490" s="8"/>
      <c r="D1490"/>
      <c r="E1490"/>
      <c r="F1490"/>
      <c r="G1490"/>
    </row>
    <row r="1491" spans="1:7" x14ac:dyDescent="0.25">
      <c r="A1491" s="7"/>
      <c r="B1491"/>
      <c r="C1491" s="8"/>
      <c r="D1491"/>
      <c r="E1491"/>
      <c r="F1491"/>
      <c r="G1491"/>
    </row>
    <row r="1492" spans="1:7" x14ac:dyDescent="0.25">
      <c r="A1492" s="7"/>
      <c r="B1492"/>
      <c r="C1492" s="8"/>
      <c r="D1492"/>
      <c r="E1492"/>
      <c r="F1492"/>
      <c r="G1492"/>
    </row>
    <row r="1493" spans="1:7" x14ac:dyDescent="0.25">
      <c r="A1493" s="7"/>
      <c r="B1493"/>
      <c r="C1493" s="8"/>
      <c r="D1493"/>
      <c r="E1493"/>
      <c r="F1493"/>
      <c r="G1493"/>
    </row>
    <row r="1494" spans="1:7" x14ac:dyDescent="0.25">
      <c r="A1494" s="7"/>
      <c r="B1494"/>
      <c r="C1494" s="8"/>
      <c r="D1494"/>
      <c r="E1494"/>
      <c r="F1494"/>
      <c r="G1494"/>
    </row>
    <row r="1495" spans="1:7" x14ac:dyDescent="0.25">
      <c r="A1495" s="7"/>
      <c r="B1495"/>
      <c r="C1495" s="8"/>
      <c r="D1495"/>
      <c r="E1495"/>
      <c r="F1495"/>
      <c r="G1495"/>
    </row>
    <row r="1496" spans="1:7" x14ac:dyDescent="0.25">
      <c r="A1496" s="7"/>
      <c r="B1496"/>
      <c r="C1496" s="8"/>
      <c r="D1496"/>
      <c r="E1496"/>
      <c r="F1496"/>
      <c r="G1496"/>
    </row>
    <row r="1497" spans="1:7" x14ac:dyDescent="0.25">
      <c r="A1497" s="7"/>
      <c r="B1497"/>
      <c r="C1497" s="8"/>
      <c r="D1497"/>
      <c r="E1497"/>
      <c r="F1497"/>
      <c r="G1497"/>
    </row>
    <row r="1498" spans="1:7" x14ac:dyDescent="0.25">
      <c r="A1498" s="7"/>
      <c r="B1498"/>
      <c r="C1498" s="8"/>
      <c r="D1498"/>
      <c r="E1498"/>
      <c r="F1498"/>
      <c r="G1498"/>
    </row>
    <row r="1499" spans="1:7" x14ac:dyDescent="0.25">
      <c r="A1499" s="7"/>
      <c r="B1499"/>
      <c r="C1499" s="8"/>
      <c r="D1499"/>
      <c r="E1499"/>
      <c r="F1499"/>
      <c r="G1499"/>
    </row>
    <row r="1500" spans="1:7" x14ac:dyDescent="0.25">
      <c r="A1500" s="7"/>
      <c r="B1500"/>
      <c r="C1500" s="8"/>
      <c r="D1500"/>
      <c r="E1500"/>
      <c r="F1500"/>
      <c r="G1500"/>
    </row>
    <row r="1501" spans="1:7" x14ac:dyDescent="0.25">
      <c r="A1501" s="7"/>
      <c r="B1501"/>
      <c r="C1501" s="8"/>
      <c r="D1501"/>
      <c r="E1501"/>
      <c r="F1501"/>
      <c r="G1501"/>
    </row>
    <row r="1502" spans="1:7" x14ac:dyDescent="0.25">
      <c r="A1502" s="7"/>
      <c r="B1502"/>
      <c r="C1502" s="8"/>
      <c r="D1502"/>
      <c r="E1502"/>
      <c r="F1502"/>
      <c r="G1502"/>
    </row>
    <row r="1503" spans="1:7" x14ac:dyDescent="0.25">
      <c r="A1503" s="7"/>
      <c r="B1503"/>
      <c r="C1503" s="8"/>
      <c r="D1503"/>
      <c r="E1503"/>
      <c r="F1503"/>
      <c r="G1503"/>
    </row>
    <row r="1504" spans="1:7" x14ac:dyDescent="0.25">
      <c r="A1504" s="7"/>
      <c r="B1504"/>
      <c r="C1504" s="8"/>
      <c r="D1504"/>
      <c r="E1504"/>
      <c r="F1504"/>
      <c r="G1504"/>
    </row>
    <row r="1505" spans="1:7" x14ac:dyDescent="0.25">
      <c r="A1505" s="7"/>
      <c r="B1505"/>
      <c r="C1505" s="8"/>
      <c r="D1505"/>
      <c r="E1505"/>
      <c r="F1505"/>
      <c r="G1505"/>
    </row>
    <row r="1506" spans="1:7" x14ac:dyDescent="0.25">
      <c r="A1506" s="7"/>
      <c r="B1506"/>
      <c r="C1506" s="8"/>
      <c r="D1506"/>
      <c r="E1506"/>
      <c r="F1506"/>
      <c r="G1506"/>
    </row>
    <row r="1507" spans="1:7" x14ac:dyDescent="0.25">
      <c r="A1507" s="7"/>
      <c r="B1507"/>
      <c r="C1507" s="8"/>
      <c r="D1507"/>
      <c r="E1507"/>
      <c r="F1507"/>
      <c r="G1507"/>
    </row>
    <row r="1508" spans="1:7" x14ac:dyDescent="0.25">
      <c r="A1508" s="7"/>
      <c r="B1508"/>
      <c r="C1508" s="8"/>
      <c r="D1508"/>
      <c r="E1508"/>
      <c r="F1508"/>
      <c r="G1508"/>
    </row>
    <row r="1509" spans="1:7" x14ac:dyDescent="0.25">
      <c r="A1509" s="7"/>
      <c r="B1509"/>
      <c r="C1509" s="8"/>
      <c r="D1509"/>
      <c r="E1509"/>
      <c r="F1509"/>
      <c r="G1509"/>
    </row>
    <row r="1510" spans="1:7" x14ac:dyDescent="0.25">
      <c r="A1510" s="7"/>
      <c r="B1510"/>
      <c r="C1510" s="8"/>
      <c r="D1510"/>
      <c r="E1510"/>
      <c r="F1510"/>
      <c r="G1510"/>
    </row>
    <row r="1511" spans="1:7" x14ac:dyDescent="0.25">
      <c r="A1511" s="7"/>
      <c r="B1511"/>
      <c r="C1511" s="8"/>
      <c r="D1511"/>
      <c r="E1511"/>
      <c r="F1511"/>
      <c r="G1511"/>
    </row>
    <row r="1512" spans="1:7" x14ac:dyDescent="0.25">
      <c r="A1512" s="7"/>
      <c r="B1512"/>
      <c r="C1512" s="8"/>
      <c r="D1512"/>
      <c r="E1512"/>
      <c r="F1512"/>
      <c r="G1512"/>
    </row>
    <row r="1513" spans="1:7" x14ac:dyDescent="0.25">
      <c r="A1513" s="7"/>
      <c r="B1513"/>
      <c r="C1513" s="8"/>
      <c r="D1513"/>
      <c r="E1513"/>
      <c r="F1513"/>
      <c r="G1513"/>
    </row>
    <row r="1514" spans="1:7" x14ac:dyDescent="0.25">
      <c r="A1514" s="7"/>
      <c r="B1514"/>
      <c r="C1514" s="8"/>
      <c r="D1514"/>
      <c r="E1514"/>
      <c r="F1514"/>
      <c r="G1514"/>
    </row>
    <row r="1515" spans="1:7" x14ac:dyDescent="0.25">
      <c r="A1515" s="7"/>
      <c r="B1515"/>
      <c r="C1515" s="8"/>
      <c r="D1515"/>
      <c r="E1515"/>
      <c r="F1515"/>
      <c r="G1515"/>
    </row>
    <row r="1516" spans="1:7" x14ac:dyDescent="0.25">
      <c r="A1516" s="7"/>
      <c r="B1516"/>
      <c r="C1516" s="8"/>
      <c r="D1516"/>
      <c r="E1516"/>
      <c r="F1516"/>
      <c r="G1516"/>
    </row>
    <row r="1517" spans="1:7" x14ac:dyDescent="0.25">
      <c r="A1517" s="7"/>
      <c r="B1517"/>
      <c r="C1517" s="8"/>
      <c r="D1517"/>
      <c r="E1517"/>
      <c r="F1517"/>
      <c r="G1517"/>
    </row>
    <row r="1518" spans="1:7" x14ac:dyDescent="0.25">
      <c r="A1518" s="7"/>
      <c r="B1518"/>
      <c r="C1518" s="8"/>
      <c r="D1518"/>
      <c r="E1518"/>
      <c r="F1518"/>
      <c r="G1518"/>
    </row>
    <row r="1519" spans="1:7" x14ac:dyDescent="0.25">
      <c r="A1519" s="7"/>
      <c r="B1519"/>
      <c r="C1519" s="8"/>
      <c r="D1519"/>
      <c r="E1519"/>
      <c r="F1519"/>
      <c r="G1519"/>
    </row>
    <row r="1520" spans="1:7" x14ac:dyDescent="0.25">
      <c r="A1520" s="7"/>
      <c r="B1520"/>
      <c r="C1520" s="8"/>
      <c r="D1520"/>
      <c r="E1520"/>
      <c r="F1520"/>
      <c r="G1520"/>
    </row>
    <row r="1521" spans="1:7" x14ac:dyDescent="0.25">
      <c r="A1521" s="7"/>
      <c r="B1521"/>
      <c r="C1521" s="8"/>
      <c r="D1521"/>
      <c r="E1521"/>
      <c r="F1521"/>
      <c r="G1521"/>
    </row>
    <row r="1522" spans="1:7" x14ac:dyDescent="0.25">
      <c r="A1522" s="7"/>
      <c r="B1522"/>
      <c r="C1522" s="8"/>
      <c r="D1522"/>
      <c r="E1522"/>
      <c r="F1522"/>
      <c r="G1522"/>
    </row>
    <row r="1523" spans="1:7" x14ac:dyDescent="0.25">
      <c r="A1523" s="7"/>
      <c r="B1523"/>
      <c r="C1523" s="8"/>
      <c r="D1523"/>
      <c r="E1523"/>
      <c r="F1523"/>
      <c r="G1523"/>
    </row>
    <row r="1524" spans="1:7" x14ac:dyDescent="0.25">
      <c r="A1524" s="7"/>
      <c r="B1524"/>
      <c r="C1524" s="8"/>
      <c r="D1524"/>
      <c r="E1524"/>
      <c r="F1524"/>
      <c r="G1524"/>
    </row>
    <row r="1525" spans="1:7" x14ac:dyDescent="0.25">
      <c r="A1525" s="7"/>
      <c r="B1525"/>
      <c r="C1525" s="8"/>
      <c r="D1525"/>
      <c r="E1525"/>
      <c r="F1525"/>
      <c r="G1525"/>
    </row>
    <row r="1526" spans="1:7" x14ac:dyDescent="0.25">
      <c r="A1526" s="7"/>
      <c r="B1526"/>
      <c r="C1526" s="8"/>
      <c r="D1526"/>
      <c r="E1526"/>
      <c r="F1526"/>
      <c r="G1526"/>
    </row>
    <row r="1527" spans="1:7" x14ac:dyDescent="0.25">
      <c r="A1527" s="7"/>
      <c r="B1527"/>
      <c r="C1527" s="8"/>
      <c r="D1527"/>
      <c r="E1527"/>
      <c r="F1527"/>
      <c r="G1527"/>
    </row>
    <row r="1528" spans="1:7" x14ac:dyDescent="0.25">
      <c r="A1528" s="7"/>
      <c r="B1528"/>
      <c r="C1528" s="8"/>
      <c r="D1528"/>
      <c r="E1528"/>
      <c r="F1528"/>
      <c r="G1528"/>
    </row>
    <row r="1529" spans="1:7" x14ac:dyDescent="0.25">
      <c r="A1529" s="7"/>
      <c r="B1529"/>
      <c r="C1529" s="8"/>
      <c r="D1529"/>
      <c r="E1529"/>
      <c r="F1529"/>
      <c r="G1529"/>
    </row>
    <row r="1530" spans="1:7" x14ac:dyDescent="0.25">
      <c r="A1530" s="7"/>
      <c r="B1530"/>
      <c r="C1530" s="8"/>
      <c r="D1530"/>
      <c r="E1530"/>
      <c r="F1530"/>
      <c r="G1530"/>
    </row>
    <row r="1531" spans="1:7" x14ac:dyDescent="0.25">
      <c r="A1531" s="7"/>
      <c r="B1531"/>
      <c r="C1531" s="8"/>
      <c r="D1531"/>
      <c r="E1531"/>
      <c r="F1531"/>
      <c r="G1531"/>
    </row>
    <row r="1532" spans="1:7" x14ac:dyDescent="0.25">
      <c r="A1532" s="7"/>
      <c r="B1532"/>
      <c r="C1532" s="8"/>
      <c r="D1532"/>
      <c r="E1532"/>
      <c r="F1532"/>
      <c r="G1532"/>
    </row>
    <row r="1533" spans="1:7" x14ac:dyDescent="0.25">
      <c r="A1533" s="7"/>
      <c r="B1533"/>
      <c r="C1533" s="8"/>
      <c r="D1533"/>
      <c r="E1533"/>
      <c r="F1533"/>
      <c r="G1533"/>
    </row>
    <row r="1534" spans="1:7" x14ac:dyDescent="0.25">
      <c r="A1534" s="7"/>
      <c r="B1534"/>
      <c r="C1534" s="8"/>
      <c r="D1534"/>
      <c r="E1534"/>
      <c r="F1534"/>
      <c r="G1534"/>
    </row>
    <row r="1535" spans="1:7" x14ac:dyDescent="0.25">
      <c r="A1535" s="7"/>
      <c r="B1535"/>
      <c r="C1535" s="8"/>
      <c r="D1535"/>
      <c r="E1535"/>
      <c r="F1535"/>
      <c r="G1535"/>
    </row>
    <row r="1536" spans="1:7" x14ac:dyDescent="0.25">
      <c r="A1536" s="7"/>
      <c r="B1536"/>
      <c r="C1536" s="8"/>
      <c r="D1536"/>
      <c r="E1536"/>
      <c r="F1536"/>
      <c r="G1536"/>
    </row>
    <row r="1537" spans="1:7" x14ac:dyDescent="0.25">
      <c r="A1537" s="7"/>
      <c r="B1537"/>
      <c r="C1537" s="8"/>
      <c r="D1537"/>
      <c r="E1537"/>
      <c r="F1537"/>
      <c r="G1537"/>
    </row>
    <row r="1538" spans="1:7" x14ac:dyDescent="0.25">
      <c r="A1538" s="7"/>
      <c r="B1538"/>
      <c r="C1538" s="8"/>
      <c r="D1538"/>
      <c r="E1538"/>
      <c r="F1538"/>
      <c r="G1538"/>
    </row>
    <row r="1539" spans="1:7" x14ac:dyDescent="0.25">
      <c r="A1539" s="7"/>
      <c r="B1539"/>
      <c r="C1539" s="8"/>
      <c r="D1539"/>
      <c r="E1539"/>
      <c r="F1539"/>
      <c r="G1539"/>
    </row>
    <row r="1540" spans="1:7" x14ac:dyDescent="0.25">
      <c r="A1540" s="7"/>
      <c r="B1540"/>
      <c r="C1540" s="8"/>
      <c r="D1540"/>
      <c r="E1540"/>
      <c r="F1540"/>
      <c r="G1540"/>
    </row>
    <row r="1541" spans="1:7" x14ac:dyDescent="0.25">
      <c r="A1541" s="7"/>
      <c r="B1541"/>
      <c r="C1541" s="8"/>
      <c r="D1541"/>
      <c r="E1541"/>
      <c r="F1541"/>
      <c r="G1541"/>
    </row>
    <row r="1542" spans="1:7" x14ac:dyDescent="0.25">
      <c r="A1542" s="7"/>
      <c r="B1542"/>
      <c r="C1542" s="8"/>
      <c r="D1542"/>
      <c r="E1542"/>
      <c r="F1542"/>
      <c r="G1542"/>
    </row>
    <row r="1543" spans="1:7" x14ac:dyDescent="0.25">
      <c r="A1543" s="7"/>
      <c r="B1543"/>
      <c r="C1543" s="8"/>
      <c r="D1543"/>
      <c r="E1543"/>
      <c r="F1543"/>
      <c r="G1543"/>
    </row>
    <row r="1544" spans="1:7" x14ac:dyDescent="0.25">
      <c r="A1544" s="7"/>
      <c r="B1544"/>
      <c r="C1544" s="8"/>
      <c r="D1544"/>
      <c r="E1544"/>
      <c r="F1544"/>
      <c r="G1544"/>
    </row>
    <row r="1545" spans="1:7" x14ac:dyDescent="0.25">
      <c r="A1545" s="7"/>
      <c r="B1545"/>
      <c r="C1545" s="8"/>
      <c r="D1545"/>
      <c r="E1545"/>
      <c r="F1545"/>
      <c r="G1545"/>
    </row>
    <row r="1546" spans="1:7" x14ac:dyDescent="0.25">
      <c r="A1546" s="7"/>
      <c r="B1546"/>
      <c r="C1546" s="8"/>
      <c r="D1546"/>
      <c r="E1546"/>
      <c r="F1546"/>
      <c r="G1546"/>
    </row>
    <row r="1547" spans="1:7" x14ac:dyDescent="0.25">
      <c r="A1547" s="7"/>
      <c r="B1547"/>
      <c r="C1547" s="8"/>
      <c r="D1547"/>
      <c r="E1547"/>
      <c r="F1547"/>
      <c r="G1547"/>
    </row>
    <row r="1548" spans="1:7" x14ac:dyDescent="0.25">
      <c r="A1548" s="7"/>
      <c r="B1548"/>
      <c r="C1548" s="8"/>
      <c r="D1548"/>
      <c r="E1548"/>
      <c r="F1548"/>
      <c r="G1548"/>
    </row>
    <row r="1549" spans="1:7" x14ac:dyDescent="0.25">
      <c r="A1549" s="7"/>
      <c r="B1549"/>
      <c r="C1549" s="8"/>
      <c r="D1549"/>
      <c r="E1549"/>
      <c r="F1549"/>
      <c r="G1549"/>
    </row>
    <row r="1550" spans="1:7" x14ac:dyDescent="0.25">
      <c r="A1550" s="7"/>
      <c r="B1550"/>
      <c r="C1550" s="8"/>
      <c r="D1550"/>
      <c r="E1550"/>
      <c r="F1550"/>
      <c r="G1550"/>
    </row>
    <row r="1551" spans="1:7" x14ac:dyDescent="0.25">
      <c r="A1551" s="7"/>
      <c r="B1551"/>
      <c r="C1551" s="8"/>
      <c r="D1551"/>
      <c r="E1551"/>
      <c r="F1551"/>
      <c r="G1551"/>
    </row>
    <row r="1552" spans="1:7" x14ac:dyDescent="0.25">
      <c r="A1552" s="7"/>
      <c r="B1552"/>
      <c r="C1552" s="8"/>
      <c r="D1552"/>
      <c r="E1552"/>
      <c r="F1552"/>
      <c r="G1552"/>
    </row>
    <row r="1553" spans="1:7" x14ac:dyDescent="0.25">
      <c r="A1553" s="7"/>
      <c r="B1553"/>
      <c r="C1553" s="8"/>
      <c r="D1553"/>
      <c r="E1553"/>
      <c r="F1553"/>
      <c r="G1553"/>
    </row>
    <row r="1554" spans="1:7" x14ac:dyDescent="0.25">
      <c r="A1554" s="7"/>
      <c r="B1554"/>
      <c r="C1554" s="8"/>
      <c r="D1554"/>
      <c r="E1554"/>
      <c r="F1554"/>
      <c r="G1554"/>
    </row>
    <row r="1555" spans="1:7" x14ac:dyDescent="0.25">
      <c r="A1555" s="7"/>
      <c r="B1555"/>
      <c r="C1555" s="8"/>
      <c r="D1555"/>
      <c r="E1555"/>
      <c r="F1555"/>
      <c r="G1555"/>
    </row>
    <row r="1556" spans="1:7" x14ac:dyDescent="0.25">
      <c r="A1556" s="7"/>
      <c r="B1556"/>
      <c r="C1556" s="8"/>
      <c r="D1556"/>
      <c r="E1556"/>
      <c r="F1556"/>
      <c r="G1556"/>
    </row>
    <row r="1557" spans="1:7" x14ac:dyDescent="0.25">
      <c r="A1557" s="7"/>
      <c r="B1557"/>
      <c r="C1557" s="8"/>
      <c r="D1557"/>
      <c r="E1557"/>
      <c r="F1557"/>
      <c r="G1557"/>
    </row>
    <row r="1558" spans="1:7" x14ac:dyDescent="0.25">
      <c r="A1558" s="7"/>
      <c r="B1558"/>
      <c r="C1558" s="8"/>
      <c r="D1558"/>
      <c r="E1558"/>
      <c r="F1558"/>
      <c r="G1558"/>
    </row>
    <row r="1559" spans="1:7" x14ac:dyDescent="0.25">
      <c r="A1559" s="7"/>
      <c r="B1559"/>
      <c r="C1559" s="8"/>
      <c r="D1559"/>
      <c r="E1559"/>
      <c r="F1559"/>
      <c r="G1559"/>
    </row>
    <row r="1560" spans="1:7" x14ac:dyDescent="0.25">
      <c r="A1560" s="7"/>
      <c r="B1560"/>
      <c r="C1560" s="8"/>
      <c r="D1560"/>
      <c r="E1560"/>
      <c r="F1560"/>
      <c r="G1560"/>
    </row>
    <row r="1561" spans="1:7" x14ac:dyDescent="0.25">
      <c r="A1561" s="7"/>
      <c r="B1561"/>
      <c r="C1561" s="8"/>
      <c r="D1561"/>
      <c r="E1561"/>
      <c r="F1561"/>
      <c r="G1561"/>
    </row>
    <row r="1562" spans="1:7" x14ac:dyDescent="0.25">
      <c r="A1562" s="7"/>
      <c r="B1562"/>
      <c r="C1562" s="8"/>
      <c r="D1562"/>
      <c r="E1562"/>
      <c r="F1562"/>
      <c r="G1562"/>
    </row>
    <row r="1563" spans="1:7" x14ac:dyDescent="0.25">
      <c r="A1563" s="7"/>
      <c r="B1563"/>
      <c r="C1563" s="8"/>
      <c r="D1563"/>
      <c r="E1563"/>
      <c r="F1563"/>
      <c r="G1563"/>
    </row>
    <row r="1564" spans="1:7" x14ac:dyDescent="0.25">
      <c r="A1564" s="7"/>
      <c r="B1564"/>
      <c r="C1564" s="8"/>
      <c r="D1564"/>
      <c r="E1564"/>
      <c r="F1564"/>
      <c r="G1564"/>
    </row>
    <row r="1565" spans="1:7" x14ac:dyDescent="0.25">
      <c r="A1565" s="7"/>
      <c r="B1565"/>
      <c r="C1565" s="8"/>
      <c r="D1565"/>
      <c r="E1565"/>
      <c r="F1565"/>
      <c r="G1565"/>
    </row>
    <row r="1566" spans="1:7" x14ac:dyDescent="0.25">
      <c r="A1566" s="7"/>
      <c r="B1566"/>
      <c r="C1566" s="8"/>
      <c r="D1566"/>
      <c r="E1566"/>
      <c r="F1566"/>
      <c r="G1566"/>
    </row>
    <row r="1567" spans="1:7" x14ac:dyDescent="0.25">
      <c r="A1567" s="7"/>
      <c r="B1567"/>
      <c r="C1567" s="8"/>
      <c r="D1567"/>
      <c r="E1567"/>
      <c r="F1567"/>
      <c r="G1567"/>
    </row>
    <row r="1568" spans="1:7" x14ac:dyDescent="0.25">
      <c r="A1568" s="7"/>
      <c r="B1568"/>
      <c r="C1568" s="8"/>
      <c r="D1568"/>
      <c r="E1568"/>
      <c r="F1568"/>
      <c r="G1568"/>
    </row>
    <row r="1569" spans="1:7" x14ac:dyDescent="0.25">
      <c r="A1569" s="7"/>
      <c r="B1569"/>
      <c r="C1569" s="8"/>
      <c r="D1569"/>
      <c r="E1569"/>
      <c r="F1569"/>
      <c r="G1569"/>
    </row>
    <row r="1570" spans="1:7" x14ac:dyDescent="0.25">
      <c r="A1570" s="7"/>
      <c r="B1570"/>
      <c r="C1570" s="8"/>
      <c r="D1570"/>
      <c r="E1570"/>
      <c r="F1570"/>
      <c r="G1570"/>
    </row>
    <row r="1571" spans="1:7" x14ac:dyDescent="0.25">
      <c r="A1571" s="7"/>
      <c r="B1571"/>
      <c r="C1571" s="8"/>
      <c r="D1571"/>
      <c r="E1571"/>
      <c r="F1571"/>
      <c r="G1571"/>
    </row>
    <row r="1572" spans="1:7" x14ac:dyDescent="0.25">
      <c r="A1572" s="7"/>
      <c r="B1572"/>
      <c r="C1572" s="8"/>
      <c r="D1572"/>
      <c r="E1572"/>
      <c r="F1572"/>
      <c r="G1572"/>
    </row>
    <row r="1573" spans="1:7" x14ac:dyDescent="0.25">
      <c r="A1573" s="7"/>
      <c r="B1573"/>
      <c r="C1573" s="8"/>
      <c r="D1573"/>
      <c r="E1573"/>
      <c r="F1573"/>
      <c r="G1573"/>
    </row>
    <row r="1574" spans="1:7" x14ac:dyDescent="0.25">
      <c r="A1574" s="7"/>
      <c r="B1574"/>
      <c r="C1574" s="8"/>
      <c r="D1574"/>
      <c r="E1574"/>
      <c r="F1574"/>
      <c r="G1574"/>
    </row>
    <row r="1575" spans="1:7" x14ac:dyDescent="0.25">
      <c r="A1575" s="7"/>
      <c r="B1575"/>
      <c r="C1575" s="8"/>
      <c r="D1575"/>
      <c r="E1575"/>
      <c r="F1575"/>
      <c r="G1575"/>
    </row>
    <row r="1576" spans="1:7" x14ac:dyDescent="0.25">
      <c r="A1576" s="7"/>
      <c r="B1576"/>
      <c r="C1576" s="8"/>
      <c r="D1576"/>
      <c r="E1576"/>
      <c r="F1576"/>
      <c r="G1576"/>
    </row>
    <row r="1577" spans="1:7" x14ac:dyDescent="0.25">
      <c r="A1577" s="7"/>
      <c r="B1577"/>
      <c r="C1577" s="8"/>
      <c r="D1577"/>
      <c r="E1577"/>
      <c r="F1577"/>
      <c r="G1577"/>
    </row>
    <row r="1578" spans="1:7" x14ac:dyDescent="0.25">
      <c r="A1578" s="7"/>
      <c r="B1578"/>
      <c r="C1578" s="8"/>
      <c r="D1578"/>
      <c r="E1578"/>
      <c r="F1578"/>
      <c r="G1578"/>
    </row>
    <row r="1579" spans="1:7" x14ac:dyDescent="0.25">
      <c r="A1579" s="7"/>
      <c r="B1579"/>
      <c r="C1579" s="8"/>
      <c r="D1579"/>
      <c r="E1579"/>
      <c r="F1579"/>
      <c r="G1579"/>
    </row>
    <row r="1580" spans="1:7" x14ac:dyDescent="0.25">
      <c r="A1580" s="7"/>
      <c r="B1580"/>
      <c r="C1580" s="8"/>
      <c r="D1580"/>
      <c r="E1580"/>
      <c r="F1580"/>
      <c r="G1580"/>
    </row>
    <row r="1581" spans="1:7" x14ac:dyDescent="0.25">
      <c r="A1581" s="7"/>
      <c r="B1581"/>
      <c r="C1581" s="8"/>
      <c r="D1581"/>
      <c r="E1581"/>
      <c r="F1581"/>
      <c r="G1581"/>
    </row>
    <row r="1582" spans="1:7" x14ac:dyDescent="0.25">
      <c r="A1582" s="7"/>
      <c r="B1582"/>
      <c r="C1582" s="8"/>
      <c r="D1582"/>
      <c r="E1582"/>
      <c r="F1582"/>
      <c r="G1582"/>
    </row>
    <row r="1583" spans="1:7" x14ac:dyDescent="0.25">
      <c r="A1583" s="7"/>
      <c r="B1583"/>
      <c r="C1583" s="8"/>
      <c r="D1583"/>
      <c r="E1583"/>
      <c r="F1583"/>
      <c r="G1583"/>
    </row>
    <row r="1584" spans="1:7" x14ac:dyDescent="0.25">
      <c r="A1584" s="7"/>
      <c r="B1584"/>
      <c r="C1584" s="8"/>
      <c r="D1584"/>
      <c r="E1584"/>
      <c r="F1584"/>
      <c r="G1584"/>
    </row>
    <row r="1585" spans="1:7" x14ac:dyDescent="0.25">
      <c r="A1585" s="7"/>
      <c r="B1585"/>
      <c r="C1585" s="8"/>
      <c r="D1585"/>
      <c r="E1585"/>
      <c r="F1585"/>
      <c r="G1585"/>
    </row>
    <row r="1586" spans="1:7" x14ac:dyDescent="0.25">
      <c r="A1586" s="7"/>
      <c r="B1586"/>
      <c r="C1586" s="8"/>
      <c r="D1586"/>
      <c r="E1586"/>
      <c r="F1586"/>
      <c r="G1586"/>
    </row>
    <row r="1587" spans="1:7" x14ac:dyDescent="0.25">
      <c r="A1587" s="7"/>
      <c r="B1587"/>
      <c r="C1587" s="8"/>
      <c r="D1587"/>
      <c r="E1587"/>
      <c r="F1587"/>
      <c r="G1587"/>
    </row>
    <row r="1588" spans="1:7" x14ac:dyDescent="0.25">
      <c r="A1588" s="7"/>
      <c r="B1588"/>
      <c r="C1588" s="8"/>
      <c r="D1588"/>
      <c r="E1588"/>
      <c r="F1588"/>
      <c r="G1588"/>
    </row>
    <row r="1589" spans="1:7" x14ac:dyDescent="0.25">
      <c r="A1589" s="7"/>
      <c r="B1589"/>
      <c r="C1589" s="8"/>
      <c r="D1589"/>
      <c r="E1589"/>
      <c r="F1589"/>
      <c r="G1589"/>
    </row>
    <row r="1590" spans="1:7" x14ac:dyDescent="0.25">
      <c r="A1590" s="7"/>
      <c r="B1590"/>
      <c r="C1590" s="8"/>
      <c r="D1590"/>
      <c r="E1590"/>
      <c r="F1590"/>
      <c r="G1590"/>
    </row>
    <row r="1591" spans="1:7" x14ac:dyDescent="0.25">
      <c r="A1591" s="7"/>
      <c r="B1591"/>
      <c r="C1591" s="8"/>
      <c r="D1591"/>
      <c r="E1591"/>
      <c r="F1591"/>
      <c r="G1591"/>
    </row>
    <row r="1592" spans="1:7" x14ac:dyDescent="0.25">
      <c r="A1592" s="7"/>
      <c r="B1592"/>
      <c r="C1592" s="8"/>
      <c r="D1592"/>
      <c r="E1592"/>
      <c r="F1592"/>
      <c r="G1592"/>
    </row>
    <row r="1593" spans="1:7" x14ac:dyDescent="0.25">
      <c r="A1593" s="7"/>
      <c r="B1593"/>
      <c r="C1593" s="8"/>
      <c r="D1593"/>
      <c r="E1593"/>
      <c r="F1593"/>
      <c r="G1593"/>
    </row>
    <row r="1594" spans="1:7" x14ac:dyDescent="0.25">
      <c r="A1594" s="7"/>
      <c r="B1594"/>
      <c r="C1594" s="8"/>
      <c r="D1594"/>
      <c r="E1594"/>
      <c r="F1594"/>
      <c r="G1594"/>
    </row>
    <row r="1595" spans="1:7" x14ac:dyDescent="0.25">
      <c r="A1595" s="7"/>
      <c r="B1595"/>
      <c r="C1595" s="8"/>
      <c r="D1595"/>
      <c r="E1595"/>
      <c r="F1595"/>
      <c r="G1595"/>
    </row>
    <row r="1596" spans="1:7" x14ac:dyDescent="0.25">
      <c r="A1596" s="7"/>
      <c r="B1596"/>
      <c r="C1596" s="8"/>
      <c r="D1596"/>
      <c r="E1596"/>
      <c r="F1596"/>
      <c r="G1596"/>
    </row>
    <row r="1597" spans="1:7" x14ac:dyDescent="0.25">
      <c r="A1597" s="7"/>
      <c r="B1597"/>
      <c r="C1597" s="8"/>
      <c r="D1597"/>
      <c r="E1597"/>
      <c r="F1597"/>
      <c r="G1597"/>
    </row>
    <row r="1598" spans="1:7" x14ac:dyDescent="0.25">
      <c r="A1598" s="7"/>
      <c r="B1598"/>
      <c r="C1598" s="8"/>
      <c r="D1598"/>
      <c r="E1598"/>
      <c r="F1598"/>
      <c r="G1598"/>
    </row>
    <row r="1599" spans="1:7" x14ac:dyDescent="0.25">
      <c r="A1599" s="7"/>
      <c r="B1599"/>
      <c r="C1599" s="8"/>
      <c r="D1599"/>
      <c r="E1599"/>
      <c r="F1599"/>
      <c r="G1599"/>
    </row>
    <row r="1600" spans="1:7" x14ac:dyDescent="0.25">
      <c r="A1600" s="7"/>
      <c r="B1600"/>
      <c r="C1600" s="8"/>
      <c r="D1600"/>
      <c r="E1600"/>
      <c r="F1600"/>
      <c r="G1600"/>
    </row>
    <row r="1601" spans="1:7" x14ac:dyDescent="0.25">
      <c r="A1601" s="7"/>
      <c r="B1601"/>
      <c r="C1601" s="8"/>
      <c r="D1601"/>
      <c r="E1601"/>
      <c r="F1601"/>
      <c r="G1601"/>
    </row>
    <row r="1602" spans="1:7" x14ac:dyDescent="0.25">
      <c r="A1602" s="7"/>
      <c r="B1602"/>
      <c r="C1602" s="8"/>
      <c r="D1602"/>
      <c r="E1602"/>
      <c r="F1602"/>
      <c r="G1602"/>
    </row>
    <row r="1603" spans="1:7" x14ac:dyDescent="0.25">
      <c r="A1603" s="7"/>
      <c r="B1603"/>
      <c r="C1603" s="8"/>
      <c r="D1603"/>
      <c r="E1603"/>
      <c r="F1603"/>
      <c r="G1603"/>
    </row>
    <row r="1604" spans="1:7" x14ac:dyDescent="0.25">
      <c r="A1604" s="7"/>
      <c r="B1604"/>
      <c r="C1604" s="8"/>
      <c r="D1604"/>
      <c r="E1604"/>
      <c r="F1604"/>
      <c r="G1604"/>
    </row>
    <row r="1605" spans="1:7" x14ac:dyDescent="0.25">
      <c r="A1605" s="7"/>
      <c r="B1605"/>
      <c r="C1605" s="8"/>
      <c r="D1605"/>
      <c r="E1605"/>
      <c r="F1605"/>
      <c r="G1605"/>
    </row>
    <row r="1606" spans="1:7" x14ac:dyDescent="0.25">
      <c r="A1606" s="7"/>
      <c r="B1606"/>
      <c r="C1606" s="8"/>
      <c r="D1606"/>
      <c r="E1606"/>
      <c r="F1606"/>
      <c r="G1606"/>
    </row>
    <row r="1607" spans="1:7" x14ac:dyDescent="0.25">
      <c r="A1607" s="7"/>
      <c r="B1607"/>
      <c r="C1607" s="8"/>
      <c r="D1607"/>
      <c r="E1607"/>
      <c r="F1607"/>
      <c r="G1607"/>
    </row>
    <row r="1608" spans="1:7" x14ac:dyDescent="0.25">
      <c r="A1608" s="7"/>
      <c r="B1608"/>
      <c r="C1608" s="8"/>
      <c r="D1608"/>
      <c r="E1608"/>
      <c r="F1608"/>
      <c r="G1608"/>
    </row>
    <row r="1609" spans="1:7" x14ac:dyDescent="0.25">
      <c r="A1609" s="7"/>
      <c r="B1609"/>
      <c r="C1609" s="8"/>
      <c r="D1609"/>
      <c r="E1609"/>
      <c r="F1609"/>
      <c r="G1609"/>
    </row>
    <row r="1610" spans="1:7" x14ac:dyDescent="0.25">
      <c r="A1610" s="7"/>
      <c r="B1610"/>
      <c r="C1610" s="8"/>
      <c r="D1610"/>
      <c r="E1610"/>
      <c r="F1610"/>
      <c r="G1610"/>
    </row>
    <row r="1611" spans="1:7" x14ac:dyDescent="0.25">
      <c r="A1611" s="7"/>
      <c r="B1611"/>
      <c r="C1611" s="8"/>
      <c r="D1611"/>
      <c r="E1611"/>
      <c r="F1611"/>
      <c r="G1611"/>
    </row>
    <row r="1612" spans="1:7" x14ac:dyDescent="0.25">
      <c r="A1612" s="7"/>
      <c r="B1612"/>
      <c r="C1612" s="8"/>
      <c r="D1612"/>
      <c r="E1612"/>
      <c r="F1612"/>
      <c r="G1612"/>
    </row>
    <row r="1613" spans="1:7" x14ac:dyDescent="0.25">
      <c r="A1613" s="7"/>
      <c r="B1613"/>
      <c r="C1613" s="8"/>
      <c r="D1613"/>
      <c r="E1613"/>
      <c r="F1613"/>
      <c r="G1613"/>
    </row>
    <row r="1614" spans="1:7" x14ac:dyDescent="0.25">
      <c r="A1614" s="7"/>
      <c r="B1614"/>
      <c r="C1614" s="8"/>
      <c r="D1614"/>
      <c r="E1614"/>
      <c r="F1614"/>
      <c r="G1614"/>
    </row>
    <row r="1615" spans="1:7" x14ac:dyDescent="0.25">
      <c r="A1615" s="7"/>
      <c r="B1615"/>
      <c r="C1615" s="8"/>
      <c r="D1615"/>
      <c r="E1615"/>
      <c r="F1615"/>
      <c r="G1615"/>
    </row>
    <row r="1616" spans="1:7" x14ac:dyDescent="0.25">
      <c r="A1616" s="7"/>
      <c r="B1616"/>
      <c r="C1616" s="8"/>
      <c r="D1616"/>
      <c r="E1616"/>
      <c r="F1616"/>
      <c r="G1616"/>
    </row>
    <row r="1617" spans="1:7" x14ac:dyDescent="0.25">
      <c r="A1617" s="7"/>
      <c r="B1617"/>
      <c r="C1617" s="8"/>
      <c r="D1617"/>
      <c r="E1617"/>
      <c r="F1617"/>
      <c r="G1617"/>
    </row>
    <row r="1618" spans="1:7" x14ac:dyDescent="0.25">
      <c r="A1618" s="7"/>
      <c r="B1618"/>
      <c r="C1618" s="8"/>
      <c r="D1618"/>
      <c r="E1618"/>
      <c r="F1618"/>
      <c r="G1618"/>
    </row>
    <row r="1619" spans="1:7" x14ac:dyDescent="0.25">
      <c r="A1619" s="7"/>
      <c r="B1619"/>
      <c r="C1619" s="8"/>
      <c r="D1619"/>
      <c r="E1619"/>
      <c r="F1619"/>
      <c r="G1619"/>
    </row>
    <row r="1620" spans="1:7" x14ac:dyDescent="0.25">
      <c r="A1620" s="7"/>
      <c r="B1620"/>
      <c r="C1620" s="8"/>
      <c r="D1620"/>
      <c r="E1620"/>
      <c r="F1620"/>
      <c r="G1620"/>
    </row>
    <row r="1621" spans="1:7" x14ac:dyDescent="0.25">
      <c r="A1621" s="7"/>
      <c r="B1621"/>
      <c r="C1621" s="8"/>
      <c r="D1621"/>
      <c r="E1621"/>
      <c r="F1621"/>
      <c r="G1621"/>
    </row>
    <row r="1622" spans="1:7" x14ac:dyDescent="0.25">
      <c r="A1622" s="7"/>
      <c r="B1622"/>
      <c r="C1622" s="8"/>
      <c r="D1622"/>
      <c r="E1622"/>
      <c r="F1622"/>
      <c r="G1622"/>
    </row>
    <row r="1623" spans="1:7" x14ac:dyDescent="0.25">
      <c r="A1623" s="7"/>
      <c r="B1623"/>
      <c r="C1623" s="8"/>
      <c r="D1623"/>
      <c r="E1623"/>
      <c r="F1623"/>
      <c r="G1623"/>
    </row>
    <row r="1624" spans="1:7" x14ac:dyDescent="0.25">
      <c r="A1624" s="7"/>
      <c r="B1624"/>
      <c r="C1624" s="8"/>
      <c r="D1624"/>
      <c r="E1624"/>
      <c r="F1624"/>
      <c r="G1624"/>
    </row>
    <row r="1625" spans="1:7" x14ac:dyDescent="0.25">
      <c r="A1625" s="7"/>
      <c r="B1625"/>
      <c r="C1625" s="8"/>
      <c r="D1625"/>
      <c r="E1625"/>
      <c r="F1625"/>
      <c r="G1625"/>
    </row>
    <row r="1626" spans="1:7" x14ac:dyDescent="0.25">
      <c r="A1626" s="7"/>
      <c r="B1626"/>
      <c r="C1626" s="8"/>
      <c r="D1626"/>
      <c r="E1626"/>
      <c r="F1626"/>
      <c r="G1626"/>
    </row>
    <row r="1627" spans="1:7" x14ac:dyDescent="0.25">
      <c r="A1627" s="7"/>
      <c r="B1627"/>
      <c r="C1627" s="8"/>
      <c r="D1627"/>
      <c r="E1627"/>
      <c r="F1627"/>
      <c r="G1627"/>
    </row>
    <row r="1628" spans="1:7" x14ac:dyDescent="0.25">
      <c r="A1628" s="7"/>
      <c r="B1628"/>
      <c r="C1628" s="8"/>
      <c r="D1628"/>
      <c r="E1628"/>
      <c r="F1628"/>
      <c r="G1628"/>
    </row>
    <row r="1629" spans="1:7" x14ac:dyDescent="0.25">
      <c r="A1629" s="7"/>
      <c r="B1629"/>
      <c r="C1629" s="8"/>
      <c r="D1629"/>
      <c r="E1629"/>
      <c r="F1629"/>
      <c r="G1629"/>
    </row>
    <row r="1630" spans="1:7" x14ac:dyDescent="0.25">
      <c r="A1630" s="7"/>
      <c r="B1630"/>
      <c r="C1630" s="8"/>
      <c r="D1630"/>
      <c r="E1630"/>
      <c r="F1630"/>
      <c r="G1630"/>
    </row>
    <row r="1631" spans="1:7" x14ac:dyDescent="0.25">
      <c r="A1631" s="7"/>
      <c r="B1631"/>
      <c r="C1631" s="8"/>
      <c r="D1631"/>
      <c r="E1631"/>
      <c r="F1631"/>
      <c r="G1631"/>
    </row>
    <row r="1632" spans="1:7" x14ac:dyDescent="0.25">
      <c r="A1632" s="7"/>
      <c r="B1632"/>
      <c r="C1632" s="8"/>
      <c r="D1632"/>
      <c r="E1632"/>
      <c r="F1632"/>
      <c r="G1632"/>
    </row>
    <row r="1633" spans="1:7" x14ac:dyDescent="0.25">
      <c r="A1633" s="7"/>
      <c r="B1633"/>
      <c r="C1633" s="8"/>
      <c r="D1633"/>
      <c r="E1633"/>
      <c r="F1633"/>
      <c r="G1633"/>
    </row>
    <row r="1634" spans="1:7" x14ac:dyDescent="0.25">
      <c r="A1634" s="7"/>
      <c r="B1634"/>
      <c r="C1634" s="8"/>
      <c r="D1634"/>
      <c r="E1634"/>
      <c r="F1634"/>
      <c r="G1634"/>
    </row>
    <row r="1635" spans="1:7" x14ac:dyDescent="0.25">
      <c r="A1635" s="7"/>
      <c r="B1635"/>
      <c r="C1635" s="8"/>
      <c r="D1635"/>
      <c r="E1635"/>
      <c r="F1635"/>
      <c r="G1635"/>
    </row>
    <row r="1636" spans="1:7" x14ac:dyDescent="0.25">
      <c r="A1636" s="7"/>
      <c r="B1636"/>
      <c r="C1636" s="8"/>
      <c r="D1636"/>
      <c r="E1636"/>
      <c r="F1636"/>
      <c r="G1636"/>
    </row>
    <row r="1637" spans="1:7" x14ac:dyDescent="0.25">
      <c r="A1637" s="7"/>
      <c r="B1637"/>
      <c r="C1637" s="8"/>
      <c r="D1637"/>
      <c r="E1637"/>
      <c r="F1637"/>
      <c r="G1637"/>
    </row>
    <row r="1638" spans="1:7" x14ac:dyDescent="0.25">
      <c r="A1638" s="7"/>
      <c r="B1638"/>
      <c r="C1638" s="8"/>
      <c r="D1638"/>
      <c r="E1638"/>
      <c r="F1638"/>
      <c r="G1638"/>
    </row>
    <row r="1639" spans="1:7" x14ac:dyDescent="0.25">
      <c r="A1639" s="7"/>
      <c r="B1639"/>
      <c r="C1639" s="8"/>
      <c r="D1639"/>
      <c r="E1639"/>
      <c r="F1639"/>
      <c r="G1639"/>
    </row>
    <row r="1640" spans="1:7" x14ac:dyDescent="0.25">
      <c r="A1640" s="7"/>
      <c r="B1640"/>
      <c r="C1640" s="8"/>
      <c r="D1640"/>
      <c r="E1640"/>
      <c r="F1640"/>
      <c r="G1640"/>
    </row>
    <row r="1641" spans="1:7" x14ac:dyDescent="0.25">
      <c r="A1641" s="7"/>
      <c r="B1641"/>
      <c r="C1641" s="8"/>
      <c r="D1641"/>
      <c r="E1641"/>
      <c r="F1641"/>
      <c r="G1641"/>
    </row>
    <row r="1642" spans="1:7" x14ac:dyDescent="0.25">
      <c r="A1642" s="7"/>
      <c r="B1642"/>
      <c r="C1642" s="8"/>
      <c r="D1642"/>
      <c r="E1642"/>
      <c r="F1642"/>
      <c r="G1642"/>
    </row>
    <row r="1643" spans="1:7" x14ac:dyDescent="0.25">
      <c r="A1643" s="7"/>
      <c r="B1643"/>
      <c r="C1643" s="8"/>
      <c r="D1643"/>
      <c r="E1643"/>
      <c r="F1643"/>
      <c r="G1643"/>
    </row>
    <row r="1644" spans="1:7" x14ac:dyDescent="0.25">
      <c r="A1644" s="7"/>
      <c r="B1644"/>
      <c r="C1644" s="8"/>
      <c r="D1644"/>
      <c r="E1644"/>
      <c r="F1644"/>
      <c r="G1644"/>
    </row>
    <row r="1645" spans="1:7" x14ac:dyDescent="0.25">
      <c r="A1645" s="7"/>
      <c r="B1645"/>
      <c r="C1645" s="8"/>
      <c r="D1645"/>
      <c r="E1645"/>
      <c r="F1645"/>
      <c r="G1645"/>
    </row>
    <row r="1646" spans="1:7" x14ac:dyDescent="0.25">
      <c r="A1646" s="7"/>
      <c r="B1646"/>
      <c r="C1646" s="8"/>
      <c r="D1646"/>
      <c r="E1646"/>
      <c r="F1646"/>
      <c r="G1646"/>
    </row>
    <row r="1647" spans="1:7" x14ac:dyDescent="0.25">
      <c r="A1647" s="7"/>
      <c r="B1647"/>
      <c r="C1647" s="8"/>
      <c r="D1647"/>
      <c r="E1647"/>
      <c r="F1647"/>
      <c r="G1647"/>
    </row>
    <row r="1648" spans="1:7" x14ac:dyDescent="0.25">
      <c r="A1648" s="7"/>
      <c r="B1648"/>
      <c r="C1648" s="8"/>
      <c r="D1648"/>
      <c r="E1648"/>
      <c r="F1648"/>
      <c r="G1648"/>
    </row>
    <row r="1649" spans="1:7" x14ac:dyDescent="0.25">
      <c r="A1649" s="7"/>
      <c r="B1649"/>
      <c r="C1649" s="8"/>
      <c r="D1649"/>
      <c r="E1649"/>
      <c r="F1649"/>
      <c r="G1649"/>
    </row>
    <row r="1650" spans="1:7" x14ac:dyDescent="0.25">
      <c r="A1650" s="7"/>
      <c r="B1650"/>
      <c r="C1650" s="8"/>
      <c r="D1650"/>
      <c r="E1650"/>
      <c r="F1650"/>
      <c r="G1650"/>
    </row>
    <row r="1651" spans="1:7" x14ac:dyDescent="0.25">
      <c r="A1651" s="7"/>
      <c r="B1651"/>
      <c r="C1651" s="8"/>
      <c r="D1651"/>
      <c r="E1651"/>
      <c r="F1651"/>
      <c r="G1651"/>
    </row>
    <row r="1652" spans="1:7" x14ac:dyDescent="0.25">
      <c r="A1652" s="7"/>
      <c r="B1652"/>
      <c r="C1652" s="8"/>
      <c r="D1652"/>
      <c r="E1652"/>
      <c r="F1652"/>
      <c r="G1652"/>
    </row>
    <row r="1653" spans="1:7" x14ac:dyDescent="0.25">
      <c r="A1653" s="7"/>
      <c r="B1653"/>
      <c r="C1653" s="8"/>
      <c r="D1653"/>
      <c r="E1653"/>
      <c r="F1653"/>
      <c r="G1653"/>
    </row>
    <row r="1654" spans="1:7" x14ac:dyDescent="0.25">
      <c r="A1654" s="7"/>
      <c r="B1654"/>
      <c r="C1654" s="8"/>
      <c r="D1654"/>
      <c r="E1654"/>
      <c r="F1654"/>
      <c r="G1654"/>
    </row>
    <row r="1655" spans="1:7" x14ac:dyDescent="0.25">
      <c r="A1655" s="7"/>
      <c r="B1655"/>
      <c r="C1655" s="8"/>
      <c r="D1655"/>
      <c r="E1655"/>
      <c r="F1655"/>
      <c r="G1655"/>
    </row>
    <row r="1656" spans="1:7" x14ac:dyDescent="0.25">
      <c r="A1656" s="7"/>
      <c r="B1656"/>
      <c r="C1656" s="8"/>
      <c r="D1656"/>
      <c r="E1656"/>
      <c r="F1656"/>
      <c r="G1656"/>
    </row>
    <row r="1657" spans="1:7" x14ac:dyDescent="0.25">
      <c r="A1657" s="7"/>
      <c r="B1657"/>
      <c r="C1657" s="8"/>
      <c r="D1657"/>
      <c r="E1657"/>
      <c r="F1657"/>
      <c r="G1657"/>
    </row>
    <row r="1658" spans="1:7" x14ac:dyDescent="0.25">
      <c r="A1658" s="7"/>
      <c r="B1658"/>
      <c r="C1658" s="8"/>
      <c r="D1658"/>
      <c r="E1658"/>
      <c r="F1658"/>
      <c r="G1658"/>
    </row>
    <row r="1659" spans="1:7" x14ac:dyDescent="0.25">
      <c r="A1659" s="7"/>
      <c r="B1659"/>
      <c r="C1659" s="8"/>
      <c r="D1659"/>
      <c r="E1659"/>
      <c r="F1659"/>
      <c r="G1659"/>
    </row>
    <row r="1660" spans="1:7" x14ac:dyDescent="0.25">
      <c r="A1660" s="7"/>
      <c r="B1660"/>
      <c r="C1660" s="8"/>
      <c r="D1660"/>
      <c r="E1660"/>
      <c r="F1660"/>
      <c r="G1660"/>
    </row>
    <row r="1661" spans="1:7" x14ac:dyDescent="0.25">
      <c r="A1661" s="7"/>
      <c r="B1661"/>
      <c r="C1661" s="8"/>
      <c r="D1661"/>
      <c r="E1661"/>
      <c r="F1661"/>
      <c r="G1661"/>
    </row>
    <row r="1662" spans="1:7" x14ac:dyDescent="0.25">
      <c r="A1662" s="7"/>
      <c r="B1662"/>
      <c r="C1662" s="8"/>
      <c r="D1662"/>
      <c r="E1662"/>
      <c r="F1662"/>
      <c r="G1662"/>
    </row>
    <row r="1663" spans="1:7" x14ac:dyDescent="0.25">
      <c r="A1663" s="7"/>
      <c r="B1663"/>
      <c r="C1663" s="8"/>
      <c r="D1663"/>
      <c r="E1663"/>
      <c r="F1663"/>
      <c r="G1663"/>
    </row>
    <row r="1664" spans="1:7" x14ac:dyDescent="0.25">
      <c r="A1664" s="7"/>
      <c r="B1664"/>
      <c r="C1664" s="8"/>
      <c r="D1664"/>
      <c r="E1664"/>
      <c r="F1664"/>
      <c r="G1664"/>
    </row>
    <row r="1665" spans="1:7" x14ac:dyDescent="0.25">
      <c r="A1665" s="7"/>
      <c r="B1665"/>
      <c r="C1665" s="8"/>
      <c r="D1665"/>
      <c r="E1665"/>
      <c r="F1665"/>
      <c r="G1665"/>
    </row>
    <row r="1666" spans="1:7" x14ac:dyDescent="0.25">
      <c r="A1666" s="7"/>
      <c r="B1666"/>
      <c r="C1666" s="8"/>
      <c r="D1666"/>
      <c r="E1666"/>
      <c r="F1666"/>
      <c r="G1666"/>
    </row>
    <row r="1667" spans="1:7" x14ac:dyDescent="0.25">
      <c r="A1667" s="7"/>
      <c r="B1667"/>
      <c r="C1667" s="8"/>
      <c r="D1667"/>
      <c r="E1667"/>
      <c r="F1667"/>
      <c r="G1667"/>
    </row>
    <row r="1668" spans="1:7" x14ac:dyDescent="0.25">
      <c r="A1668" s="7"/>
      <c r="B1668"/>
      <c r="C1668" s="8"/>
      <c r="D1668"/>
      <c r="E1668"/>
      <c r="F1668"/>
      <c r="G1668"/>
    </row>
    <row r="1669" spans="1:7" x14ac:dyDescent="0.25">
      <c r="A1669" s="7"/>
      <c r="B1669"/>
      <c r="C1669" s="8"/>
      <c r="D1669"/>
      <c r="E1669"/>
      <c r="F1669"/>
      <c r="G1669"/>
    </row>
    <row r="1670" spans="1:7" x14ac:dyDescent="0.25">
      <c r="A1670" s="7"/>
      <c r="B1670"/>
      <c r="C1670" s="8"/>
      <c r="D1670"/>
      <c r="E1670"/>
      <c r="F1670"/>
      <c r="G1670"/>
    </row>
    <row r="1671" spans="1:7" x14ac:dyDescent="0.25">
      <c r="A1671" s="7"/>
      <c r="B1671"/>
      <c r="C1671" s="8"/>
      <c r="D1671"/>
      <c r="E1671"/>
      <c r="F1671"/>
      <c r="G1671"/>
    </row>
    <row r="1672" spans="1:7" x14ac:dyDescent="0.25">
      <c r="A1672" s="7"/>
      <c r="B1672"/>
      <c r="C1672" s="8"/>
      <c r="D1672"/>
      <c r="E1672"/>
      <c r="F1672"/>
      <c r="G1672"/>
    </row>
    <row r="1673" spans="1:7" x14ac:dyDescent="0.25">
      <c r="A1673" s="7"/>
      <c r="B1673"/>
      <c r="C1673" s="8"/>
      <c r="D1673"/>
      <c r="E1673"/>
      <c r="F1673"/>
      <c r="G1673"/>
    </row>
    <row r="1674" spans="1:7" x14ac:dyDescent="0.25">
      <c r="A1674" s="7"/>
      <c r="B1674"/>
      <c r="C1674" s="8"/>
      <c r="D1674"/>
      <c r="E1674"/>
      <c r="F1674"/>
      <c r="G1674"/>
    </row>
    <row r="1675" spans="1:7" x14ac:dyDescent="0.25">
      <c r="A1675" s="7"/>
      <c r="B1675"/>
      <c r="C1675" s="8"/>
      <c r="D1675"/>
      <c r="E1675"/>
      <c r="F1675"/>
      <c r="G1675"/>
    </row>
    <row r="1676" spans="1:7" x14ac:dyDescent="0.25">
      <c r="A1676" s="7"/>
      <c r="B1676"/>
      <c r="C1676" s="8"/>
      <c r="D1676"/>
      <c r="E1676"/>
      <c r="F1676"/>
      <c r="G1676"/>
    </row>
    <row r="1677" spans="1:7" x14ac:dyDescent="0.25">
      <c r="A1677" s="7"/>
      <c r="B1677"/>
      <c r="C1677" s="8"/>
      <c r="D1677"/>
      <c r="E1677"/>
      <c r="F1677"/>
      <c r="G1677"/>
    </row>
    <row r="1678" spans="1:7" x14ac:dyDescent="0.25">
      <c r="A1678" s="7"/>
      <c r="B1678"/>
      <c r="C1678" s="8"/>
      <c r="D1678"/>
      <c r="E1678"/>
      <c r="F1678"/>
      <c r="G1678"/>
    </row>
    <row r="1679" spans="1:7" x14ac:dyDescent="0.25">
      <c r="A1679" s="7"/>
      <c r="B1679"/>
      <c r="C1679" s="8"/>
      <c r="D1679"/>
      <c r="E1679"/>
      <c r="F1679"/>
      <c r="G1679"/>
    </row>
    <row r="1680" spans="1:7" x14ac:dyDescent="0.25">
      <c r="A1680" s="7"/>
      <c r="B1680"/>
      <c r="C1680" s="8"/>
      <c r="D1680"/>
      <c r="E1680"/>
      <c r="F1680"/>
      <c r="G1680"/>
    </row>
    <row r="1681" spans="1:7" x14ac:dyDescent="0.25">
      <c r="A1681" s="7"/>
      <c r="B1681"/>
      <c r="C1681" s="8"/>
      <c r="D1681"/>
      <c r="E1681"/>
      <c r="F1681"/>
      <c r="G1681"/>
    </row>
    <row r="1682" spans="1:7" x14ac:dyDescent="0.25">
      <c r="A1682" s="7"/>
      <c r="B1682"/>
      <c r="C1682" s="8"/>
      <c r="D1682"/>
      <c r="E1682"/>
      <c r="F1682"/>
      <c r="G1682"/>
    </row>
    <row r="1683" spans="1:7" x14ac:dyDescent="0.25">
      <c r="A1683" s="7"/>
      <c r="B1683"/>
      <c r="C1683" s="8"/>
      <c r="D1683"/>
      <c r="E1683"/>
      <c r="F1683"/>
      <c r="G1683"/>
    </row>
    <row r="1684" spans="1:7" x14ac:dyDescent="0.25">
      <c r="A1684" s="7"/>
      <c r="B1684"/>
      <c r="C1684" s="8"/>
      <c r="D1684"/>
      <c r="E1684"/>
      <c r="F1684"/>
      <c r="G1684"/>
    </row>
    <row r="1685" spans="1:7" x14ac:dyDescent="0.25">
      <c r="A1685" s="7"/>
      <c r="B1685"/>
      <c r="C1685" s="8"/>
      <c r="D1685"/>
      <c r="E1685"/>
      <c r="F1685"/>
      <c r="G1685"/>
    </row>
    <row r="1686" spans="1:7" x14ac:dyDescent="0.25">
      <c r="A1686" s="7"/>
      <c r="B1686"/>
      <c r="C1686" s="8"/>
      <c r="D1686"/>
      <c r="E1686"/>
      <c r="F1686"/>
      <c r="G1686"/>
    </row>
    <row r="1687" spans="1:7" x14ac:dyDescent="0.25">
      <c r="A1687" s="7"/>
      <c r="B1687"/>
      <c r="C1687" s="8"/>
      <c r="D1687"/>
      <c r="E1687"/>
      <c r="F1687"/>
      <c r="G1687"/>
    </row>
    <row r="1688" spans="1:7" x14ac:dyDescent="0.25">
      <c r="A1688" s="7"/>
      <c r="B1688"/>
      <c r="C1688" s="8"/>
      <c r="D1688"/>
      <c r="E1688"/>
      <c r="F1688"/>
      <c r="G1688"/>
    </row>
    <row r="1689" spans="1:7" x14ac:dyDescent="0.25">
      <c r="A1689" s="7"/>
      <c r="B1689"/>
      <c r="C1689" s="8"/>
      <c r="D1689"/>
      <c r="E1689"/>
      <c r="F1689"/>
      <c r="G1689"/>
    </row>
    <row r="1690" spans="1:7" x14ac:dyDescent="0.25">
      <c r="A1690" s="7"/>
      <c r="B1690"/>
      <c r="C1690" s="8"/>
      <c r="D1690"/>
      <c r="E1690"/>
      <c r="F1690"/>
      <c r="G1690"/>
    </row>
    <row r="1691" spans="1:7" x14ac:dyDescent="0.25">
      <c r="A1691" s="7"/>
      <c r="B1691"/>
      <c r="C1691" s="8"/>
      <c r="D1691"/>
      <c r="E1691"/>
      <c r="F1691"/>
      <c r="G1691"/>
    </row>
    <row r="1692" spans="1:7" x14ac:dyDescent="0.25">
      <c r="A1692" s="7"/>
      <c r="B1692"/>
      <c r="C1692" s="8"/>
      <c r="D1692"/>
      <c r="E1692"/>
      <c r="F1692"/>
      <c r="G1692"/>
    </row>
    <row r="1693" spans="1:7" x14ac:dyDescent="0.25">
      <c r="A1693" s="7"/>
      <c r="B1693"/>
      <c r="C1693" s="8"/>
      <c r="D1693"/>
      <c r="E1693"/>
      <c r="F1693"/>
      <c r="G1693"/>
    </row>
    <row r="1694" spans="1:7" x14ac:dyDescent="0.25">
      <c r="A1694" s="7"/>
      <c r="B1694"/>
      <c r="C1694" s="8"/>
      <c r="D1694"/>
      <c r="E1694"/>
      <c r="F1694"/>
      <c r="G1694"/>
    </row>
    <row r="1695" spans="1:7" x14ac:dyDescent="0.25">
      <c r="A1695" s="7"/>
      <c r="B1695"/>
      <c r="C1695" s="8"/>
      <c r="D1695"/>
      <c r="E1695"/>
      <c r="F1695"/>
      <c r="G1695"/>
    </row>
    <row r="1696" spans="1:7" x14ac:dyDescent="0.25">
      <c r="A1696" s="7"/>
      <c r="B1696"/>
      <c r="C1696" s="8"/>
      <c r="D1696"/>
      <c r="E1696"/>
      <c r="F1696"/>
      <c r="G1696"/>
    </row>
    <row r="1697" spans="1:7" x14ac:dyDescent="0.25">
      <c r="A1697" s="7"/>
      <c r="B1697"/>
      <c r="C1697" s="8"/>
      <c r="D1697"/>
      <c r="E1697"/>
      <c r="F1697"/>
      <c r="G1697"/>
    </row>
    <row r="1698" spans="1:7" x14ac:dyDescent="0.25">
      <c r="A1698" s="7"/>
      <c r="B1698"/>
      <c r="C1698" s="8"/>
      <c r="D1698"/>
      <c r="E1698"/>
      <c r="F1698"/>
      <c r="G1698"/>
    </row>
    <row r="1699" spans="1:7" x14ac:dyDescent="0.25">
      <c r="A1699" s="7"/>
      <c r="B1699"/>
      <c r="C1699" s="8"/>
      <c r="D1699"/>
      <c r="E1699"/>
      <c r="F1699"/>
      <c r="G1699"/>
    </row>
    <row r="1700" spans="1:7" x14ac:dyDescent="0.25">
      <c r="A1700" s="7"/>
      <c r="B1700"/>
      <c r="C1700" s="8"/>
      <c r="D1700"/>
      <c r="E1700"/>
      <c r="F1700"/>
      <c r="G1700"/>
    </row>
    <row r="1701" spans="1:7" x14ac:dyDescent="0.25">
      <c r="A1701" s="7"/>
      <c r="B1701"/>
      <c r="C1701" s="8"/>
      <c r="D1701"/>
      <c r="E1701"/>
      <c r="F1701"/>
      <c r="G1701"/>
    </row>
    <row r="1702" spans="1:7" x14ac:dyDescent="0.25">
      <c r="A1702" s="7"/>
      <c r="B1702"/>
      <c r="C1702" s="8"/>
      <c r="D1702"/>
      <c r="E1702"/>
      <c r="F1702"/>
      <c r="G1702"/>
    </row>
    <row r="1703" spans="1:7" x14ac:dyDescent="0.25">
      <c r="A1703" s="7"/>
      <c r="B1703"/>
      <c r="C1703" s="8"/>
      <c r="D1703"/>
      <c r="E1703"/>
      <c r="F1703"/>
      <c r="G1703"/>
    </row>
    <row r="1704" spans="1:7" x14ac:dyDescent="0.25">
      <c r="A1704" s="7"/>
      <c r="B1704"/>
      <c r="C1704" s="8"/>
      <c r="D1704"/>
      <c r="E1704"/>
      <c r="F1704"/>
      <c r="G1704"/>
    </row>
    <row r="1705" spans="1:7" x14ac:dyDescent="0.25">
      <c r="A1705" s="7"/>
      <c r="B1705"/>
      <c r="C1705" s="8"/>
      <c r="D1705"/>
      <c r="E1705"/>
      <c r="F1705"/>
      <c r="G1705"/>
    </row>
    <row r="1706" spans="1:7" x14ac:dyDescent="0.25">
      <c r="A1706" s="7"/>
      <c r="B1706"/>
      <c r="C1706" s="8"/>
      <c r="D1706"/>
      <c r="E1706"/>
      <c r="F1706"/>
      <c r="G1706"/>
    </row>
    <row r="1707" spans="1:7" x14ac:dyDescent="0.25">
      <c r="A1707" s="7"/>
      <c r="B1707"/>
      <c r="C1707" s="8"/>
      <c r="D1707"/>
      <c r="E1707"/>
      <c r="F1707"/>
      <c r="G1707"/>
    </row>
    <row r="1708" spans="1:7" x14ac:dyDescent="0.25">
      <c r="A1708" s="7"/>
      <c r="B1708"/>
      <c r="C1708" s="8"/>
      <c r="D1708"/>
      <c r="E1708"/>
      <c r="F1708"/>
      <c r="G1708"/>
    </row>
    <row r="1709" spans="1:7" x14ac:dyDescent="0.25">
      <c r="A1709" s="7"/>
      <c r="B1709"/>
      <c r="C1709" s="8"/>
      <c r="D1709"/>
      <c r="E1709"/>
      <c r="F1709"/>
      <c r="G1709"/>
    </row>
    <row r="1710" spans="1:7" x14ac:dyDescent="0.25">
      <c r="A1710" s="7"/>
      <c r="B1710"/>
      <c r="C1710" s="8"/>
      <c r="D1710"/>
      <c r="E1710"/>
      <c r="F1710"/>
      <c r="G1710"/>
    </row>
    <row r="1711" spans="1:7" x14ac:dyDescent="0.25">
      <c r="A1711" s="7"/>
      <c r="B1711"/>
      <c r="C1711" s="8"/>
      <c r="D1711"/>
      <c r="E1711"/>
      <c r="F1711"/>
      <c r="G1711"/>
    </row>
    <row r="1712" spans="1:7" x14ac:dyDescent="0.25">
      <c r="A1712" s="7"/>
      <c r="B1712"/>
      <c r="C1712" s="8"/>
      <c r="D1712"/>
      <c r="E1712"/>
      <c r="F1712"/>
      <c r="G1712"/>
    </row>
    <row r="1713" spans="1:7" x14ac:dyDescent="0.25">
      <c r="A1713" s="7"/>
      <c r="B1713"/>
      <c r="C1713" s="8"/>
      <c r="D1713"/>
      <c r="E1713"/>
      <c r="F1713"/>
      <c r="G1713"/>
    </row>
    <row r="1714" spans="1:7" x14ac:dyDescent="0.25">
      <c r="A1714" s="7"/>
      <c r="B1714"/>
      <c r="C1714" s="8"/>
      <c r="D1714"/>
      <c r="E1714"/>
      <c r="F1714"/>
      <c r="G1714"/>
    </row>
    <row r="1715" spans="1:7" x14ac:dyDescent="0.25">
      <c r="A1715" s="7"/>
      <c r="B1715"/>
      <c r="C1715" s="8"/>
      <c r="D1715"/>
      <c r="E1715"/>
      <c r="F1715"/>
      <c r="G1715"/>
    </row>
    <row r="1716" spans="1:7" x14ac:dyDescent="0.25">
      <c r="A1716" s="7"/>
      <c r="B1716"/>
      <c r="C1716" s="8"/>
      <c r="D1716"/>
      <c r="E1716"/>
      <c r="F1716"/>
      <c r="G1716"/>
    </row>
    <row r="1717" spans="1:7" x14ac:dyDescent="0.25">
      <c r="A1717" s="7"/>
      <c r="B1717"/>
      <c r="C1717" s="8"/>
      <c r="D1717"/>
      <c r="E1717"/>
      <c r="F1717"/>
      <c r="G1717"/>
    </row>
    <row r="1718" spans="1:7" x14ac:dyDescent="0.25">
      <c r="A1718" s="7"/>
      <c r="B1718"/>
      <c r="C1718" s="8"/>
      <c r="D1718"/>
      <c r="E1718"/>
      <c r="F1718"/>
      <c r="G1718"/>
    </row>
    <row r="1719" spans="1:7" x14ac:dyDescent="0.25">
      <c r="A1719" s="7"/>
      <c r="B1719"/>
      <c r="C1719" s="8"/>
      <c r="D1719"/>
      <c r="E1719"/>
      <c r="F1719"/>
      <c r="G1719"/>
    </row>
    <row r="1720" spans="1:7" x14ac:dyDescent="0.25">
      <c r="A1720" s="7"/>
      <c r="B1720"/>
      <c r="C1720" s="8"/>
      <c r="D1720"/>
      <c r="E1720"/>
      <c r="F1720"/>
      <c r="G1720"/>
    </row>
    <row r="1721" spans="1:7" x14ac:dyDescent="0.25">
      <c r="A1721" s="7"/>
      <c r="B1721"/>
      <c r="C1721" s="8"/>
      <c r="D1721"/>
      <c r="E1721"/>
      <c r="F1721"/>
      <c r="G1721"/>
    </row>
    <row r="1722" spans="1:7" x14ac:dyDescent="0.25">
      <c r="A1722" s="7"/>
      <c r="B1722"/>
      <c r="C1722" s="8"/>
      <c r="D1722"/>
      <c r="E1722"/>
      <c r="F1722"/>
      <c r="G1722"/>
    </row>
    <row r="1723" spans="1:7" x14ac:dyDescent="0.25">
      <c r="A1723" s="7"/>
      <c r="B1723"/>
      <c r="C1723" s="8"/>
      <c r="D1723"/>
      <c r="E1723"/>
      <c r="F1723"/>
      <c r="G1723"/>
    </row>
    <row r="1724" spans="1:7" x14ac:dyDescent="0.25">
      <c r="A1724" s="7"/>
      <c r="B1724"/>
      <c r="C1724" s="8"/>
      <c r="D1724"/>
      <c r="E1724"/>
      <c r="F1724"/>
      <c r="G1724"/>
    </row>
    <row r="1725" spans="1:7" x14ac:dyDescent="0.25">
      <c r="A1725" s="7"/>
      <c r="B1725"/>
      <c r="C1725" s="8"/>
      <c r="D1725"/>
      <c r="E1725"/>
      <c r="F1725"/>
      <c r="G1725"/>
    </row>
    <row r="1726" spans="1:7" x14ac:dyDescent="0.25">
      <c r="A1726" s="7"/>
      <c r="B1726"/>
      <c r="C1726" s="8"/>
      <c r="D1726"/>
      <c r="E1726"/>
      <c r="F1726"/>
      <c r="G1726"/>
    </row>
    <row r="1727" spans="1:7" x14ac:dyDescent="0.25">
      <c r="A1727" s="7"/>
      <c r="B1727"/>
      <c r="C1727" s="8"/>
      <c r="D1727"/>
      <c r="E1727"/>
      <c r="F1727"/>
      <c r="G1727"/>
    </row>
    <row r="1728" spans="1:7" x14ac:dyDescent="0.25">
      <c r="A1728" s="7"/>
      <c r="B1728"/>
      <c r="C1728" s="8"/>
      <c r="D1728"/>
      <c r="E1728"/>
      <c r="F1728"/>
      <c r="G1728"/>
    </row>
    <row r="1729" spans="1:7" x14ac:dyDescent="0.25">
      <c r="A1729" s="7"/>
      <c r="B1729"/>
      <c r="C1729" s="8"/>
      <c r="D1729"/>
      <c r="E1729"/>
      <c r="F1729"/>
      <c r="G1729"/>
    </row>
    <row r="1730" spans="1:7" x14ac:dyDescent="0.25">
      <c r="A1730" s="7"/>
      <c r="B1730"/>
      <c r="C1730" s="8"/>
      <c r="D1730"/>
      <c r="E1730"/>
      <c r="F1730"/>
      <c r="G1730"/>
    </row>
    <row r="1731" spans="1:7" x14ac:dyDescent="0.25">
      <c r="A1731" s="7"/>
      <c r="B1731"/>
      <c r="C1731" s="8"/>
      <c r="D1731"/>
      <c r="E1731"/>
      <c r="F1731"/>
      <c r="G1731"/>
    </row>
    <row r="1732" spans="1:7" x14ac:dyDescent="0.25">
      <c r="A1732" s="7"/>
      <c r="B1732"/>
      <c r="C1732" s="8"/>
      <c r="D1732"/>
      <c r="E1732"/>
      <c r="F1732"/>
      <c r="G1732"/>
    </row>
    <row r="1733" spans="1:7" x14ac:dyDescent="0.25">
      <c r="A1733" s="7"/>
      <c r="B1733"/>
      <c r="C1733" s="8"/>
      <c r="D1733"/>
      <c r="E1733"/>
      <c r="F1733"/>
      <c r="G1733"/>
    </row>
    <row r="1734" spans="1:7" x14ac:dyDescent="0.25">
      <c r="A1734" s="7"/>
      <c r="B1734"/>
      <c r="C1734" s="8"/>
      <c r="D1734"/>
      <c r="E1734"/>
      <c r="F1734"/>
      <c r="G1734"/>
    </row>
    <row r="1735" spans="1:7" x14ac:dyDescent="0.25">
      <c r="A1735" s="7"/>
      <c r="B1735"/>
      <c r="C1735" s="8"/>
      <c r="D1735"/>
      <c r="E1735"/>
      <c r="F1735"/>
      <c r="G1735"/>
    </row>
    <row r="1736" spans="1:7" x14ac:dyDescent="0.25">
      <c r="A1736" s="7"/>
      <c r="B1736"/>
      <c r="C1736" s="8"/>
      <c r="D1736"/>
      <c r="E1736"/>
      <c r="F1736"/>
      <c r="G1736"/>
    </row>
    <row r="1737" spans="1:7" x14ac:dyDescent="0.25">
      <c r="A1737" s="7"/>
      <c r="B1737"/>
      <c r="C1737" s="8"/>
      <c r="D1737"/>
      <c r="E1737"/>
      <c r="F1737"/>
      <c r="G1737"/>
    </row>
    <row r="1738" spans="1:7" x14ac:dyDescent="0.25">
      <c r="A1738" s="7"/>
      <c r="B1738"/>
      <c r="C1738" s="8"/>
      <c r="D1738"/>
      <c r="E1738"/>
      <c r="F1738"/>
      <c r="G1738"/>
    </row>
    <row r="1739" spans="1:7" x14ac:dyDescent="0.25">
      <c r="A1739" s="7"/>
      <c r="B1739"/>
      <c r="C1739" s="8"/>
      <c r="D1739"/>
      <c r="E1739"/>
      <c r="F1739"/>
      <c r="G1739"/>
    </row>
    <row r="1740" spans="1:7" x14ac:dyDescent="0.25">
      <c r="A1740" s="7"/>
      <c r="B1740"/>
      <c r="C1740" s="8"/>
      <c r="D1740"/>
      <c r="E1740"/>
      <c r="F1740"/>
      <c r="G1740"/>
    </row>
    <row r="1741" spans="1:7" x14ac:dyDescent="0.25">
      <c r="A1741" s="7"/>
      <c r="B1741"/>
      <c r="C1741" s="8"/>
      <c r="D1741"/>
      <c r="E1741"/>
      <c r="F1741"/>
      <c r="G1741"/>
    </row>
    <row r="1742" spans="1:7" x14ac:dyDescent="0.25">
      <c r="A1742" s="7"/>
      <c r="B1742"/>
      <c r="C1742" s="8"/>
      <c r="D1742"/>
      <c r="E1742"/>
      <c r="F1742"/>
      <c r="G1742"/>
    </row>
    <row r="1743" spans="1:7" x14ac:dyDescent="0.25">
      <c r="A1743" s="7"/>
      <c r="B1743"/>
      <c r="C1743" s="8"/>
      <c r="D1743"/>
      <c r="E1743"/>
      <c r="F1743"/>
      <c r="G1743"/>
    </row>
    <row r="1744" spans="1:7" x14ac:dyDescent="0.25">
      <c r="A1744" s="7"/>
      <c r="B1744"/>
      <c r="C1744" s="8"/>
      <c r="D1744"/>
      <c r="E1744"/>
      <c r="F1744"/>
      <c r="G1744"/>
    </row>
    <row r="1745" spans="1:7" x14ac:dyDescent="0.25">
      <c r="A1745" s="7"/>
      <c r="B1745"/>
      <c r="C1745" s="8"/>
      <c r="D1745"/>
      <c r="E1745"/>
      <c r="F1745"/>
      <c r="G1745"/>
    </row>
    <row r="1746" spans="1:7" x14ac:dyDescent="0.25">
      <c r="A1746" s="7"/>
      <c r="B1746"/>
      <c r="C1746" s="8"/>
      <c r="D1746"/>
      <c r="E1746"/>
      <c r="F1746"/>
      <c r="G1746"/>
    </row>
    <row r="1747" spans="1:7" x14ac:dyDescent="0.25">
      <c r="A1747" s="7"/>
      <c r="B1747"/>
      <c r="C1747" s="8"/>
      <c r="D1747"/>
      <c r="E1747"/>
      <c r="F1747"/>
      <c r="G1747"/>
    </row>
    <row r="1748" spans="1:7" x14ac:dyDescent="0.25">
      <c r="A1748" s="7"/>
      <c r="B1748"/>
      <c r="C1748" s="8"/>
      <c r="D1748"/>
      <c r="E1748"/>
      <c r="F1748"/>
      <c r="G1748"/>
    </row>
    <row r="1749" spans="1:7" x14ac:dyDescent="0.25">
      <c r="A1749" s="7"/>
      <c r="B1749"/>
      <c r="C1749" s="8"/>
      <c r="D1749"/>
      <c r="E1749"/>
      <c r="F1749"/>
      <c r="G1749"/>
    </row>
    <row r="1750" spans="1:7" x14ac:dyDescent="0.25">
      <c r="A1750" s="7"/>
      <c r="B1750"/>
      <c r="C1750" s="8"/>
      <c r="D1750"/>
      <c r="E1750"/>
      <c r="F1750"/>
      <c r="G1750"/>
    </row>
    <row r="1751" spans="1:7" x14ac:dyDescent="0.25">
      <c r="A1751" s="7"/>
      <c r="B1751"/>
      <c r="C1751" s="8"/>
      <c r="D1751"/>
      <c r="E1751"/>
      <c r="F1751"/>
      <c r="G1751"/>
    </row>
    <row r="1752" spans="1:7" x14ac:dyDescent="0.25">
      <c r="A1752" s="7"/>
      <c r="B1752"/>
      <c r="C1752" s="8"/>
      <c r="D1752"/>
      <c r="E1752"/>
      <c r="F1752"/>
      <c r="G1752"/>
    </row>
    <row r="1753" spans="1:7" x14ac:dyDescent="0.25">
      <c r="A1753" s="7"/>
      <c r="B1753"/>
      <c r="C1753" s="8"/>
      <c r="D1753"/>
      <c r="E1753"/>
      <c r="F1753"/>
      <c r="G1753"/>
    </row>
    <row r="1754" spans="1:7" x14ac:dyDescent="0.25">
      <c r="A1754" s="7"/>
      <c r="B1754"/>
      <c r="C1754" s="8"/>
      <c r="D1754"/>
      <c r="E1754"/>
      <c r="F1754"/>
      <c r="G1754"/>
    </row>
    <row r="1755" spans="1:7" x14ac:dyDescent="0.25">
      <c r="A1755" s="7"/>
      <c r="B1755"/>
      <c r="C1755" s="8"/>
      <c r="D1755"/>
      <c r="E1755"/>
      <c r="F1755"/>
      <c r="G1755"/>
    </row>
    <row r="1756" spans="1:7" x14ac:dyDescent="0.25">
      <c r="A1756" s="7"/>
      <c r="B1756"/>
      <c r="C1756" s="8"/>
      <c r="D1756"/>
      <c r="E1756"/>
      <c r="F1756"/>
      <c r="G1756"/>
    </row>
    <row r="1757" spans="1:7" x14ac:dyDescent="0.25">
      <c r="A1757" s="7"/>
      <c r="B1757"/>
      <c r="C1757" s="8"/>
      <c r="D1757"/>
      <c r="E1757"/>
      <c r="F1757"/>
      <c r="G1757"/>
    </row>
    <row r="1758" spans="1:7" x14ac:dyDescent="0.25">
      <c r="A1758" s="7"/>
      <c r="B1758"/>
      <c r="C1758" s="8"/>
      <c r="D1758"/>
      <c r="E1758"/>
      <c r="F1758"/>
      <c r="G1758"/>
    </row>
    <row r="1759" spans="1:7" x14ac:dyDescent="0.25">
      <c r="A1759" s="7"/>
      <c r="B1759"/>
      <c r="C1759" s="8"/>
      <c r="D1759"/>
      <c r="E1759"/>
      <c r="F1759"/>
      <c r="G1759"/>
    </row>
    <row r="1760" spans="1:7" x14ac:dyDescent="0.25">
      <c r="A1760" s="7"/>
      <c r="B1760"/>
      <c r="C1760" s="8"/>
      <c r="D1760"/>
      <c r="E1760"/>
      <c r="F1760"/>
      <c r="G1760"/>
    </row>
    <row r="1761" spans="1:7" x14ac:dyDescent="0.25">
      <c r="A1761" s="7"/>
      <c r="B1761"/>
      <c r="C1761" s="8"/>
      <c r="D1761"/>
      <c r="E1761"/>
      <c r="F1761"/>
      <c r="G1761"/>
    </row>
    <row r="1762" spans="1:7" x14ac:dyDescent="0.25">
      <c r="A1762" s="7"/>
      <c r="B1762"/>
      <c r="C1762" s="8"/>
      <c r="D1762"/>
      <c r="E1762"/>
      <c r="F1762"/>
      <c r="G1762"/>
    </row>
    <row r="1763" spans="1:7" x14ac:dyDescent="0.25">
      <c r="A1763" s="7"/>
      <c r="B1763"/>
      <c r="C1763" s="8"/>
      <c r="D1763"/>
      <c r="E1763"/>
      <c r="F1763"/>
      <c r="G1763"/>
    </row>
    <row r="1764" spans="1:7" x14ac:dyDescent="0.25">
      <c r="A1764" s="7"/>
      <c r="B1764"/>
      <c r="C1764" s="8"/>
      <c r="D1764"/>
      <c r="E1764"/>
      <c r="F1764"/>
      <c r="G1764"/>
    </row>
    <row r="1765" spans="1:7" x14ac:dyDescent="0.25">
      <c r="A1765" s="7"/>
      <c r="B1765"/>
      <c r="C1765" s="8"/>
      <c r="D1765"/>
      <c r="E1765"/>
      <c r="F1765"/>
      <c r="G1765"/>
    </row>
    <row r="1766" spans="1:7" x14ac:dyDescent="0.25">
      <c r="A1766" s="7"/>
      <c r="B1766"/>
      <c r="C1766" s="8"/>
      <c r="D1766"/>
      <c r="E1766"/>
      <c r="F1766"/>
      <c r="G1766"/>
    </row>
    <row r="1767" spans="1:7" x14ac:dyDescent="0.25">
      <c r="A1767" s="7"/>
      <c r="B1767"/>
      <c r="C1767" s="8"/>
      <c r="D1767"/>
      <c r="E1767"/>
      <c r="F1767"/>
      <c r="G1767"/>
    </row>
    <row r="1768" spans="1:7" x14ac:dyDescent="0.25">
      <c r="A1768" s="7"/>
      <c r="B1768"/>
      <c r="C1768" s="8"/>
      <c r="D1768"/>
      <c r="E1768"/>
      <c r="F1768"/>
      <c r="G1768"/>
    </row>
    <row r="1769" spans="1:7" x14ac:dyDescent="0.25">
      <c r="A1769" s="7"/>
      <c r="B1769"/>
      <c r="C1769" s="8"/>
      <c r="D1769"/>
      <c r="E1769"/>
      <c r="F1769"/>
      <c r="G1769"/>
    </row>
    <row r="1770" spans="1:7" x14ac:dyDescent="0.25">
      <c r="A1770" s="7"/>
      <c r="B1770"/>
      <c r="C1770" s="8"/>
      <c r="D1770"/>
      <c r="E1770"/>
      <c r="F1770"/>
      <c r="G1770"/>
    </row>
    <row r="1771" spans="1:7" x14ac:dyDescent="0.25">
      <c r="A1771" s="7"/>
      <c r="B1771"/>
      <c r="C1771" s="8"/>
      <c r="D1771"/>
      <c r="E1771"/>
      <c r="F1771"/>
      <c r="G1771"/>
    </row>
    <row r="1772" spans="1:7" x14ac:dyDescent="0.25">
      <c r="A1772" s="7"/>
      <c r="B1772"/>
      <c r="C1772" s="8"/>
      <c r="D1772"/>
      <c r="E1772"/>
      <c r="F1772"/>
      <c r="G1772"/>
    </row>
    <row r="1773" spans="1:7" x14ac:dyDescent="0.25">
      <c r="A1773" s="7"/>
      <c r="B1773"/>
      <c r="C1773" s="8"/>
      <c r="D1773"/>
      <c r="E1773"/>
      <c r="F1773"/>
      <c r="G1773"/>
    </row>
    <row r="1774" spans="1:7" x14ac:dyDescent="0.25">
      <c r="A1774" s="7"/>
      <c r="B1774"/>
      <c r="C1774" s="8"/>
      <c r="D1774"/>
      <c r="E1774"/>
      <c r="F1774"/>
      <c r="G1774"/>
    </row>
    <row r="1775" spans="1:7" x14ac:dyDescent="0.25">
      <c r="A1775" s="7"/>
      <c r="B1775"/>
      <c r="C1775" s="8"/>
      <c r="D1775"/>
      <c r="E1775"/>
      <c r="F1775"/>
      <c r="G1775"/>
    </row>
    <row r="1776" spans="1:7" x14ac:dyDescent="0.25">
      <c r="A1776" s="7"/>
      <c r="B1776"/>
      <c r="C1776" s="8"/>
      <c r="D1776"/>
      <c r="E1776"/>
      <c r="F1776"/>
      <c r="G1776"/>
    </row>
    <row r="1777" spans="1:7" x14ac:dyDescent="0.25">
      <c r="A1777" s="7"/>
      <c r="B1777"/>
      <c r="C1777" s="8"/>
      <c r="D1777"/>
      <c r="E1777"/>
      <c r="F1777"/>
      <c r="G1777"/>
    </row>
    <row r="1778" spans="1:7" x14ac:dyDescent="0.25">
      <c r="A1778" s="7"/>
      <c r="B1778"/>
      <c r="C1778" s="8"/>
      <c r="D1778"/>
      <c r="E1778"/>
      <c r="F1778"/>
      <c r="G1778"/>
    </row>
    <row r="1779" spans="1:7" x14ac:dyDescent="0.25">
      <c r="A1779" s="7"/>
      <c r="B1779"/>
      <c r="C1779" s="8"/>
      <c r="D1779"/>
      <c r="E1779"/>
      <c r="F1779"/>
      <c r="G1779"/>
    </row>
    <row r="1780" spans="1:7" x14ac:dyDescent="0.25">
      <c r="A1780" s="7"/>
      <c r="B1780"/>
      <c r="C1780" s="8"/>
      <c r="D1780"/>
      <c r="E1780"/>
      <c r="F1780"/>
      <c r="G1780"/>
    </row>
    <row r="1781" spans="1:7" x14ac:dyDescent="0.25">
      <c r="A1781" s="7"/>
      <c r="B1781"/>
      <c r="C1781" s="8"/>
      <c r="D1781"/>
      <c r="E1781"/>
      <c r="F1781"/>
      <c r="G1781"/>
    </row>
    <row r="1782" spans="1:7" x14ac:dyDescent="0.25">
      <c r="A1782" s="7"/>
      <c r="B1782"/>
      <c r="C1782" s="8"/>
      <c r="D1782"/>
      <c r="E1782"/>
      <c r="F1782"/>
      <c r="G1782"/>
    </row>
    <row r="1783" spans="1:7" x14ac:dyDescent="0.25">
      <c r="A1783" s="7"/>
      <c r="B1783"/>
      <c r="C1783" s="8"/>
      <c r="D1783"/>
      <c r="E1783"/>
      <c r="F1783"/>
      <c r="G1783"/>
    </row>
    <row r="1784" spans="1:7" x14ac:dyDescent="0.25">
      <c r="A1784" s="7"/>
      <c r="B1784"/>
      <c r="C1784" s="8"/>
      <c r="D1784"/>
      <c r="E1784"/>
      <c r="F1784"/>
      <c r="G1784"/>
    </row>
    <row r="1785" spans="1:7" x14ac:dyDescent="0.25">
      <c r="A1785" s="7"/>
      <c r="B1785"/>
      <c r="C1785" s="8"/>
      <c r="D1785"/>
      <c r="E1785"/>
      <c r="F1785"/>
      <c r="G1785"/>
    </row>
    <row r="1786" spans="1:7" x14ac:dyDescent="0.25">
      <c r="A1786" s="7"/>
      <c r="B1786"/>
      <c r="C1786" s="8"/>
      <c r="D1786"/>
      <c r="E1786"/>
      <c r="F1786"/>
      <c r="G1786"/>
    </row>
    <row r="1787" spans="1:7" x14ac:dyDescent="0.25">
      <c r="A1787" s="7"/>
      <c r="B1787"/>
      <c r="C1787" s="8"/>
      <c r="D1787"/>
      <c r="E1787"/>
      <c r="F1787"/>
      <c r="G1787"/>
    </row>
    <row r="1788" spans="1:7" x14ac:dyDescent="0.25">
      <c r="A1788" s="7"/>
      <c r="B1788"/>
      <c r="C1788" s="8"/>
      <c r="D1788"/>
      <c r="E1788"/>
      <c r="F1788"/>
      <c r="G1788"/>
    </row>
    <row r="1789" spans="1:7" x14ac:dyDescent="0.25">
      <c r="A1789" s="7"/>
      <c r="B1789"/>
      <c r="C1789" s="8"/>
      <c r="D1789"/>
      <c r="E1789"/>
      <c r="F1789"/>
      <c r="G1789"/>
    </row>
    <row r="1790" spans="1:7" x14ac:dyDescent="0.25">
      <c r="A1790" s="7"/>
      <c r="B1790"/>
      <c r="C1790" s="8"/>
      <c r="D1790"/>
      <c r="E1790"/>
      <c r="F1790"/>
      <c r="G1790"/>
    </row>
    <row r="1791" spans="1:7" x14ac:dyDescent="0.25">
      <c r="A1791" s="7"/>
      <c r="B1791"/>
      <c r="C1791" s="8"/>
      <c r="D1791"/>
      <c r="E1791"/>
      <c r="F1791"/>
      <c r="G1791"/>
    </row>
    <row r="1792" spans="1:7" x14ac:dyDescent="0.25">
      <c r="A1792" s="7"/>
      <c r="B1792"/>
      <c r="C1792" s="8"/>
      <c r="D1792"/>
      <c r="E1792"/>
      <c r="F1792"/>
      <c r="G1792"/>
    </row>
    <row r="1793" spans="1:7" x14ac:dyDescent="0.25">
      <c r="A1793" s="7"/>
      <c r="B1793"/>
      <c r="C1793" s="8"/>
      <c r="D1793"/>
      <c r="E1793"/>
      <c r="F1793"/>
      <c r="G1793"/>
    </row>
    <row r="1794" spans="1:7" x14ac:dyDescent="0.25">
      <c r="A1794" s="7"/>
      <c r="B1794"/>
      <c r="C1794" s="8"/>
      <c r="D1794"/>
      <c r="E1794"/>
      <c r="F1794"/>
      <c r="G1794"/>
    </row>
    <row r="1795" spans="1:7" x14ac:dyDescent="0.25">
      <c r="A1795" s="7"/>
      <c r="B1795"/>
      <c r="C1795" s="8"/>
      <c r="D1795"/>
      <c r="E1795"/>
      <c r="F1795"/>
      <c r="G1795"/>
    </row>
    <row r="1796" spans="1:7" x14ac:dyDescent="0.25">
      <c r="A1796" s="7"/>
      <c r="B1796"/>
      <c r="C1796" s="8"/>
      <c r="D1796"/>
      <c r="E1796"/>
      <c r="F1796"/>
      <c r="G1796"/>
    </row>
    <row r="1797" spans="1:7" x14ac:dyDescent="0.25">
      <c r="A1797" s="7"/>
      <c r="B1797"/>
      <c r="C1797" s="8"/>
      <c r="D1797"/>
      <c r="E1797"/>
      <c r="F1797"/>
      <c r="G1797"/>
    </row>
    <row r="1798" spans="1:7" x14ac:dyDescent="0.25">
      <c r="A1798" s="7"/>
      <c r="B1798"/>
      <c r="C1798" s="8"/>
      <c r="D1798"/>
      <c r="E1798"/>
      <c r="F1798"/>
      <c r="G1798"/>
    </row>
    <row r="1799" spans="1:7" x14ac:dyDescent="0.25">
      <c r="A1799" s="7"/>
      <c r="B1799"/>
      <c r="C1799" s="8"/>
      <c r="D1799"/>
      <c r="E1799"/>
      <c r="F1799"/>
      <c r="G1799"/>
    </row>
    <row r="1800" spans="1:7" x14ac:dyDescent="0.25">
      <c r="A1800" s="7"/>
      <c r="B1800"/>
      <c r="C1800" s="8"/>
      <c r="D1800"/>
      <c r="E1800"/>
      <c r="F1800"/>
      <c r="G1800"/>
    </row>
    <row r="1801" spans="1:7" x14ac:dyDescent="0.25">
      <c r="A1801" s="7"/>
      <c r="B1801"/>
      <c r="C1801" s="8"/>
      <c r="D1801"/>
      <c r="E1801"/>
      <c r="F1801"/>
      <c r="G1801"/>
    </row>
    <row r="1802" spans="1:7" x14ac:dyDescent="0.25">
      <c r="A1802" s="7"/>
      <c r="B1802"/>
      <c r="C1802" s="8"/>
      <c r="D1802"/>
      <c r="E1802"/>
      <c r="F1802"/>
      <c r="G1802"/>
    </row>
    <row r="1803" spans="1:7" x14ac:dyDescent="0.25">
      <c r="A1803" s="7"/>
      <c r="B1803"/>
      <c r="C1803" s="8"/>
      <c r="D1803"/>
      <c r="E1803"/>
      <c r="F1803"/>
      <c r="G1803"/>
    </row>
    <row r="1804" spans="1:7" x14ac:dyDescent="0.25">
      <c r="A1804" s="7"/>
      <c r="B1804"/>
      <c r="C1804" s="8"/>
      <c r="D1804"/>
      <c r="E1804"/>
      <c r="F1804"/>
      <c r="G1804"/>
    </row>
    <row r="1805" spans="1:7" x14ac:dyDescent="0.25">
      <c r="A1805" s="7"/>
      <c r="B1805"/>
      <c r="C1805" s="8"/>
      <c r="D1805"/>
      <c r="E1805"/>
      <c r="F1805"/>
      <c r="G1805"/>
    </row>
    <row r="1806" spans="1:7" x14ac:dyDescent="0.25">
      <c r="A1806" s="7"/>
      <c r="B1806"/>
      <c r="C1806" s="8"/>
      <c r="D1806"/>
      <c r="E1806"/>
      <c r="F1806"/>
      <c r="G1806"/>
    </row>
    <row r="1807" spans="1:7" x14ac:dyDescent="0.25">
      <c r="A1807" s="7"/>
      <c r="B1807"/>
      <c r="C1807" s="8"/>
      <c r="D1807"/>
      <c r="E1807"/>
      <c r="F1807"/>
      <c r="G1807"/>
    </row>
    <row r="1808" spans="1:7" x14ac:dyDescent="0.25">
      <c r="A1808" s="7"/>
      <c r="B1808"/>
      <c r="C1808" s="8"/>
      <c r="D1808"/>
      <c r="E1808"/>
      <c r="F1808"/>
      <c r="G1808"/>
    </row>
    <row r="1809" spans="1:7" x14ac:dyDescent="0.25">
      <c r="A1809" s="7"/>
      <c r="B1809"/>
      <c r="C1809" s="8"/>
      <c r="D1809"/>
      <c r="E1809"/>
      <c r="F1809"/>
      <c r="G1809"/>
    </row>
    <row r="1810" spans="1:7" x14ac:dyDescent="0.25">
      <c r="A1810" s="7"/>
      <c r="B1810"/>
      <c r="C1810" s="8"/>
      <c r="D1810"/>
      <c r="E1810"/>
      <c r="F1810"/>
      <c r="G1810"/>
    </row>
    <row r="1811" spans="1:7" x14ac:dyDescent="0.25">
      <c r="A1811" s="7"/>
      <c r="B1811"/>
      <c r="C1811" s="8"/>
      <c r="D1811"/>
      <c r="E1811"/>
      <c r="F1811"/>
      <c r="G1811"/>
    </row>
    <row r="1812" spans="1:7" x14ac:dyDescent="0.25">
      <c r="A1812" s="7"/>
      <c r="B1812"/>
      <c r="C1812" s="8"/>
      <c r="D1812"/>
      <c r="E1812"/>
      <c r="F1812"/>
      <c r="G1812"/>
    </row>
    <row r="1813" spans="1:7" x14ac:dyDescent="0.25">
      <c r="A1813" s="7"/>
      <c r="B1813"/>
      <c r="C1813" s="8"/>
      <c r="D1813"/>
      <c r="E1813"/>
      <c r="F1813"/>
      <c r="G1813"/>
    </row>
    <row r="1814" spans="1:7" x14ac:dyDescent="0.25">
      <c r="A1814" s="7"/>
      <c r="B1814"/>
      <c r="C1814" s="8"/>
      <c r="D1814"/>
      <c r="E1814"/>
      <c r="F1814"/>
      <c r="G1814"/>
    </row>
    <row r="1815" spans="1:7" x14ac:dyDescent="0.25">
      <c r="A1815" s="7"/>
      <c r="B1815"/>
      <c r="C1815" s="8"/>
      <c r="D1815"/>
      <c r="E1815"/>
      <c r="F1815"/>
      <c r="G1815"/>
    </row>
    <row r="1816" spans="1:7" x14ac:dyDescent="0.25">
      <c r="A1816" s="7"/>
      <c r="B1816"/>
      <c r="C1816" s="8"/>
      <c r="D1816"/>
      <c r="E1816"/>
      <c r="F1816"/>
      <c r="G1816"/>
    </row>
    <row r="1817" spans="1:7" x14ac:dyDescent="0.25">
      <c r="A1817" s="7"/>
      <c r="B1817"/>
      <c r="C1817" s="8"/>
      <c r="D1817"/>
      <c r="E1817"/>
      <c r="F1817"/>
      <c r="G1817"/>
    </row>
    <row r="1818" spans="1:7" x14ac:dyDescent="0.25">
      <c r="A1818" s="7"/>
      <c r="B1818"/>
      <c r="C1818" s="8"/>
      <c r="D1818"/>
      <c r="E1818"/>
      <c r="F1818"/>
      <c r="G1818"/>
    </row>
    <row r="1819" spans="1:7" x14ac:dyDescent="0.25">
      <c r="A1819" s="7"/>
      <c r="B1819"/>
      <c r="C1819" s="8"/>
      <c r="D1819"/>
      <c r="E1819"/>
      <c r="F1819"/>
      <c r="G1819"/>
    </row>
    <row r="1820" spans="1:7" x14ac:dyDescent="0.25">
      <c r="A1820" s="7"/>
      <c r="B1820"/>
      <c r="C1820" s="8"/>
      <c r="D1820"/>
      <c r="E1820"/>
      <c r="F1820"/>
      <c r="G1820"/>
    </row>
    <row r="1821" spans="1:7" x14ac:dyDescent="0.25">
      <c r="A1821" s="7"/>
      <c r="B1821"/>
      <c r="C1821" s="8"/>
      <c r="D1821"/>
      <c r="E1821"/>
      <c r="F1821"/>
      <c r="G1821"/>
    </row>
    <row r="1822" spans="1:7" x14ac:dyDescent="0.25">
      <c r="A1822" s="7"/>
      <c r="B1822"/>
      <c r="C1822" s="8"/>
      <c r="D1822"/>
      <c r="E1822"/>
      <c r="F1822"/>
      <c r="G1822"/>
    </row>
    <row r="1823" spans="1:7" x14ac:dyDescent="0.25">
      <c r="A1823" s="7"/>
      <c r="B1823"/>
      <c r="C1823" s="8"/>
      <c r="D1823"/>
      <c r="E1823"/>
      <c r="F1823"/>
      <c r="G1823"/>
    </row>
    <row r="1824" spans="1:7" x14ac:dyDescent="0.25">
      <c r="A1824" s="7"/>
      <c r="B1824"/>
      <c r="C1824" s="8"/>
      <c r="D1824"/>
      <c r="E1824"/>
      <c r="F1824"/>
      <c r="G1824"/>
    </row>
    <row r="1825" spans="1:7" x14ac:dyDescent="0.25">
      <c r="A1825" s="7"/>
      <c r="B1825"/>
      <c r="C1825" s="8"/>
      <c r="D1825"/>
      <c r="E1825"/>
      <c r="F1825"/>
      <c r="G1825"/>
    </row>
    <row r="1826" spans="1:7" x14ac:dyDescent="0.25">
      <c r="A1826" s="7"/>
      <c r="B1826"/>
      <c r="C1826" s="8"/>
      <c r="D1826"/>
      <c r="E1826"/>
      <c r="F1826"/>
      <c r="G1826"/>
    </row>
    <row r="1827" spans="1:7" x14ac:dyDescent="0.25">
      <c r="A1827" s="7"/>
      <c r="B1827"/>
      <c r="C1827" s="8"/>
      <c r="D1827"/>
      <c r="E1827"/>
      <c r="F1827"/>
      <c r="G1827"/>
    </row>
    <row r="1828" spans="1:7" x14ac:dyDescent="0.25">
      <c r="A1828" s="7"/>
      <c r="B1828"/>
      <c r="C1828" s="8"/>
      <c r="D1828"/>
      <c r="E1828"/>
      <c r="F1828"/>
      <c r="G1828"/>
    </row>
    <row r="1829" spans="1:7" x14ac:dyDescent="0.25">
      <c r="A1829" s="7"/>
      <c r="B1829"/>
      <c r="C1829" s="8"/>
      <c r="D1829"/>
      <c r="E1829"/>
      <c r="F1829"/>
      <c r="G1829"/>
    </row>
    <row r="1830" spans="1:7" x14ac:dyDescent="0.25">
      <c r="A1830" s="7"/>
      <c r="B1830"/>
      <c r="C1830" s="8"/>
      <c r="D1830"/>
      <c r="E1830"/>
      <c r="F1830"/>
      <c r="G1830"/>
    </row>
    <row r="1831" spans="1:7" x14ac:dyDescent="0.25">
      <c r="A1831" s="7"/>
      <c r="B1831"/>
      <c r="C1831" s="8"/>
      <c r="D1831"/>
      <c r="E1831"/>
      <c r="F1831"/>
      <c r="G1831"/>
    </row>
    <row r="1832" spans="1:7" x14ac:dyDescent="0.25">
      <c r="A1832" s="7"/>
      <c r="B1832"/>
      <c r="C1832" s="8"/>
      <c r="D1832"/>
      <c r="E1832"/>
      <c r="F1832"/>
      <c r="G1832"/>
    </row>
    <row r="1833" spans="1:7" x14ac:dyDescent="0.25">
      <c r="A1833" s="7"/>
      <c r="B1833"/>
      <c r="C1833" s="8"/>
      <c r="D1833"/>
      <c r="E1833"/>
      <c r="F1833"/>
      <c r="G1833"/>
    </row>
    <row r="1834" spans="1:7" x14ac:dyDescent="0.25">
      <c r="A1834" s="7"/>
      <c r="B1834"/>
      <c r="C1834" s="8"/>
      <c r="D1834"/>
      <c r="E1834"/>
      <c r="F1834"/>
      <c r="G1834"/>
    </row>
    <row r="1835" spans="1:7" x14ac:dyDescent="0.25">
      <c r="A1835" s="7"/>
      <c r="B1835"/>
      <c r="C1835" s="8"/>
      <c r="D1835"/>
      <c r="E1835"/>
      <c r="F1835"/>
      <c r="G1835"/>
    </row>
    <row r="1836" spans="1:7" x14ac:dyDescent="0.25">
      <c r="A1836" s="7"/>
      <c r="B1836"/>
      <c r="C1836" s="8"/>
      <c r="D1836"/>
      <c r="E1836"/>
      <c r="F1836"/>
      <c r="G1836"/>
    </row>
    <row r="1837" spans="1:7" x14ac:dyDescent="0.25">
      <c r="A1837" s="7"/>
      <c r="B1837"/>
      <c r="C1837" s="8"/>
      <c r="D1837"/>
      <c r="E1837"/>
      <c r="F1837"/>
      <c r="G1837"/>
    </row>
    <row r="1838" spans="1:7" x14ac:dyDescent="0.25">
      <c r="A1838" s="7"/>
      <c r="B1838"/>
      <c r="C1838" s="8"/>
      <c r="D1838"/>
      <c r="E1838"/>
      <c r="F1838"/>
      <c r="G1838"/>
    </row>
    <row r="1839" spans="1:7" x14ac:dyDescent="0.25">
      <c r="A1839" s="7"/>
      <c r="B1839"/>
      <c r="C1839" s="8"/>
      <c r="D1839"/>
      <c r="E1839"/>
      <c r="F1839"/>
      <c r="G1839"/>
    </row>
    <row r="1840" spans="1:7" x14ac:dyDescent="0.25">
      <c r="A1840" s="7"/>
      <c r="B1840"/>
      <c r="C1840" s="8"/>
      <c r="D1840"/>
      <c r="E1840"/>
      <c r="F1840"/>
      <c r="G1840"/>
    </row>
    <row r="1841" spans="1:7" x14ac:dyDescent="0.25">
      <c r="A1841" s="7"/>
      <c r="B1841"/>
      <c r="C1841" s="8"/>
      <c r="D1841"/>
      <c r="E1841"/>
      <c r="F1841"/>
      <c r="G1841"/>
    </row>
    <row r="1842" spans="1:7" x14ac:dyDescent="0.25">
      <c r="A1842" s="7"/>
      <c r="B1842"/>
      <c r="C1842" s="8"/>
      <c r="D1842"/>
      <c r="E1842"/>
      <c r="F1842"/>
      <c r="G1842"/>
    </row>
    <row r="1843" spans="1:7" x14ac:dyDescent="0.25">
      <c r="A1843" s="7"/>
      <c r="B1843"/>
      <c r="C1843" s="8"/>
      <c r="D1843"/>
      <c r="E1843"/>
      <c r="F1843"/>
      <c r="G1843"/>
    </row>
    <row r="1844" spans="1:7" x14ac:dyDescent="0.25">
      <c r="A1844" s="7"/>
      <c r="B1844"/>
      <c r="C1844" s="8"/>
      <c r="D1844"/>
      <c r="E1844"/>
      <c r="F1844"/>
      <c r="G1844"/>
    </row>
    <row r="1845" spans="1:7" x14ac:dyDescent="0.25">
      <c r="A1845" s="7"/>
      <c r="B1845"/>
      <c r="C1845" s="8"/>
      <c r="D1845"/>
      <c r="E1845"/>
      <c r="F1845"/>
      <c r="G1845"/>
    </row>
    <row r="1846" spans="1:7" x14ac:dyDescent="0.25">
      <c r="A1846" s="7"/>
      <c r="B1846"/>
      <c r="C1846" s="8"/>
      <c r="D1846"/>
      <c r="E1846"/>
      <c r="F1846"/>
      <c r="G1846"/>
    </row>
    <row r="1847" spans="1:7" x14ac:dyDescent="0.25">
      <c r="A1847" s="7"/>
      <c r="B1847"/>
      <c r="C1847" s="8"/>
      <c r="D1847"/>
      <c r="E1847"/>
      <c r="F1847"/>
      <c r="G1847"/>
    </row>
    <row r="1848" spans="1:7" x14ac:dyDescent="0.25">
      <c r="A1848" s="7"/>
      <c r="B1848"/>
      <c r="C1848" s="8"/>
      <c r="D1848"/>
      <c r="E1848"/>
      <c r="F1848"/>
      <c r="G1848"/>
    </row>
    <row r="1849" spans="1:7" x14ac:dyDescent="0.25">
      <c r="A1849" s="7"/>
      <c r="B1849"/>
      <c r="C1849" s="8"/>
      <c r="D1849"/>
      <c r="E1849"/>
      <c r="F1849"/>
      <c r="G1849"/>
    </row>
    <row r="1850" spans="1:7" x14ac:dyDescent="0.25">
      <c r="A1850" s="7"/>
      <c r="B1850"/>
      <c r="C1850" s="8"/>
      <c r="D1850"/>
      <c r="E1850"/>
      <c r="F1850"/>
      <c r="G1850"/>
    </row>
    <row r="1851" spans="1:7" x14ac:dyDescent="0.25">
      <c r="A1851" s="7"/>
      <c r="B1851"/>
      <c r="C1851" s="8"/>
      <c r="D1851"/>
      <c r="E1851"/>
      <c r="F1851"/>
      <c r="G1851"/>
    </row>
    <row r="1852" spans="1:7" x14ac:dyDescent="0.25">
      <c r="A1852" s="7"/>
      <c r="B1852"/>
      <c r="C1852" s="8"/>
      <c r="D1852"/>
      <c r="E1852"/>
      <c r="F1852"/>
      <c r="G1852"/>
    </row>
    <row r="1853" spans="1:7" x14ac:dyDescent="0.25">
      <c r="A1853" s="7"/>
      <c r="B1853"/>
      <c r="C1853" s="8"/>
      <c r="D1853"/>
      <c r="E1853"/>
      <c r="F1853"/>
      <c r="G1853"/>
    </row>
    <row r="1854" spans="1:7" x14ac:dyDescent="0.25">
      <c r="A1854" s="7"/>
      <c r="B1854"/>
      <c r="C1854" s="8"/>
      <c r="D1854"/>
      <c r="E1854"/>
      <c r="F1854"/>
      <c r="G1854"/>
    </row>
    <row r="1855" spans="1:7" x14ac:dyDescent="0.25">
      <c r="A1855" s="7"/>
      <c r="B1855"/>
      <c r="C1855" s="8"/>
      <c r="D1855"/>
      <c r="E1855"/>
      <c r="F1855"/>
      <c r="G1855"/>
    </row>
    <row r="1856" spans="1:7" x14ac:dyDescent="0.25">
      <c r="A1856" s="7"/>
      <c r="B1856"/>
      <c r="C1856" s="8"/>
      <c r="D1856"/>
      <c r="E1856"/>
      <c r="F1856"/>
      <c r="G1856"/>
    </row>
    <row r="1857" spans="1:7" x14ac:dyDescent="0.25">
      <c r="A1857" s="7"/>
      <c r="B1857"/>
      <c r="C1857" s="8"/>
      <c r="D1857"/>
      <c r="E1857"/>
      <c r="F1857"/>
      <c r="G1857"/>
    </row>
    <row r="1858" spans="1:7" x14ac:dyDescent="0.25">
      <c r="A1858" s="7"/>
      <c r="B1858"/>
      <c r="C1858" s="8"/>
      <c r="D1858"/>
      <c r="E1858"/>
      <c r="F1858"/>
      <c r="G1858"/>
    </row>
    <row r="1859" spans="1:7" x14ac:dyDescent="0.25">
      <c r="A1859" s="7"/>
      <c r="B1859"/>
      <c r="C1859" s="8"/>
      <c r="D1859"/>
      <c r="E1859"/>
      <c r="F1859"/>
      <c r="G1859"/>
    </row>
    <row r="1860" spans="1:7" x14ac:dyDescent="0.25">
      <c r="A1860" s="7"/>
      <c r="B1860"/>
      <c r="C1860" s="8"/>
      <c r="D1860"/>
      <c r="E1860"/>
      <c r="F1860"/>
      <c r="G1860"/>
    </row>
    <row r="1861" spans="1:7" x14ac:dyDescent="0.25">
      <c r="A1861" s="7"/>
      <c r="B1861"/>
      <c r="C1861" s="8"/>
      <c r="D1861"/>
      <c r="E1861"/>
      <c r="F1861"/>
      <c r="G1861"/>
    </row>
    <row r="1862" spans="1:7" x14ac:dyDescent="0.25">
      <c r="A1862" s="7"/>
      <c r="B1862"/>
      <c r="C1862" s="8"/>
      <c r="D1862"/>
      <c r="E1862"/>
      <c r="F1862"/>
      <c r="G1862"/>
    </row>
    <row r="1863" spans="1:7" x14ac:dyDescent="0.25">
      <c r="A1863" s="7"/>
      <c r="B1863"/>
      <c r="C1863" s="8"/>
      <c r="D1863"/>
      <c r="E1863"/>
      <c r="F1863"/>
      <c r="G1863"/>
    </row>
    <row r="1864" spans="1:7" x14ac:dyDescent="0.25">
      <c r="A1864" s="7"/>
      <c r="B1864"/>
      <c r="C1864" s="8"/>
      <c r="D1864"/>
      <c r="E1864"/>
      <c r="F1864"/>
      <c r="G1864"/>
    </row>
    <row r="1865" spans="1:7" x14ac:dyDescent="0.25">
      <c r="A1865" s="7"/>
      <c r="B1865"/>
      <c r="C1865" s="8"/>
      <c r="D1865"/>
      <c r="E1865"/>
      <c r="F1865"/>
      <c r="G1865"/>
    </row>
    <row r="1866" spans="1:7" x14ac:dyDescent="0.25">
      <c r="A1866" s="7"/>
      <c r="B1866"/>
      <c r="C1866" s="8"/>
      <c r="D1866"/>
      <c r="E1866"/>
      <c r="F1866"/>
      <c r="G1866"/>
    </row>
    <row r="1867" spans="1:7" x14ac:dyDescent="0.25">
      <c r="A1867" s="7"/>
      <c r="B1867"/>
      <c r="C1867" s="8"/>
      <c r="D1867"/>
      <c r="E1867"/>
      <c r="F1867"/>
      <c r="G1867"/>
    </row>
    <row r="1868" spans="1:7" x14ac:dyDescent="0.25">
      <c r="A1868" s="7"/>
      <c r="B1868"/>
      <c r="C1868" s="8"/>
      <c r="D1868"/>
      <c r="E1868"/>
      <c r="F1868"/>
      <c r="G1868"/>
    </row>
    <row r="1869" spans="1:7" x14ac:dyDescent="0.25">
      <c r="A1869" s="7"/>
      <c r="B1869"/>
      <c r="C1869" s="8"/>
      <c r="D1869"/>
      <c r="E1869"/>
      <c r="F1869"/>
      <c r="G1869"/>
    </row>
    <row r="1870" spans="1:7" x14ac:dyDescent="0.25">
      <c r="A1870" s="7"/>
      <c r="B1870"/>
      <c r="C1870" s="8"/>
      <c r="D1870"/>
      <c r="E1870"/>
      <c r="F1870"/>
      <c r="G1870"/>
    </row>
    <row r="1871" spans="1:7" x14ac:dyDescent="0.25">
      <c r="A1871" s="7"/>
      <c r="B1871"/>
      <c r="C1871" s="8"/>
      <c r="D1871"/>
      <c r="E1871"/>
      <c r="F1871"/>
      <c r="G1871"/>
    </row>
    <row r="1872" spans="1:7" x14ac:dyDescent="0.25">
      <c r="A1872" s="7"/>
      <c r="B1872"/>
      <c r="C1872" s="8"/>
      <c r="D1872"/>
      <c r="E1872"/>
      <c r="F1872"/>
      <c r="G1872"/>
    </row>
    <row r="1873" spans="1:7" x14ac:dyDescent="0.25">
      <c r="A1873" s="7"/>
      <c r="B1873"/>
      <c r="C1873" s="8"/>
      <c r="D1873"/>
      <c r="E1873"/>
      <c r="F1873"/>
      <c r="G1873"/>
    </row>
    <row r="1874" spans="1:7" x14ac:dyDescent="0.25">
      <c r="A1874" s="7"/>
      <c r="B1874"/>
      <c r="C1874" s="8"/>
      <c r="D1874"/>
      <c r="E1874"/>
      <c r="F1874"/>
      <c r="G1874"/>
    </row>
    <row r="1875" spans="1:7" x14ac:dyDescent="0.25">
      <c r="A1875" s="7"/>
      <c r="B1875"/>
      <c r="C1875" s="8"/>
      <c r="D1875"/>
      <c r="E1875"/>
      <c r="F1875"/>
      <c r="G1875"/>
    </row>
    <row r="1876" spans="1:7" x14ac:dyDescent="0.25">
      <c r="A1876" s="7"/>
      <c r="B1876"/>
      <c r="C1876" s="8"/>
      <c r="D1876"/>
      <c r="E1876"/>
      <c r="F1876"/>
      <c r="G1876"/>
    </row>
    <row r="1877" spans="1:7" x14ac:dyDescent="0.25">
      <c r="A1877" s="7"/>
      <c r="B1877"/>
      <c r="C1877" s="8"/>
      <c r="D1877"/>
      <c r="E1877"/>
      <c r="F1877"/>
      <c r="G1877"/>
    </row>
    <row r="1878" spans="1:7" x14ac:dyDescent="0.25">
      <c r="A1878" s="7"/>
      <c r="B1878"/>
      <c r="C1878" s="8"/>
      <c r="D1878"/>
      <c r="E1878"/>
      <c r="F1878"/>
      <c r="G1878"/>
    </row>
    <row r="1879" spans="1:7" x14ac:dyDescent="0.25">
      <c r="A1879" s="7"/>
      <c r="B1879"/>
      <c r="C1879" s="8"/>
      <c r="D1879"/>
      <c r="E1879"/>
      <c r="F1879"/>
      <c r="G1879"/>
    </row>
    <row r="1880" spans="1:7" x14ac:dyDescent="0.25">
      <c r="A1880" s="7"/>
      <c r="B1880"/>
      <c r="C1880" s="8"/>
      <c r="D1880"/>
      <c r="E1880"/>
      <c r="F1880"/>
      <c r="G1880"/>
    </row>
    <row r="1881" spans="1:7" x14ac:dyDescent="0.25">
      <c r="A1881" s="7"/>
      <c r="B1881"/>
      <c r="C1881" s="8"/>
      <c r="D1881"/>
      <c r="E1881"/>
      <c r="F1881"/>
      <c r="G1881"/>
    </row>
    <row r="1882" spans="1:7" x14ac:dyDescent="0.25">
      <c r="A1882" s="7"/>
      <c r="B1882"/>
      <c r="C1882" s="8"/>
      <c r="D1882"/>
      <c r="E1882"/>
      <c r="F1882"/>
      <c r="G1882"/>
    </row>
    <row r="1883" spans="1:7" x14ac:dyDescent="0.25">
      <c r="A1883" s="7"/>
      <c r="B1883"/>
      <c r="C1883" s="8"/>
      <c r="D1883"/>
      <c r="E1883"/>
      <c r="F1883"/>
      <c r="G1883"/>
    </row>
    <row r="1884" spans="1:7" x14ac:dyDescent="0.25">
      <c r="A1884" s="7"/>
      <c r="B1884"/>
      <c r="C1884" s="8"/>
      <c r="D1884"/>
      <c r="E1884"/>
      <c r="F1884"/>
      <c r="G1884"/>
    </row>
    <row r="1885" spans="1:7" x14ac:dyDescent="0.25">
      <c r="A1885" s="7"/>
      <c r="B1885"/>
      <c r="C1885" s="8"/>
      <c r="D1885"/>
      <c r="E1885"/>
      <c r="F1885"/>
      <c r="G1885"/>
    </row>
    <row r="1886" spans="1:7" x14ac:dyDescent="0.25">
      <c r="A1886" s="7"/>
      <c r="B1886"/>
      <c r="C1886" s="8"/>
      <c r="D1886"/>
      <c r="E1886"/>
      <c r="F1886"/>
      <c r="G1886"/>
    </row>
    <row r="1887" spans="1:7" x14ac:dyDescent="0.25">
      <c r="A1887" s="7"/>
      <c r="B1887"/>
      <c r="C1887" s="8"/>
      <c r="D1887"/>
      <c r="E1887"/>
      <c r="F1887"/>
      <c r="G1887"/>
    </row>
    <row r="1888" spans="1:7" x14ac:dyDescent="0.25">
      <c r="A1888" s="7"/>
      <c r="B1888"/>
      <c r="C1888" s="8"/>
      <c r="D1888"/>
      <c r="E1888"/>
      <c r="F1888"/>
      <c r="G1888"/>
    </row>
    <row r="1889" spans="1:7" x14ac:dyDescent="0.25">
      <c r="A1889" s="7"/>
      <c r="B1889"/>
      <c r="C1889" s="8"/>
      <c r="D1889"/>
      <c r="E1889"/>
      <c r="F1889"/>
      <c r="G1889"/>
    </row>
    <row r="1890" spans="1:7" x14ac:dyDescent="0.25">
      <c r="A1890" s="7"/>
      <c r="B1890"/>
      <c r="C1890" s="8"/>
      <c r="D1890"/>
      <c r="E1890"/>
      <c r="F1890"/>
      <c r="G1890"/>
    </row>
    <row r="1891" spans="1:7" x14ac:dyDescent="0.25">
      <c r="A1891" s="7"/>
      <c r="B1891"/>
      <c r="C1891" s="8"/>
      <c r="D1891"/>
      <c r="E1891"/>
      <c r="F1891"/>
      <c r="G1891"/>
    </row>
    <row r="1892" spans="1:7" x14ac:dyDescent="0.25">
      <c r="A1892" s="7"/>
      <c r="B1892"/>
      <c r="C1892" s="8"/>
      <c r="D1892"/>
      <c r="E1892"/>
      <c r="F1892"/>
      <c r="G1892"/>
    </row>
    <row r="1893" spans="1:7" x14ac:dyDescent="0.25">
      <c r="A1893" s="7"/>
      <c r="B1893"/>
      <c r="C1893" s="8"/>
      <c r="D1893"/>
      <c r="E1893"/>
      <c r="F1893"/>
      <c r="G1893"/>
    </row>
    <row r="1894" spans="1:7" x14ac:dyDescent="0.25">
      <c r="A1894" s="7"/>
      <c r="B1894"/>
      <c r="C1894" s="8"/>
      <c r="D1894"/>
      <c r="E1894"/>
      <c r="F1894"/>
      <c r="G1894"/>
    </row>
    <row r="1895" spans="1:7" x14ac:dyDescent="0.25">
      <c r="A1895" s="7"/>
      <c r="B1895"/>
      <c r="C1895" s="8"/>
      <c r="D1895"/>
      <c r="E1895"/>
      <c r="F1895"/>
      <c r="G1895"/>
    </row>
    <row r="1896" spans="1:7" x14ac:dyDescent="0.25">
      <c r="A1896" s="7"/>
      <c r="B1896"/>
      <c r="C1896" s="8"/>
      <c r="D1896"/>
      <c r="E1896"/>
      <c r="F1896"/>
      <c r="G1896"/>
    </row>
    <row r="1897" spans="1:7" x14ac:dyDescent="0.25">
      <c r="A1897" s="7"/>
      <c r="B1897"/>
      <c r="C1897" s="8"/>
      <c r="D1897"/>
      <c r="E1897"/>
      <c r="F1897"/>
      <c r="G1897"/>
    </row>
    <row r="1898" spans="1:7" x14ac:dyDescent="0.25">
      <c r="A1898" s="7"/>
      <c r="B1898"/>
      <c r="C1898" s="8"/>
      <c r="D1898"/>
      <c r="E1898"/>
      <c r="F1898"/>
      <c r="G1898"/>
    </row>
    <row r="1899" spans="1:7" x14ac:dyDescent="0.25">
      <c r="A1899" s="7"/>
      <c r="B1899"/>
      <c r="C1899" s="8"/>
      <c r="D1899"/>
      <c r="E1899"/>
      <c r="F1899"/>
      <c r="G1899"/>
    </row>
    <row r="1900" spans="1:7" x14ac:dyDescent="0.25">
      <c r="A1900" s="7"/>
      <c r="B1900"/>
      <c r="C1900" s="8"/>
      <c r="D1900"/>
      <c r="E1900"/>
      <c r="F1900"/>
      <c r="G1900"/>
    </row>
    <row r="1901" spans="1:7" x14ac:dyDescent="0.25">
      <c r="A1901" s="7"/>
      <c r="B1901"/>
      <c r="C1901" s="8"/>
      <c r="D1901"/>
      <c r="E1901"/>
      <c r="F1901"/>
      <c r="G1901"/>
    </row>
    <row r="1902" spans="1:7" x14ac:dyDescent="0.25">
      <c r="A1902" s="7"/>
      <c r="B1902"/>
      <c r="C1902" s="8"/>
      <c r="D1902"/>
      <c r="E1902"/>
      <c r="F1902"/>
      <c r="G1902"/>
    </row>
    <row r="1903" spans="1:7" x14ac:dyDescent="0.25">
      <c r="A1903" s="7"/>
      <c r="B1903"/>
      <c r="C1903" s="8"/>
      <c r="D1903"/>
      <c r="E1903"/>
      <c r="F1903"/>
      <c r="G1903"/>
    </row>
    <row r="1904" spans="1:7" x14ac:dyDescent="0.25">
      <c r="A1904" s="7"/>
      <c r="B1904"/>
      <c r="C1904" s="8"/>
      <c r="D1904"/>
      <c r="E1904"/>
      <c r="F1904"/>
      <c r="G1904"/>
    </row>
    <row r="1905" spans="1:7" x14ac:dyDescent="0.25">
      <c r="A1905" s="7"/>
      <c r="B1905"/>
      <c r="C1905" s="8"/>
      <c r="D1905"/>
      <c r="E1905"/>
      <c r="F1905"/>
      <c r="G1905"/>
    </row>
    <row r="1906" spans="1:7" x14ac:dyDescent="0.25">
      <c r="A1906" s="7"/>
      <c r="B1906"/>
      <c r="C1906" s="8"/>
      <c r="D1906"/>
      <c r="E1906"/>
      <c r="F1906"/>
      <c r="G1906"/>
    </row>
    <row r="1907" spans="1:7" x14ac:dyDescent="0.25">
      <c r="A1907" s="7"/>
      <c r="B1907"/>
      <c r="C1907" s="8"/>
      <c r="D1907"/>
      <c r="E1907"/>
      <c r="F1907"/>
      <c r="G1907"/>
    </row>
    <row r="1908" spans="1:7" x14ac:dyDescent="0.25">
      <c r="A1908" s="7"/>
      <c r="B1908"/>
      <c r="C1908" s="8"/>
      <c r="D1908"/>
      <c r="E1908"/>
      <c r="F1908"/>
      <c r="G1908"/>
    </row>
    <row r="1909" spans="1:7" x14ac:dyDescent="0.25">
      <c r="A1909" s="7"/>
      <c r="B1909"/>
      <c r="C1909" s="8"/>
      <c r="D1909"/>
      <c r="E1909"/>
      <c r="F1909"/>
      <c r="G1909"/>
    </row>
    <row r="1910" spans="1:7" x14ac:dyDescent="0.25">
      <c r="A1910" s="7"/>
      <c r="B1910"/>
      <c r="C1910" s="8"/>
      <c r="D1910"/>
      <c r="E1910"/>
      <c r="F1910"/>
      <c r="G1910"/>
    </row>
    <row r="1911" spans="1:7" x14ac:dyDescent="0.25">
      <c r="A1911" s="7"/>
      <c r="B1911"/>
      <c r="C1911" s="8"/>
      <c r="D1911"/>
      <c r="E1911"/>
      <c r="F1911"/>
      <c r="G1911"/>
    </row>
    <row r="1912" spans="1:7" x14ac:dyDescent="0.25">
      <c r="A1912" s="7"/>
      <c r="B1912"/>
      <c r="C1912" s="8"/>
      <c r="D1912"/>
      <c r="E1912"/>
      <c r="F1912"/>
      <c r="G1912"/>
    </row>
    <row r="1913" spans="1:7" x14ac:dyDescent="0.25">
      <c r="A1913" s="7"/>
      <c r="B1913"/>
      <c r="C1913" s="8"/>
      <c r="D1913"/>
      <c r="E1913"/>
      <c r="F1913"/>
      <c r="G1913"/>
    </row>
    <row r="1914" spans="1:7" x14ac:dyDescent="0.25">
      <c r="A1914" s="7"/>
      <c r="B1914"/>
      <c r="C1914" s="8"/>
      <c r="D1914"/>
      <c r="E1914"/>
      <c r="F1914"/>
      <c r="G1914"/>
    </row>
    <row r="1915" spans="1:7" x14ac:dyDescent="0.25">
      <c r="A1915" s="7"/>
      <c r="B1915"/>
      <c r="C1915" s="8"/>
      <c r="D1915"/>
      <c r="E1915"/>
      <c r="F1915"/>
      <c r="G1915"/>
    </row>
    <row r="1916" spans="1:7" x14ac:dyDescent="0.25">
      <c r="A1916" s="7"/>
      <c r="B1916"/>
      <c r="C1916" s="8"/>
      <c r="D1916"/>
      <c r="E1916"/>
      <c r="F1916"/>
      <c r="G1916"/>
    </row>
    <row r="1917" spans="1:7" x14ac:dyDescent="0.25">
      <c r="A1917" s="7"/>
      <c r="B1917"/>
      <c r="C1917" s="8"/>
      <c r="D1917"/>
      <c r="E1917"/>
      <c r="F1917"/>
      <c r="G1917"/>
    </row>
    <row r="1918" spans="1:7" x14ac:dyDescent="0.25">
      <c r="A1918" s="7"/>
      <c r="B1918"/>
      <c r="C1918" s="8"/>
      <c r="D1918"/>
      <c r="E1918"/>
      <c r="F1918"/>
      <c r="G1918"/>
    </row>
    <row r="1919" spans="1:7" x14ac:dyDescent="0.25">
      <c r="A1919" s="7"/>
      <c r="B1919"/>
      <c r="C1919" s="8"/>
      <c r="D1919"/>
      <c r="E1919"/>
      <c r="F1919"/>
      <c r="G1919"/>
    </row>
    <row r="1920" spans="1:7" x14ac:dyDescent="0.25">
      <c r="A1920" s="7"/>
      <c r="B1920"/>
      <c r="C1920" s="8"/>
      <c r="D1920"/>
      <c r="E1920"/>
      <c r="F1920"/>
      <c r="G1920"/>
    </row>
    <row r="1921" spans="1:7" x14ac:dyDescent="0.25">
      <c r="A1921" s="7"/>
      <c r="B1921"/>
      <c r="C1921" s="8"/>
      <c r="D1921"/>
      <c r="E1921"/>
      <c r="F1921"/>
      <c r="G1921"/>
    </row>
    <row r="1922" spans="1:7" x14ac:dyDescent="0.25">
      <c r="A1922" s="7"/>
      <c r="B1922"/>
      <c r="C1922" s="8"/>
      <c r="D1922"/>
      <c r="E1922"/>
      <c r="F1922"/>
      <c r="G1922"/>
    </row>
    <row r="1923" spans="1:7" x14ac:dyDescent="0.25">
      <c r="A1923" s="7"/>
      <c r="B1923"/>
      <c r="C1923" s="8"/>
      <c r="D1923"/>
      <c r="E1923"/>
      <c r="F1923"/>
      <c r="G1923"/>
    </row>
    <row r="1924" spans="1:7" x14ac:dyDescent="0.25">
      <c r="A1924" s="7"/>
      <c r="B1924"/>
      <c r="C1924" s="8"/>
      <c r="D1924"/>
      <c r="E1924"/>
      <c r="F1924"/>
      <c r="G1924"/>
    </row>
    <row r="1925" spans="1:7" x14ac:dyDescent="0.25">
      <c r="A1925" s="7"/>
      <c r="B1925"/>
      <c r="C1925" s="8"/>
      <c r="D1925"/>
      <c r="E1925"/>
      <c r="F1925"/>
      <c r="G1925"/>
    </row>
    <row r="1926" spans="1:7" x14ac:dyDescent="0.25">
      <c r="A1926" s="7"/>
      <c r="B1926"/>
      <c r="C1926" s="8"/>
      <c r="D1926"/>
      <c r="E1926"/>
      <c r="F1926"/>
      <c r="G1926"/>
    </row>
    <row r="1927" spans="1:7" x14ac:dyDescent="0.25">
      <c r="A1927" s="7"/>
      <c r="B1927"/>
      <c r="C1927" s="8"/>
      <c r="D1927"/>
      <c r="E1927"/>
      <c r="F1927"/>
      <c r="G1927"/>
    </row>
    <row r="1928" spans="1:7" x14ac:dyDescent="0.25">
      <c r="A1928" s="7"/>
      <c r="B1928"/>
      <c r="C1928" s="8"/>
      <c r="D1928"/>
      <c r="E1928"/>
      <c r="F1928"/>
      <c r="G1928"/>
    </row>
    <row r="1929" spans="1:7" x14ac:dyDescent="0.25">
      <c r="A1929" s="7"/>
      <c r="B1929"/>
      <c r="C1929" s="8"/>
      <c r="D1929"/>
      <c r="E1929"/>
      <c r="F1929"/>
      <c r="G1929"/>
    </row>
    <row r="1930" spans="1:7" x14ac:dyDescent="0.25">
      <c r="A1930" s="7"/>
      <c r="B1930"/>
      <c r="C1930" s="8"/>
      <c r="D1930"/>
      <c r="E1930"/>
      <c r="F1930"/>
      <c r="G1930"/>
    </row>
    <row r="1931" spans="1:7" x14ac:dyDescent="0.25">
      <c r="A1931" s="7"/>
      <c r="B1931"/>
      <c r="C1931" s="8"/>
      <c r="D1931"/>
      <c r="E1931"/>
      <c r="F1931"/>
      <c r="G1931"/>
    </row>
    <row r="1932" spans="1:7" x14ac:dyDescent="0.25">
      <c r="A1932" s="7"/>
      <c r="B1932"/>
      <c r="C1932" s="8"/>
      <c r="D1932"/>
      <c r="E1932"/>
      <c r="F1932"/>
      <c r="G1932"/>
    </row>
    <row r="1933" spans="1:7" x14ac:dyDescent="0.25">
      <c r="A1933" s="7"/>
      <c r="B1933"/>
      <c r="C1933" s="8"/>
      <c r="D1933"/>
      <c r="E1933"/>
      <c r="F1933"/>
      <c r="G1933"/>
    </row>
    <row r="1934" spans="1:7" x14ac:dyDescent="0.25">
      <c r="A1934" s="7"/>
      <c r="B1934"/>
      <c r="C1934" s="8"/>
      <c r="D1934"/>
      <c r="E1934"/>
      <c r="F1934"/>
      <c r="G1934"/>
    </row>
    <row r="1935" spans="1:7" x14ac:dyDescent="0.25">
      <c r="A1935" s="7"/>
      <c r="B1935"/>
      <c r="C1935" s="8"/>
      <c r="D1935"/>
      <c r="E1935"/>
      <c r="F1935"/>
      <c r="G1935"/>
    </row>
    <row r="1936" spans="1:7" x14ac:dyDescent="0.25">
      <c r="A1936" s="7"/>
      <c r="B1936"/>
      <c r="C1936" s="8"/>
      <c r="D1936"/>
      <c r="E1936"/>
      <c r="F1936"/>
      <c r="G1936"/>
    </row>
    <row r="1937" spans="1:7" x14ac:dyDescent="0.25">
      <c r="A1937" s="7"/>
      <c r="B1937"/>
      <c r="C1937" s="8"/>
      <c r="D1937"/>
      <c r="E1937"/>
      <c r="F1937"/>
      <c r="G1937"/>
    </row>
    <row r="1938" spans="1:7" x14ac:dyDescent="0.25">
      <c r="A1938" s="7"/>
      <c r="B1938"/>
      <c r="C1938" s="8"/>
      <c r="D1938"/>
      <c r="E1938"/>
      <c r="F1938"/>
      <c r="G1938"/>
    </row>
    <row r="1939" spans="1:7" x14ac:dyDescent="0.25">
      <c r="A1939" s="7"/>
      <c r="B1939"/>
      <c r="C1939" s="8"/>
      <c r="D1939"/>
      <c r="E1939"/>
      <c r="F1939"/>
      <c r="G1939"/>
    </row>
    <row r="1940" spans="1:7" x14ac:dyDescent="0.25">
      <c r="A1940" s="7"/>
      <c r="B1940"/>
      <c r="C1940" s="8"/>
      <c r="D1940"/>
      <c r="E1940"/>
      <c r="F1940"/>
      <c r="G1940"/>
    </row>
    <row r="1941" spans="1:7" x14ac:dyDescent="0.25">
      <c r="A1941" s="7"/>
      <c r="B1941"/>
      <c r="C1941" s="8"/>
      <c r="D1941"/>
      <c r="E1941"/>
      <c r="F1941"/>
      <c r="G1941"/>
    </row>
    <row r="1942" spans="1:7" x14ac:dyDescent="0.25">
      <c r="A1942" s="7"/>
      <c r="B1942"/>
      <c r="C1942" s="8"/>
      <c r="D1942"/>
      <c r="E1942"/>
      <c r="F1942"/>
      <c r="G1942"/>
    </row>
    <row r="1943" spans="1:7" x14ac:dyDescent="0.25">
      <c r="A1943" s="7"/>
      <c r="B1943"/>
      <c r="C1943" s="8"/>
      <c r="D1943"/>
      <c r="E1943"/>
      <c r="F1943"/>
      <c r="G1943"/>
    </row>
    <row r="1944" spans="1:7" x14ac:dyDescent="0.25">
      <c r="A1944" s="7"/>
      <c r="B1944"/>
      <c r="C1944" s="8"/>
      <c r="D1944"/>
      <c r="E1944"/>
      <c r="F1944"/>
      <c r="G1944"/>
    </row>
    <row r="1945" spans="1:7" x14ac:dyDescent="0.25">
      <c r="A1945" s="7"/>
      <c r="B1945"/>
      <c r="C1945" s="8"/>
      <c r="D1945"/>
      <c r="E1945"/>
      <c r="F1945"/>
      <c r="G1945"/>
    </row>
    <row r="1946" spans="1:7" x14ac:dyDescent="0.25">
      <c r="A1946" s="7"/>
      <c r="B1946"/>
      <c r="C1946" s="8"/>
      <c r="D1946"/>
      <c r="E1946"/>
      <c r="F1946"/>
      <c r="G1946"/>
    </row>
    <row r="1947" spans="1:7" x14ac:dyDescent="0.25">
      <c r="A1947" s="7"/>
      <c r="B1947"/>
      <c r="C1947" s="8"/>
      <c r="D1947"/>
      <c r="E1947"/>
      <c r="F1947"/>
      <c r="G1947"/>
    </row>
    <row r="1948" spans="1:7" x14ac:dyDescent="0.25">
      <c r="A1948" s="7"/>
      <c r="B1948"/>
      <c r="C1948" s="8"/>
      <c r="D1948"/>
      <c r="E1948"/>
      <c r="F1948"/>
      <c r="G1948"/>
    </row>
    <row r="1949" spans="1:7" x14ac:dyDescent="0.25">
      <c r="A1949" s="7"/>
      <c r="B1949"/>
      <c r="C1949" s="8"/>
      <c r="D1949"/>
      <c r="E1949"/>
      <c r="F1949"/>
      <c r="G1949"/>
    </row>
    <row r="1950" spans="1:7" x14ac:dyDescent="0.25">
      <c r="A1950" s="7"/>
      <c r="B1950"/>
      <c r="C1950" s="8"/>
      <c r="D1950"/>
      <c r="E1950"/>
      <c r="F1950"/>
      <c r="G1950"/>
    </row>
    <row r="1951" spans="1:7" x14ac:dyDescent="0.25">
      <c r="A1951" s="7"/>
      <c r="B1951"/>
      <c r="C1951" s="8"/>
      <c r="D1951"/>
      <c r="E1951"/>
      <c r="F1951"/>
      <c r="G1951"/>
    </row>
    <row r="1952" spans="1:7" x14ac:dyDescent="0.25">
      <c r="A1952" s="7"/>
      <c r="B1952"/>
      <c r="C1952" s="8"/>
      <c r="D1952"/>
      <c r="E1952"/>
      <c r="F1952"/>
      <c r="G1952"/>
    </row>
    <row r="1953" spans="1:7" x14ac:dyDescent="0.25">
      <c r="A1953" s="7"/>
      <c r="B1953"/>
      <c r="C1953" s="8"/>
      <c r="D1953"/>
      <c r="E1953"/>
      <c r="F1953"/>
      <c r="G1953"/>
    </row>
    <row r="1954" spans="1:7" x14ac:dyDescent="0.25">
      <c r="A1954" s="7"/>
      <c r="B1954"/>
      <c r="C1954" s="8"/>
      <c r="D1954"/>
      <c r="E1954"/>
      <c r="F1954"/>
      <c r="G1954"/>
    </row>
    <row r="1955" spans="1:7" x14ac:dyDescent="0.25">
      <c r="A1955" s="7"/>
      <c r="B1955"/>
      <c r="C1955" s="8"/>
      <c r="D1955"/>
      <c r="E1955"/>
      <c r="F1955"/>
      <c r="G1955"/>
    </row>
    <row r="1956" spans="1:7" x14ac:dyDescent="0.25">
      <c r="A1956" s="7"/>
      <c r="B1956"/>
      <c r="C1956" s="8"/>
      <c r="D1956"/>
      <c r="E1956"/>
      <c r="F1956"/>
      <c r="G1956"/>
    </row>
    <row r="1957" spans="1:7" x14ac:dyDescent="0.25">
      <c r="A1957" s="7"/>
      <c r="B1957"/>
      <c r="C1957" s="8"/>
      <c r="D1957"/>
      <c r="E1957"/>
      <c r="F1957"/>
      <c r="G1957"/>
    </row>
    <row r="1958" spans="1:7" x14ac:dyDescent="0.25">
      <c r="A1958" s="7"/>
      <c r="B1958"/>
      <c r="C1958" s="8"/>
      <c r="D1958"/>
      <c r="E1958"/>
      <c r="F1958"/>
      <c r="G1958"/>
    </row>
    <row r="1959" spans="1:7" x14ac:dyDescent="0.25">
      <c r="A1959" s="7"/>
      <c r="B1959"/>
      <c r="C1959" s="8"/>
      <c r="D1959"/>
      <c r="E1959"/>
      <c r="F1959"/>
      <c r="G1959"/>
    </row>
    <row r="1960" spans="1:7" x14ac:dyDescent="0.25">
      <c r="A1960" s="7"/>
      <c r="B1960"/>
      <c r="C1960" s="8"/>
      <c r="D1960"/>
      <c r="E1960"/>
      <c r="F1960"/>
      <c r="G1960"/>
    </row>
    <row r="1961" spans="1:7" x14ac:dyDescent="0.25">
      <c r="A1961" s="7"/>
      <c r="B1961"/>
      <c r="C1961" s="8"/>
      <c r="D1961"/>
      <c r="E1961"/>
      <c r="F1961"/>
      <c r="G1961"/>
    </row>
    <row r="1962" spans="1:7" x14ac:dyDescent="0.25">
      <c r="A1962" s="7"/>
      <c r="B1962"/>
      <c r="C1962" s="8"/>
      <c r="D1962"/>
      <c r="E1962"/>
      <c r="F1962"/>
      <c r="G1962"/>
    </row>
    <row r="1963" spans="1:7" x14ac:dyDescent="0.25">
      <c r="A1963" s="7"/>
      <c r="B1963"/>
      <c r="C1963" s="8"/>
      <c r="D1963"/>
      <c r="E1963"/>
      <c r="F1963"/>
      <c r="G1963"/>
    </row>
    <row r="1964" spans="1:7" x14ac:dyDescent="0.25">
      <c r="A1964" s="7"/>
      <c r="B1964"/>
      <c r="C1964" s="8"/>
      <c r="D1964"/>
      <c r="E1964"/>
      <c r="F1964"/>
      <c r="G1964"/>
    </row>
    <row r="1965" spans="1:7" x14ac:dyDescent="0.25">
      <c r="A1965" s="7"/>
      <c r="B1965"/>
      <c r="C1965" s="8"/>
      <c r="D1965"/>
      <c r="E1965"/>
      <c r="F1965"/>
      <c r="G1965"/>
    </row>
    <row r="1966" spans="1:7" x14ac:dyDescent="0.25">
      <c r="A1966" s="7"/>
      <c r="B1966"/>
      <c r="C1966" s="8"/>
      <c r="D1966"/>
      <c r="E1966"/>
      <c r="F1966"/>
      <c r="G1966"/>
    </row>
    <row r="1967" spans="1:7" x14ac:dyDescent="0.25">
      <c r="A1967" s="7"/>
      <c r="B1967"/>
      <c r="C1967" s="8"/>
      <c r="D1967"/>
      <c r="E1967"/>
      <c r="F1967"/>
      <c r="G1967"/>
    </row>
    <row r="1968" spans="1:7" x14ac:dyDescent="0.25">
      <c r="A1968" s="7"/>
      <c r="B1968"/>
      <c r="C1968" s="8"/>
      <c r="D1968"/>
      <c r="E1968"/>
      <c r="F1968"/>
      <c r="G1968"/>
    </row>
    <row r="1969" spans="1:7" x14ac:dyDescent="0.25">
      <c r="A1969" s="7"/>
      <c r="B1969"/>
      <c r="C1969" s="8"/>
      <c r="D1969"/>
      <c r="E1969"/>
      <c r="F1969"/>
      <c r="G1969"/>
    </row>
    <row r="1970" spans="1:7" x14ac:dyDescent="0.25">
      <c r="A1970" s="7"/>
      <c r="B1970"/>
      <c r="C1970" s="8"/>
      <c r="D1970"/>
      <c r="E1970"/>
      <c r="F1970"/>
      <c r="G1970"/>
    </row>
    <row r="1971" spans="1:7" x14ac:dyDescent="0.25">
      <c r="A1971" s="7"/>
      <c r="B1971"/>
      <c r="C1971" s="8"/>
      <c r="D1971"/>
      <c r="E1971"/>
      <c r="F1971"/>
      <c r="G1971"/>
    </row>
    <row r="1972" spans="1:7" x14ac:dyDescent="0.25">
      <c r="A1972" s="7"/>
      <c r="B1972"/>
      <c r="C1972" s="8"/>
      <c r="D1972"/>
      <c r="E1972"/>
      <c r="F1972"/>
      <c r="G1972"/>
    </row>
    <row r="1973" spans="1:7" x14ac:dyDescent="0.25">
      <c r="A1973" s="7"/>
      <c r="B1973"/>
      <c r="C1973" s="8"/>
      <c r="D1973"/>
      <c r="E1973"/>
      <c r="F1973"/>
      <c r="G1973"/>
    </row>
    <row r="1974" spans="1:7" x14ac:dyDescent="0.25">
      <c r="A1974" s="7"/>
      <c r="B1974"/>
      <c r="C1974" s="8"/>
      <c r="D1974"/>
      <c r="E1974"/>
      <c r="F1974"/>
      <c r="G1974"/>
    </row>
    <row r="1975" spans="1:7" x14ac:dyDescent="0.25">
      <c r="A1975" s="7"/>
      <c r="B1975"/>
      <c r="C1975" s="8"/>
      <c r="D1975"/>
      <c r="E1975"/>
      <c r="F1975"/>
      <c r="G1975"/>
    </row>
    <row r="1976" spans="1:7" x14ac:dyDescent="0.25">
      <c r="A1976" s="7"/>
      <c r="B1976"/>
      <c r="C1976" s="8"/>
      <c r="D1976"/>
      <c r="E1976"/>
      <c r="F1976"/>
      <c r="G1976"/>
    </row>
    <row r="1977" spans="1:7" x14ac:dyDescent="0.25">
      <c r="A1977" s="7"/>
      <c r="B1977"/>
      <c r="C1977" s="8"/>
      <c r="D1977"/>
      <c r="E1977"/>
      <c r="F1977"/>
      <c r="G1977"/>
    </row>
    <row r="1978" spans="1:7" x14ac:dyDescent="0.25">
      <c r="A1978" s="7"/>
      <c r="B1978"/>
      <c r="C1978" s="8"/>
      <c r="D1978"/>
      <c r="E1978"/>
      <c r="F1978"/>
      <c r="G1978"/>
    </row>
    <row r="1979" spans="1:7" x14ac:dyDescent="0.25">
      <c r="A1979" s="7"/>
      <c r="B1979"/>
      <c r="C1979" s="8"/>
      <c r="D1979"/>
      <c r="E1979"/>
      <c r="F1979"/>
      <c r="G1979"/>
    </row>
    <row r="1980" spans="1:7" x14ac:dyDescent="0.25">
      <c r="A1980" s="7"/>
      <c r="B1980"/>
      <c r="C1980" s="8"/>
      <c r="D1980"/>
      <c r="E1980"/>
      <c r="F1980"/>
      <c r="G1980"/>
    </row>
    <row r="1981" spans="1:7" x14ac:dyDescent="0.25">
      <c r="A1981" s="7"/>
      <c r="B1981"/>
      <c r="C1981" s="8"/>
      <c r="D1981"/>
      <c r="E1981"/>
      <c r="F1981"/>
      <c r="G1981"/>
    </row>
    <row r="1982" spans="1:7" x14ac:dyDescent="0.25">
      <c r="A1982" s="7"/>
      <c r="B1982"/>
      <c r="C1982" s="8"/>
      <c r="D1982"/>
      <c r="E1982"/>
      <c r="F1982"/>
      <c r="G1982"/>
    </row>
    <row r="1983" spans="1:7" x14ac:dyDescent="0.25">
      <c r="A1983" s="7"/>
      <c r="B1983"/>
      <c r="C1983" s="8"/>
      <c r="D1983"/>
      <c r="E1983"/>
      <c r="F1983"/>
      <c r="G1983"/>
    </row>
    <row r="1984" spans="1:7" x14ac:dyDescent="0.25">
      <c r="A1984" s="7"/>
      <c r="B1984"/>
      <c r="C1984" s="8"/>
      <c r="D1984"/>
      <c r="E1984"/>
      <c r="F1984"/>
      <c r="G1984"/>
    </row>
    <row r="1985" spans="1:7" x14ac:dyDescent="0.25">
      <c r="A1985" s="7"/>
      <c r="B1985"/>
      <c r="C1985" s="8"/>
      <c r="D1985"/>
      <c r="E1985"/>
      <c r="F1985"/>
      <c r="G1985"/>
    </row>
    <row r="1986" spans="1:7" x14ac:dyDescent="0.25">
      <c r="A1986" s="7"/>
      <c r="B1986"/>
      <c r="C1986" s="8"/>
      <c r="D1986"/>
      <c r="E1986"/>
      <c r="F1986"/>
      <c r="G1986"/>
    </row>
    <row r="1987" spans="1:7" x14ac:dyDescent="0.25">
      <c r="A1987" s="7"/>
      <c r="B1987"/>
      <c r="C1987" s="8"/>
      <c r="D1987"/>
      <c r="E1987"/>
      <c r="F1987"/>
      <c r="G1987"/>
    </row>
    <row r="1988" spans="1:7" x14ac:dyDescent="0.25">
      <c r="A1988" s="7"/>
      <c r="B1988"/>
      <c r="C1988" s="8"/>
      <c r="D1988"/>
      <c r="E1988"/>
      <c r="F1988"/>
      <c r="G1988"/>
    </row>
    <row r="1989" spans="1:7" x14ac:dyDescent="0.25">
      <c r="A1989" s="7"/>
      <c r="B1989"/>
      <c r="C1989" s="8"/>
      <c r="D1989"/>
      <c r="E1989"/>
      <c r="F1989"/>
      <c r="G1989"/>
    </row>
    <row r="1990" spans="1:7" x14ac:dyDescent="0.25">
      <c r="A1990" s="7"/>
      <c r="B1990"/>
      <c r="C1990" s="8"/>
      <c r="D1990"/>
      <c r="E1990"/>
      <c r="F1990"/>
      <c r="G1990"/>
    </row>
    <row r="1991" spans="1:7" x14ac:dyDescent="0.25">
      <c r="A1991" s="7"/>
      <c r="B1991"/>
      <c r="C1991" s="8"/>
      <c r="D1991"/>
      <c r="E1991"/>
      <c r="F1991"/>
      <c r="G1991"/>
    </row>
    <row r="1992" spans="1:7" x14ac:dyDescent="0.25">
      <c r="A1992" s="7"/>
      <c r="B1992"/>
      <c r="C1992" s="8"/>
      <c r="D1992"/>
      <c r="E1992"/>
      <c r="F1992"/>
      <c r="G1992"/>
    </row>
    <row r="1993" spans="1:7" x14ac:dyDescent="0.25">
      <c r="A1993" s="7"/>
      <c r="B1993"/>
      <c r="C1993" s="8"/>
      <c r="D1993"/>
      <c r="E1993"/>
      <c r="F1993"/>
      <c r="G1993"/>
    </row>
    <row r="1994" spans="1:7" x14ac:dyDescent="0.25">
      <c r="A1994" s="7"/>
      <c r="B1994"/>
      <c r="C1994" s="8"/>
      <c r="D1994"/>
      <c r="E1994"/>
      <c r="F1994"/>
      <c r="G1994"/>
    </row>
    <row r="1995" spans="1:7" x14ac:dyDescent="0.25">
      <c r="A1995" s="7"/>
      <c r="B1995"/>
      <c r="C1995" s="8"/>
      <c r="D1995"/>
      <c r="E1995"/>
      <c r="F1995"/>
      <c r="G1995"/>
    </row>
    <row r="1996" spans="1:7" x14ac:dyDescent="0.25">
      <c r="A1996" s="7"/>
      <c r="B1996"/>
      <c r="C1996" s="8"/>
      <c r="D1996"/>
      <c r="E1996"/>
      <c r="F1996"/>
      <c r="G1996"/>
    </row>
    <row r="1997" spans="1:7" x14ac:dyDescent="0.25">
      <c r="A1997" s="7"/>
      <c r="B1997"/>
      <c r="C1997" s="8"/>
      <c r="D1997"/>
      <c r="E1997"/>
      <c r="F1997"/>
      <c r="G1997"/>
    </row>
    <row r="1998" spans="1:7" x14ac:dyDescent="0.25">
      <c r="A1998" s="7"/>
      <c r="B1998"/>
      <c r="C1998" s="8"/>
      <c r="D1998"/>
      <c r="E1998"/>
      <c r="F1998"/>
      <c r="G1998"/>
    </row>
    <row r="1999" spans="1:7" x14ac:dyDescent="0.25">
      <c r="A1999" s="7"/>
      <c r="B1999"/>
      <c r="C1999" s="8"/>
      <c r="D1999"/>
      <c r="E1999"/>
      <c r="F1999"/>
      <c r="G1999"/>
    </row>
    <row r="2000" spans="1:7" x14ac:dyDescent="0.25">
      <c r="A2000" s="7"/>
      <c r="B2000"/>
      <c r="C2000" s="8"/>
      <c r="D2000"/>
      <c r="E2000"/>
      <c r="F2000"/>
      <c r="G2000"/>
    </row>
    <row r="2001" spans="1:7" x14ac:dyDescent="0.25">
      <c r="A2001" s="7"/>
      <c r="B2001"/>
      <c r="C2001" s="8"/>
      <c r="D2001"/>
      <c r="E2001"/>
      <c r="F2001"/>
      <c r="G2001"/>
    </row>
    <row r="2002" spans="1:7" x14ac:dyDescent="0.25">
      <c r="A2002" s="7"/>
      <c r="B2002"/>
      <c r="C2002" s="8"/>
      <c r="D2002"/>
      <c r="E2002"/>
      <c r="F2002"/>
      <c r="G2002"/>
    </row>
    <row r="2003" spans="1:7" x14ac:dyDescent="0.25">
      <c r="A2003" s="7"/>
      <c r="B2003"/>
      <c r="C2003" s="8"/>
      <c r="D2003"/>
      <c r="E2003"/>
      <c r="F2003"/>
      <c r="G2003"/>
    </row>
    <row r="2004" spans="1:7" x14ac:dyDescent="0.25">
      <c r="A2004" s="7"/>
      <c r="B2004"/>
      <c r="C2004" s="8"/>
      <c r="D2004"/>
      <c r="E2004"/>
      <c r="F2004"/>
      <c r="G2004"/>
    </row>
    <row r="2005" spans="1:7" x14ac:dyDescent="0.25">
      <c r="A2005" s="7"/>
      <c r="B2005"/>
      <c r="C2005" s="8"/>
      <c r="D2005"/>
      <c r="E2005"/>
      <c r="F2005"/>
      <c r="G2005"/>
    </row>
    <row r="2006" spans="1:7" x14ac:dyDescent="0.25">
      <c r="A2006" s="7"/>
      <c r="B2006"/>
      <c r="C2006" s="8"/>
      <c r="D2006"/>
      <c r="E2006"/>
      <c r="F2006"/>
      <c r="G2006"/>
    </row>
    <row r="2007" spans="1:7" x14ac:dyDescent="0.25">
      <c r="A2007" s="7"/>
      <c r="B2007"/>
      <c r="C2007" s="8"/>
      <c r="D2007"/>
      <c r="E2007"/>
      <c r="F2007"/>
      <c r="G2007"/>
    </row>
    <row r="2008" spans="1:7" x14ac:dyDescent="0.25">
      <c r="A2008" s="7"/>
      <c r="B2008"/>
      <c r="C2008" s="8"/>
      <c r="D2008"/>
      <c r="E2008"/>
      <c r="F2008"/>
      <c r="G2008"/>
    </row>
    <row r="2009" spans="1:7" x14ac:dyDescent="0.25">
      <c r="A2009" s="7"/>
      <c r="B2009"/>
      <c r="C2009" s="8"/>
      <c r="D2009"/>
      <c r="E2009"/>
      <c r="F2009"/>
      <c r="G2009"/>
    </row>
    <row r="2010" spans="1:7" x14ac:dyDescent="0.25">
      <c r="A2010" s="7"/>
      <c r="B2010"/>
      <c r="C2010" s="8"/>
      <c r="D2010"/>
      <c r="E2010"/>
      <c r="F2010"/>
      <c r="G2010"/>
    </row>
    <row r="2011" spans="1:7" x14ac:dyDescent="0.25">
      <c r="A2011" s="7"/>
      <c r="B2011"/>
      <c r="C2011" s="8"/>
      <c r="D2011"/>
      <c r="E2011"/>
      <c r="F2011"/>
      <c r="G2011"/>
    </row>
    <row r="2012" spans="1:7" x14ac:dyDescent="0.25">
      <c r="A2012" s="7"/>
      <c r="B2012"/>
      <c r="C2012" s="8"/>
      <c r="D2012"/>
      <c r="E2012"/>
      <c r="F2012"/>
      <c r="G2012"/>
    </row>
    <row r="2013" spans="1:7" x14ac:dyDescent="0.25">
      <c r="A2013" s="7"/>
      <c r="B2013"/>
      <c r="C2013" s="8"/>
      <c r="D2013"/>
      <c r="E2013"/>
      <c r="F2013"/>
      <c r="G2013"/>
    </row>
    <row r="2014" spans="1:7" x14ac:dyDescent="0.25">
      <c r="A2014" s="7"/>
      <c r="B2014"/>
      <c r="C2014" s="8"/>
      <c r="D2014"/>
      <c r="E2014"/>
      <c r="F2014"/>
      <c r="G2014"/>
    </row>
    <row r="2015" spans="1:7" x14ac:dyDescent="0.25">
      <c r="A2015" s="7"/>
      <c r="B2015"/>
      <c r="C2015" s="8"/>
      <c r="D2015"/>
      <c r="E2015"/>
      <c r="F2015"/>
      <c r="G2015"/>
    </row>
    <row r="2016" spans="1:7" x14ac:dyDescent="0.25">
      <c r="A2016" s="7"/>
      <c r="B2016"/>
      <c r="C2016" s="8"/>
      <c r="D2016"/>
      <c r="E2016"/>
      <c r="F2016"/>
      <c r="G2016"/>
    </row>
    <row r="2017" spans="1:7" x14ac:dyDescent="0.25">
      <c r="A2017" s="7"/>
      <c r="B2017"/>
      <c r="C2017" s="8"/>
      <c r="D2017"/>
      <c r="E2017"/>
      <c r="F2017"/>
      <c r="G2017"/>
    </row>
    <row r="2018" spans="1:7" x14ac:dyDescent="0.25">
      <c r="A2018" s="7"/>
      <c r="B2018"/>
      <c r="C2018" s="8"/>
      <c r="D2018"/>
      <c r="E2018"/>
      <c r="F2018"/>
      <c r="G2018"/>
    </row>
    <row r="2019" spans="1:7" x14ac:dyDescent="0.25">
      <c r="A2019" s="7"/>
      <c r="B2019"/>
      <c r="C2019" s="8"/>
      <c r="D2019"/>
      <c r="E2019"/>
      <c r="F2019"/>
      <c r="G2019"/>
    </row>
    <row r="2020" spans="1:7" x14ac:dyDescent="0.25">
      <c r="A2020" s="7"/>
      <c r="B2020"/>
      <c r="C2020" s="8"/>
      <c r="D2020"/>
      <c r="E2020"/>
      <c r="F2020"/>
      <c r="G2020"/>
    </row>
    <row r="2021" spans="1:7" x14ac:dyDescent="0.25">
      <c r="A2021" s="7"/>
      <c r="B2021"/>
      <c r="C2021" s="8"/>
      <c r="D2021"/>
      <c r="E2021"/>
      <c r="F2021"/>
      <c r="G2021"/>
    </row>
    <row r="2022" spans="1:7" x14ac:dyDescent="0.25">
      <c r="A2022" s="7"/>
      <c r="B2022"/>
      <c r="C2022" s="8"/>
      <c r="D2022"/>
      <c r="E2022"/>
      <c r="F2022"/>
      <c r="G2022"/>
    </row>
    <row r="2023" spans="1:7" x14ac:dyDescent="0.25">
      <c r="A2023" s="7"/>
      <c r="B2023"/>
      <c r="C2023" s="8"/>
      <c r="D2023"/>
      <c r="E2023"/>
      <c r="F2023"/>
      <c r="G2023"/>
    </row>
    <row r="2024" spans="1:7" x14ac:dyDescent="0.25">
      <c r="A2024" s="7"/>
      <c r="B2024"/>
      <c r="C2024" s="8"/>
      <c r="D2024"/>
      <c r="E2024"/>
      <c r="F2024"/>
      <c r="G2024"/>
    </row>
    <row r="2025" spans="1:7" x14ac:dyDescent="0.25">
      <c r="A2025" s="7"/>
      <c r="B2025"/>
      <c r="C2025" s="8"/>
      <c r="D2025"/>
      <c r="E2025"/>
      <c r="F2025"/>
      <c r="G2025"/>
    </row>
    <row r="2026" spans="1:7" x14ac:dyDescent="0.25">
      <c r="A2026" s="7"/>
      <c r="B2026"/>
      <c r="C2026" s="8"/>
      <c r="D2026"/>
      <c r="E2026"/>
      <c r="F2026"/>
      <c r="G2026"/>
    </row>
    <row r="2027" spans="1:7" x14ac:dyDescent="0.25">
      <c r="A2027" s="7"/>
      <c r="B2027"/>
      <c r="C2027" s="8"/>
      <c r="D2027"/>
      <c r="E2027"/>
      <c r="F2027"/>
      <c r="G2027"/>
    </row>
    <row r="2028" spans="1:7" x14ac:dyDescent="0.25">
      <c r="A2028" s="7"/>
      <c r="B2028"/>
      <c r="C2028" s="8"/>
      <c r="D2028"/>
      <c r="E2028"/>
      <c r="F2028"/>
      <c r="G2028"/>
    </row>
    <row r="2029" spans="1:7" x14ac:dyDescent="0.25">
      <c r="A2029" s="7"/>
      <c r="B2029"/>
      <c r="C2029" s="8"/>
      <c r="D2029"/>
      <c r="E2029"/>
      <c r="F2029"/>
      <c r="G2029"/>
    </row>
    <row r="2030" spans="1:7" x14ac:dyDescent="0.25">
      <c r="A2030" s="7"/>
      <c r="B2030"/>
      <c r="C2030" s="8"/>
      <c r="D2030"/>
      <c r="E2030"/>
      <c r="F2030"/>
      <c r="G2030"/>
    </row>
    <row r="2031" spans="1:7" x14ac:dyDescent="0.25">
      <c r="A2031" s="7"/>
      <c r="B2031"/>
      <c r="C2031" s="8"/>
      <c r="D2031"/>
      <c r="E2031"/>
      <c r="F2031"/>
      <c r="G2031"/>
    </row>
    <row r="2032" spans="1:7" x14ac:dyDescent="0.25">
      <c r="A2032" s="7"/>
      <c r="B2032"/>
      <c r="C2032" s="8"/>
      <c r="D2032"/>
      <c r="E2032"/>
      <c r="F2032"/>
      <c r="G2032"/>
    </row>
    <row r="2033" spans="1:7" x14ac:dyDescent="0.25">
      <c r="A2033" s="7"/>
      <c r="B2033"/>
      <c r="C2033" s="8"/>
      <c r="D2033"/>
      <c r="E2033"/>
      <c r="F2033"/>
      <c r="G2033"/>
    </row>
    <row r="2034" spans="1:7" x14ac:dyDescent="0.25">
      <c r="A2034" s="7"/>
      <c r="B2034"/>
      <c r="C2034" s="8"/>
      <c r="D2034"/>
      <c r="E2034"/>
      <c r="F2034"/>
      <c r="G2034"/>
    </row>
    <row r="2035" spans="1:7" x14ac:dyDescent="0.25">
      <c r="A2035" s="7"/>
      <c r="B2035"/>
      <c r="C2035" s="8"/>
      <c r="D2035"/>
      <c r="E2035"/>
      <c r="F2035"/>
      <c r="G2035"/>
    </row>
    <row r="2036" spans="1:7" x14ac:dyDescent="0.25">
      <c r="A2036" s="7"/>
      <c r="B2036"/>
      <c r="C2036" s="8"/>
      <c r="D2036"/>
      <c r="E2036"/>
      <c r="F2036"/>
      <c r="G2036"/>
    </row>
    <row r="2037" spans="1:7" x14ac:dyDescent="0.25">
      <c r="A2037" s="7"/>
      <c r="B2037"/>
      <c r="C2037" s="8"/>
      <c r="D2037"/>
      <c r="E2037"/>
      <c r="F2037"/>
      <c r="G2037"/>
    </row>
    <row r="2038" spans="1:7" x14ac:dyDescent="0.25">
      <c r="A2038" s="7"/>
      <c r="B2038"/>
      <c r="C2038" s="8"/>
      <c r="D2038"/>
      <c r="E2038"/>
      <c r="F2038"/>
      <c r="G2038"/>
    </row>
    <row r="2039" spans="1:7" x14ac:dyDescent="0.25">
      <c r="A2039" s="7"/>
      <c r="B2039"/>
      <c r="C2039" s="8"/>
      <c r="D2039"/>
      <c r="E2039"/>
      <c r="F2039"/>
      <c r="G2039"/>
    </row>
    <row r="2040" spans="1:7" x14ac:dyDescent="0.25">
      <c r="A2040" s="7"/>
      <c r="B2040"/>
      <c r="C2040" s="8"/>
      <c r="D2040"/>
      <c r="E2040"/>
      <c r="F2040"/>
      <c r="G2040"/>
    </row>
    <row r="2041" spans="1:7" x14ac:dyDescent="0.25">
      <c r="A2041" s="7"/>
      <c r="B2041"/>
      <c r="C2041" s="8"/>
      <c r="D2041"/>
      <c r="E2041"/>
      <c r="F2041"/>
      <c r="G2041"/>
    </row>
    <row r="2042" spans="1:7" x14ac:dyDescent="0.25">
      <c r="A2042" s="7"/>
      <c r="B2042"/>
      <c r="C2042" s="8"/>
      <c r="D2042"/>
      <c r="E2042"/>
      <c r="F2042"/>
      <c r="G2042"/>
    </row>
    <row r="2043" spans="1:7" x14ac:dyDescent="0.25">
      <c r="A2043" s="7"/>
      <c r="B2043"/>
      <c r="C2043" s="8"/>
      <c r="D2043"/>
      <c r="E2043"/>
      <c r="F2043"/>
      <c r="G2043"/>
    </row>
    <row r="2044" spans="1:7" x14ac:dyDescent="0.25">
      <c r="A2044" s="7"/>
      <c r="B2044"/>
      <c r="C2044" s="8"/>
      <c r="D2044"/>
      <c r="E2044"/>
      <c r="F2044"/>
      <c r="G2044"/>
    </row>
    <row r="2045" spans="1:7" x14ac:dyDescent="0.25">
      <c r="A2045" s="7"/>
      <c r="B2045"/>
      <c r="C2045" s="8"/>
      <c r="D2045"/>
      <c r="E2045"/>
      <c r="F2045"/>
      <c r="G2045"/>
    </row>
    <row r="2046" spans="1:7" x14ac:dyDescent="0.25">
      <c r="A2046" s="7"/>
      <c r="B2046"/>
      <c r="C2046" s="8"/>
      <c r="D2046"/>
      <c r="E2046"/>
      <c r="F2046"/>
      <c r="G2046"/>
    </row>
    <row r="2047" spans="1:7" x14ac:dyDescent="0.25">
      <c r="A2047" s="7"/>
      <c r="B2047"/>
      <c r="C2047" s="8"/>
      <c r="D2047"/>
      <c r="E2047"/>
      <c r="F2047"/>
      <c r="G2047"/>
    </row>
    <row r="2048" spans="1:7" x14ac:dyDescent="0.25">
      <c r="A2048" s="7"/>
      <c r="B2048"/>
      <c r="C2048" s="8"/>
      <c r="D2048"/>
      <c r="E2048"/>
      <c r="F2048"/>
      <c r="G2048"/>
    </row>
    <row r="2049" spans="1:7" x14ac:dyDescent="0.25">
      <c r="A2049" s="7"/>
      <c r="B2049"/>
      <c r="C2049" s="8"/>
      <c r="D2049"/>
      <c r="E2049"/>
      <c r="F2049"/>
      <c r="G2049"/>
    </row>
    <row r="2050" spans="1:7" x14ac:dyDescent="0.25">
      <c r="A2050" s="7"/>
      <c r="B2050"/>
      <c r="C2050" s="8"/>
      <c r="D2050"/>
      <c r="E2050"/>
      <c r="F2050"/>
      <c r="G2050"/>
    </row>
    <row r="2051" spans="1:7" x14ac:dyDescent="0.25">
      <c r="A2051" s="7"/>
      <c r="B2051"/>
      <c r="C2051" s="8"/>
      <c r="D2051"/>
      <c r="E2051"/>
      <c r="F2051"/>
      <c r="G2051"/>
    </row>
    <row r="2052" spans="1:7" x14ac:dyDescent="0.25">
      <c r="A2052" s="7"/>
      <c r="B2052"/>
      <c r="C2052" s="8"/>
      <c r="D2052"/>
      <c r="E2052"/>
      <c r="F2052"/>
      <c r="G2052"/>
    </row>
    <row r="2053" spans="1:7" x14ac:dyDescent="0.25">
      <c r="A2053" s="7"/>
      <c r="B2053"/>
      <c r="C2053" s="8"/>
      <c r="D2053"/>
      <c r="E2053"/>
      <c r="F2053"/>
      <c r="G2053"/>
    </row>
    <row r="2054" spans="1:7" x14ac:dyDescent="0.25">
      <c r="A2054" s="7"/>
      <c r="B2054"/>
      <c r="C2054" s="8"/>
      <c r="D2054"/>
      <c r="E2054"/>
      <c r="F2054"/>
      <c r="G2054"/>
    </row>
    <row r="2055" spans="1:7" x14ac:dyDescent="0.25">
      <c r="A2055" s="7"/>
      <c r="B2055"/>
      <c r="C2055" s="8"/>
      <c r="D2055"/>
      <c r="E2055"/>
      <c r="F2055"/>
      <c r="G2055"/>
    </row>
    <row r="2056" spans="1:7" x14ac:dyDescent="0.25">
      <c r="A2056" s="7"/>
      <c r="B2056"/>
      <c r="C2056" s="8"/>
      <c r="D2056"/>
      <c r="E2056"/>
      <c r="F2056"/>
      <c r="G2056"/>
    </row>
    <row r="2057" spans="1:7" x14ac:dyDescent="0.25">
      <c r="A2057" s="7"/>
      <c r="B2057"/>
      <c r="C2057" s="8"/>
      <c r="D2057"/>
      <c r="E2057"/>
      <c r="F2057"/>
      <c r="G2057"/>
    </row>
    <row r="2058" spans="1:7" x14ac:dyDescent="0.25">
      <c r="A2058" s="7"/>
      <c r="B2058"/>
      <c r="C2058" s="8"/>
      <c r="D2058"/>
      <c r="E2058"/>
      <c r="F2058"/>
      <c r="G2058"/>
    </row>
    <row r="2059" spans="1:7" x14ac:dyDescent="0.25">
      <c r="A2059" s="7"/>
      <c r="B2059"/>
      <c r="C2059" s="8"/>
      <c r="D2059"/>
      <c r="E2059"/>
      <c r="F2059"/>
      <c r="G2059"/>
    </row>
    <row r="2060" spans="1:7" x14ac:dyDescent="0.25">
      <c r="A2060" s="7"/>
      <c r="B2060"/>
      <c r="C2060" s="8"/>
      <c r="D2060"/>
      <c r="E2060"/>
      <c r="F2060"/>
      <c r="G2060"/>
    </row>
    <row r="2061" spans="1:7" x14ac:dyDescent="0.25">
      <c r="A2061" s="7"/>
      <c r="B2061"/>
      <c r="C2061" s="8"/>
      <c r="D2061"/>
      <c r="E2061"/>
      <c r="F2061"/>
      <c r="G2061"/>
    </row>
    <row r="2062" spans="1:7" x14ac:dyDescent="0.25">
      <c r="A2062" s="7"/>
      <c r="B2062"/>
      <c r="C2062" s="8"/>
      <c r="D2062"/>
      <c r="E2062"/>
      <c r="F2062"/>
      <c r="G2062"/>
    </row>
    <row r="2063" spans="1:7" x14ac:dyDescent="0.25">
      <c r="A2063" s="7"/>
      <c r="B2063"/>
      <c r="C2063" s="8"/>
      <c r="D2063"/>
      <c r="E2063"/>
      <c r="F2063"/>
      <c r="G2063"/>
    </row>
    <row r="2064" spans="1:7" x14ac:dyDescent="0.25">
      <c r="A2064" s="7"/>
      <c r="B2064"/>
      <c r="C2064" s="8"/>
      <c r="D2064"/>
      <c r="E2064"/>
      <c r="F2064"/>
      <c r="G2064"/>
    </row>
    <row r="2065" spans="1:7" x14ac:dyDescent="0.25">
      <c r="A2065" s="7"/>
      <c r="B2065"/>
      <c r="C2065" s="8"/>
      <c r="D2065"/>
      <c r="E2065"/>
      <c r="F2065"/>
      <c r="G2065"/>
    </row>
    <row r="2066" spans="1:7" x14ac:dyDescent="0.25">
      <c r="A2066" s="7"/>
      <c r="B2066"/>
      <c r="C2066" s="8"/>
      <c r="D2066"/>
      <c r="E2066"/>
      <c r="F2066"/>
      <c r="G2066"/>
    </row>
    <row r="2067" spans="1:7" x14ac:dyDescent="0.25">
      <c r="A2067" s="7"/>
      <c r="B2067"/>
      <c r="C2067" s="8"/>
      <c r="D2067"/>
      <c r="E2067"/>
      <c r="F2067"/>
      <c r="G2067"/>
    </row>
    <row r="2068" spans="1:7" x14ac:dyDescent="0.25">
      <c r="A2068" s="7"/>
      <c r="B2068"/>
      <c r="C2068" s="8"/>
      <c r="D2068"/>
      <c r="E2068"/>
      <c r="F2068"/>
      <c r="G2068"/>
    </row>
    <row r="2069" spans="1:7" x14ac:dyDescent="0.25">
      <c r="A2069" s="7"/>
      <c r="B2069"/>
      <c r="C2069" s="8"/>
      <c r="D2069"/>
      <c r="E2069"/>
      <c r="F2069"/>
      <c r="G2069"/>
    </row>
    <row r="2070" spans="1:7" x14ac:dyDescent="0.25">
      <c r="A2070" s="7"/>
      <c r="B2070"/>
      <c r="C2070" s="8"/>
      <c r="D2070"/>
      <c r="E2070"/>
      <c r="F2070"/>
      <c r="G2070"/>
    </row>
    <row r="2071" spans="1:7" x14ac:dyDescent="0.25">
      <c r="A2071" s="7"/>
      <c r="B2071"/>
      <c r="C2071" s="8"/>
      <c r="D2071"/>
      <c r="E2071"/>
      <c r="F2071"/>
      <c r="G2071"/>
    </row>
    <row r="2072" spans="1:7" x14ac:dyDescent="0.25">
      <c r="A2072" s="7"/>
      <c r="B2072"/>
      <c r="C2072" s="8"/>
      <c r="D2072"/>
      <c r="E2072"/>
      <c r="F2072"/>
      <c r="G2072"/>
    </row>
    <row r="2073" spans="1:7" x14ac:dyDescent="0.25">
      <c r="A2073" s="7"/>
      <c r="B2073"/>
      <c r="C2073" s="8"/>
      <c r="D2073"/>
      <c r="E2073"/>
      <c r="F2073"/>
      <c r="G2073"/>
    </row>
    <row r="2074" spans="1:7" x14ac:dyDescent="0.25">
      <c r="A2074" s="7"/>
      <c r="B2074"/>
      <c r="C2074" s="8"/>
      <c r="D2074"/>
      <c r="E2074"/>
      <c r="F2074"/>
      <c r="G2074"/>
    </row>
    <row r="2075" spans="1:7" x14ac:dyDescent="0.25">
      <c r="A2075" s="7"/>
      <c r="B2075"/>
      <c r="C2075" s="8"/>
      <c r="D2075"/>
      <c r="E2075"/>
      <c r="F2075"/>
      <c r="G2075"/>
    </row>
    <row r="2076" spans="1:7" x14ac:dyDescent="0.25">
      <c r="A2076" s="7"/>
      <c r="B2076"/>
      <c r="C2076" s="8"/>
      <c r="D2076"/>
      <c r="E2076"/>
      <c r="F2076"/>
      <c r="G2076"/>
    </row>
    <row r="2077" spans="1:7" x14ac:dyDescent="0.25">
      <c r="A2077" s="7"/>
      <c r="B2077"/>
      <c r="C2077" s="8"/>
      <c r="D2077"/>
      <c r="E2077"/>
      <c r="F2077"/>
      <c r="G2077"/>
    </row>
    <row r="2078" spans="1:7" x14ac:dyDescent="0.25">
      <c r="A2078" s="7"/>
      <c r="B2078"/>
      <c r="C2078" s="8"/>
      <c r="D2078"/>
      <c r="E2078"/>
      <c r="F2078"/>
      <c r="G2078"/>
    </row>
    <row r="2079" spans="1:7" x14ac:dyDescent="0.25">
      <c r="A2079" s="7"/>
      <c r="B2079"/>
      <c r="C2079" s="8"/>
      <c r="D2079"/>
      <c r="E2079"/>
      <c r="F2079"/>
      <c r="G2079"/>
    </row>
    <row r="2080" spans="1:7" x14ac:dyDescent="0.25">
      <c r="A2080" s="7"/>
      <c r="B2080"/>
      <c r="C2080" s="8"/>
      <c r="D2080"/>
      <c r="E2080"/>
      <c r="F2080"/>
      <c r="G2080"/>
    </row>
    <row r="2081" spans="1:7" x14ac:dyDescent="0.25">
      <c r="A2081" s="7"/>
      <c r="B2081"/>
      <c r="C2081" s="8"/>
      <c r="D2081"/>
      <c r="E2081"/>
      <c r="F2081"/>
      <c r="G2081"/>
    </row>
    <row r="2082" spans="1:7" x14ac:dyDescent="0.25">
      <c r="A2082" s="7"/>
      <c r="B2082"/>
      <c r="C2082" s="8"/>
      <c r="D2082"/>
      <c r="E2082"/>
      <c r="F2082"/>
      <c r="G2082"/>
    </row>
    <row r="2083" spans="1:7" x14ac:dyDescent="0.25">
      <c r="A2083" s="7"/>
      <c r="B2083"/>
      <c r="C2083" s="8"/>
      <c r="D2083"/>
      <c r="E2083"/>
      <c r="F2083"/>
      <c r="G2083"/>
    </row>
    <row r="2084" spans="1:7" x14ac:dyDescent="0.25">
      <c r="A2084" s="7"/>
      <c r="B2084"/>
      <c r="C2084" s="8"/>
      <c r="D2084"/>
      <c r="E2084"/>
      <c r="F2084"/>
      <c r="G2084"/>
    </row>
    <row r="2085" spans="1:7" x14ac:dyDescent="0.25">
      <c r="A2085" s="7"/>
      <c r="B2085"/>
      <c r="C2085" s="8"/>
      <c r="D2085"/>
      <c r="E2085"/>
      <c r="F2085"/>
      <c r="G2085"/>
    </row>
    <row r="2086" spans="1:7" x14ac:dyDescent="0.25">
      <c r="A2086" s="7"/>
      <c r="B2086"/>
      <c r="C2086" s="8"/>
      <c r="D2086"/>
      <c r="E2086"/>
      <c r="F2086"/>
      <c r="G2086"/>
    </row>
    <row r="2087" spans="1:7" x14ac:dyDescent="0.25">
      <c r="A2087" s="7"/>
      <c r="B2087"/>
      <c r="C2087" s="8"/>
      <c r="D2087"/>
      <c r="E2087"/>
      <c r="F2087"/>
      <c r="G2087"/>
    </row>
    <row r="2088" spans="1:7" x14ac:dyDescent="0.25">
      <c r="A2088" s="7"/>
      <c r="B2088"/>
      <c r="C2088" s="8"/>
      <c r="D2088"/>
      <c r="E2088"/>
      <c r="F2088"/>
      <c r="G2088"/>
    </row>
    <row r="2089" spans="1:7" x14ac:dyDescent="0.25">
      <c r="A2089" s="7"/>
      <c r="B2089"/>
      <c r="C2089" s="8"/>
      <c r="D2089"/>
      <c r="E2089"/>
      <c r="F2089"/>
      <c r="G2089"/>
    </row>
    <row r="2090" spans="1:7" x14ac:dyDescent="0.25">
      <c r="A2090" s="7"/>
      <c r="B2090"/>
      <c r="C2090" s="8"/>
      <c r="D2090"/>
      <c r="E2090"/>
      <c r="F2090"/>
      <c r="G2090"/>
    </row>
    <row r="2091" spans="1:7" x14ac:dyDescent="0.25">
      <c r="A2091" s="7"/>
      <c r="B2091"/>
      <c r="C2091" s="8"/>
      <c r="D2091"/>
      <c r="E2091"/>
      <c r="F2091"/>
      <c r="G2091"/>
    </row>
    <row r="2092" spans="1:7" x14ac:dyDescent="0.25">
      <c r="A2092" s="7"/>
      <c r="B2092"/>
      <c r="C2092" s="8"/>
      <c r="D2092"/>
      <c r="E2092"/>
      <c r="F2092"/>
      <c r="G2092"/>
    </row>
    <row r="2093" spans="1:7" x14ac:dyDescent="0.25">
      <c r="A2093" s="7"/>
      <c r="B2093"/>
      <c r="C2093" s="8"/>
      <c r="D2093"/>
      <c r="E2093"/>
      <c r="F2093"/>
      <c r="G2093"/>
    </row>
    <row r="2094" spans="1:7" x14ac:dyDescent="0.25">
      <c r="A2094" s="7"/>
      <c r="B2094"/>
      <c r="C2094" s="8"/>
      <c r="D2094"/>
      <c r="E2094"/>
      <c r="F2094"/>
      <c r="G2094"/>
    </row>
    <row r="2095" spans="1:7" x14ac:dyDescent="0.25">
      <c r="A2095" s="7"/>
      <c r="B2095"/>
      <c r="C2095" s="8"/>
      <c r="D2095"/>
      <c r="E2095"/>
      <c r="F2095"/>
      <c r="G2095"/>
    </row>
    <row r="2096" spans="1:7" x14ac:dyDescent="0.25">
      <c r="A2096" s="7"/>
      <c r="B2096"/>
      <c r="C2096" s="8"/>
      <c r="D2096"/>
      <c r="E2096"/>
      <c r="F2096"/>
      <c r="G2096"/>
    </row>
    <row r="2097" spans="1:7" x14ac:dyDescent="0.25">
      <c r="A2097" s="7"/>
      <c r="B2097"/>
      <c r="C2097" s="8"/>
      <c r="D2097"/>
      <c r="E2097"/>
      <c r="F2097"/>
      <c r="G2097"/>
    </row>
    <row r="2098" spans="1:7" x14ac:dyDescent="0.25">
      <c r="A2098" s="7"/>
      <c r="B2098"/>
      <c r="C2098" s="8"/>
      <c r="D2098"/>
      <c r="E2098"/>
      <c r="F2098"/>
      <c r="G2098"/>
    </row>
    <row r="2099" spans="1:7" x14ac:dyDescent="0.25">
      <c r="A2099" s="7"/>
      <c r="B2099"/>
      <c r="C2099" s="8"/>
      <c r="D2099"/>
      <c r="E2099"/>
      <c r="F2099"/>
      <c r="G2099"/>
    </row>
    <row r="2100" spans="1:7" x14ac:dyDescent="0.25">
      <c r="A2100" s="7"/>
      <c r="B2100"/>
      <c r="C2100" s="8"/>
      <c r="D2100"/>
      <c r="E2100"/>
      <c r="F2100"/>
      <c r="G2100"/>
    </row>
    <row r="2101" spans="1:7" x14ac:dyDescent="0.25">
      <c r="A2101" s="7"/>
      <c r="B2101"/>
      <c r="C2101" s="8"/>
      <c r="D2101"/>
      <c r="E2101"/>
      <c r="F2101"/>
      <c r="G2101"/>
    </row>
    <row r="2102" spans="1:7" x14ac:dyDescent="0.25">
      <c r="A2102" s="7"/>
      <c r="B2102"/>
      <c r="C2102" s="8"/>
      <c r="D2102"/>
      <c r="E2102"/>
      <c r="F2102"/>
      <c r="G2102"/>
    </row>
    <row r="2103" spans="1:7" x14ac:dyDescent="0.25">
      <c r="A2103" s="7"/>
      <c r="B2103"/>
      <c r="C2103" s="8"/>
      <c r="D2103"/>
      <c r="E2103"/>
      <c r="F2103"/>
      <c r="G2103"/>
    </row>
    <row r="2104" spans="1:7" x14ac:dyDescent="0.25">
      <c r="A2104" s="7"/>
      <c r="B2104"/>
      <c r="C2104" s="8"/>
      <c r="D2104"/>
      <c r="E2104"/>
      <c r="F2104"/>
      <c r="G2104"/>
    </row>
    <row r="2105" spans="1:7" x14ac:dyDescent="0.25">
      <c r="A2105" s="7"/>
      <c r="B2105"/>
      <c r="C2105" s="8"/>
      <c r="D2105"/>
      <c r="E2105"/>
      <c r="F2105"/>
      <c r="G2105"/>
    </row>
    <row r="2106" spans="1:7" x14ac:dyDescent="0.25">
      <c r="A2106" s="7"/>
      <c r="B2106"/>
      <c r="C2106" s="8"/>
      <c r="D2106"/>
      <c r="E2106"/>
      <c r="F2106"/>
      <c r="G2106"/>
    </row>
    <row r="2107" spans="1:7" x14ac:dyDescent="0.25">
      <c r="A2107" s="7"/>
      <c r="B2107"/>
      <c r="C2107" s="8"/>
      <c r="D2107"/>
      <c r="E2107"/>
      <c r="F2107"/>
      <c r="G2107"/>
    </row>
    <row r="2108" spans="1:7" x14ac:dyDescent="0.25">
      <c r="A2108" s="7"/>
      <c r="B2108"/>
      <c r="C2108" s="8"/>
      <c r="D2108"/>
      <c r="E2108"/>
      <c r="F2108"/>
      <c r="G2108"/>
    </row>
    <row r="2109" spans="1:7" x14ac:dyDescent="0.25">
      <c r="A2109" s="7"/>
      <c r="B2109"/>
      <c r="C2109" s="8"/>
      <c r="D2109"/>
      <c r="E2109"/>
      <c r="F2109"/>
      <c r="G2109"/>
    </row>
    <row r="2110" spans="1:7" x14ac:dyDescent="0.25">
      <c r="A2110" s="7"/>
      <c r="B2110"/>
      <c r="C2110" s="8"/>
      <c r="D2110"/>
      <c r="E2110"/>
      <c r="F2110"/>
      <c r="G2110"/>
    </row>
    <row r="2111" spans="1:7" x14ac:dyDescent="0.25">
      <c r="A2111" s="7"/>
      <c r="B2111"/>
      <c r="C2111" s="8"/>
      <c r="D2111"/>
      <c r="E2111"/>
      <c r="F2111"/>
      <c r="G2111"/>
    </row>
    <row r="2112" spans="1:7" x14ac:dyDescent="0.25">
      <c r="A2112" s="7"/>
      <c r="B2112"/>
      <c r="C2112" s="8"/>
      <c r="D2112"/>
      <c r="E2112"/>
      <c r="F2112"/>
      <c r="G2112"/>
    </row>
    <row r="2113" spans="1:7" x14ac:dyDescent="0.25">
      <c r="A2113" s="7"/>
      <c r="B2113"/>
      <c r="C2113" s="8"/>
      <c r="D2113"/>
      <c r="E2113"/>
      <c r="F2113"/>
      <c r="G2113"/>
    </row>
    <row r="2114" spans="1:7" x14ac:dyDescent="0.25">
      <c r="A2114" s="7"/>
      <c r="B2114"/>
      <c r="C2114" s="8"/>
      <c r="D2114"/>
      <c r="E2114"/>
      <c r="F2114"/>
      <c r="G2114"/>
    </row>
    <row r="2115" spans="1:7" x14ac:dyDescent="0.25">
      <c r="A2115" s="7"/>
      <c r="B2115"/>
      <c r="C2115" s="8"/>
      <c r="D2115"/>
      <c r="E2115"/>
      <c r="F2115"/>
      <c r="G2115"/>
    </row>
    <row r="2116" spans="1:7" x14ac:dyDescent="0.25">
      <c r="A2116" s="7"/>
      <c r="B2116"/>
      <c r="C2116" s="8"/>
      <c r="D2116"/>
      <c r="E2116"/>
      <c r="F2116"/>
      <c r="G2116"/>
    </row>
    <row r="2117" spans="1:7" x14ac:dyDescent="0.25">
      <c r="A2117" s="7"/>
      <c r="B2117"/>
      <c r="C2117" s="8"/>
      <c r="D2117"/>
      <c r="E2117"/>
      <c r="F2117"/>
      <c r="G2117"/>
    </row>
    <row r="2118" spans="1:7" x14ac:dyDescent="0.25">
      <c r="A2118" s="7"/>
      <c r="B2118"/>
      <c r="C2118" s="8"/>
      <c r="D2118"/>
      <c r="E2118"/>
      <c r="F2118"/>
      <c r="G2118"/>
    </row>
    <row r="2119" spans="1:7" x14ac:dyDescent="0.25">
      <c r="A2119" s="7"/>
      <c r="B2119"/>
      <c r="C2119" s="8"/>
      <c r="D2119"/>
      <c r="E2119"/>
      <c r="F2119"/>
      <c r="G2119"/>
    </row>
    <row r="2120" spans="1:7" x14ac:dyDescent="0.25">
      <c r="A2120" s="7"/>
      <c r="B2120"/>
      <c r="C2120" s="8"/>
      <c r="D2120"/>
      <c r="E2120"/>
      <c r="F2120"/>
      <c r="G2120"/>
    </row>
    <row r="2121" spans="1:7" x14ac:dyDescent="0.25">
      <c r="A2121" s="7"/>
      <c r="B2121"/>
      <c r="C2121" s="8"/>
      <c r="D2121"/>
      <c r="E2121"/>
      <c r="F2121"/>
      <c r="G2121"/>
    </row>
    <row r="2122" spans="1:7" x14ac:dyDescent="0.25">
      <c r="A2122" s="7"/>
      <c r="B2122"/>
      <c r="C2122" s="8"/>
      <c r="D2122"/>
      <c r="E2122"/>
      <c r="F2122"/>
      <c r="G2122"/>
    </row>
    <row r="2123" spans="1:7" x14ac:dyDescent="0.25">
      <c r="A2123" s="7"/>
      <c r="B2123"/>
      <c r="C2123" s="8"/>
      <c r="D2123"/>
      <c r="E2123"/>
      <c r="F2123"/>
      <c r="G2123"/>
    </row>
    <row r="2124" spans="1:7" x14ac:dyDescent="0.25">
      <c r="A2124" s="7"/>
      <c r="B2124"/>
      <c r="C2124" s="8"/>
      <c r="D2124"/>
      <c r="E2124"/>
      <c r="F2124"/>
      <c r="G2124"/>
    </row>
    <row r="2125" spans="1:7" x14ac:dyDescent="0.25">
      <c r="A2125" s="7"/>
      <c r="B2125"/>
      <c r="C2125" s="8"/>
      <c r="D2125"/>
      <c r="E2125"/>
      <c r="F2125"/>
      <c r="G2125"/>
    </row>
    <row r="2126" spans="1:7" x14ac:dyDescent="0.25">
      <c r="A2126" s="7"/>
      <c r="B2126"/>
      <c r="C2126" s="8"/>
      <c r="D2126"/>
      <c r="E2126"/>
      <c r="F2126"/>
      <c r="G2126"/>
    </row>
    <row r="2127" spans="1:7" x14ac:dyDescent="0.25">
      <c r="A2127" s="7"/>
      <c r="B2127"/>
      <c r="C2127" s="8"/>
      <c r="D2127"/>
      <c r="E2127"/>
      <c r="F2127"/>
      <c r="G2127"/>
    </row>
    <row r="2128" spans="1:7" x14ac:dyDescent="0.25">
      <c r="A2128" s="7"/>
      <c r="B2128"/>
      <c r="C2128" s="8"/>
      <c r="D2128"/>
      <c r="E2128"/>
      <c r="F2128"/>
      <c r="G2128"/>
    </row>
    <row r="2129" spans="1:7" x14ac:dyDescent="0.25">
      <c r="A2129" s="7"/>
      <c r="B2129"/>
      <c r="C2129" s="8"/>
      <c r="D2129"/>
      <c r="E2129"/>
      <c r="F2129"/>
      <c r="G2129"/>
    </row>
    <row r="2130" spans="1:7" x14ac:dyDescent="0.25">
      <c r="A2130" s="7"/>
      <c r="B2130"/>
      <c r="C2130" s="8"/>
      <c r="D2130"/>
      <c r="E2130"/>
      <c r="F2130"/>
      <c r="G2130"/>
    </row>
    <row r="2131" spans="1:7" x14ac:dyDescent="0.25">
      <c r="A2131" s="7"/>
      <c r="B2131"/>
      <c r="C2131" s="8"/>
      <c r="D2131"/>
      <c r="E2131"/>
      <c r="F2131"/>
      <c r="G2131"/>
    </row>
    <row r="2132" spans="1:7" x14ac:dyDescent="0.25">
      <c r="A2132" s="7"/>
      <c r="B2132"/>
      <c r="C2132" s="8"/>
      <c r="D2132"/>
      <c r="E2132"/>
      <c r="F2132"/>
      <c r="G2132"/>
    </row>
    <row r="2133" spans="1:7" x14ac:dyDescent="0.25">
      <c r="A2133" s="7"/>
      <c r="B2133"/>
      <c r="C2133" s="8"/>
      <c r="D2133"/>
      <c r="E2133"/>
      <c r="F2133"/>
      <c r="G2133"/>
    </row>
    <row r="2134" spans="1:7" x14ac:dyDescent="0.25">
      <c r="A2134" s="7"/>
      <c r="B2134"/>
      <c r="C2134" s="8"/>
      <c r="D2134"/>
      <c r="E2134"/>
      <c r="F2134"/>
      <c r="G2134"/>
    </row>
    <row r="2135" spans="1:7" x14ac:dyDescent="0.25">
      <c r="A2135" s="7"/>
      <c r="B2135"/>
      <c r="C2135" s="8"/>
      <c r="D2135"/>
      <c r="E2135"/>
      <c r="F2135"/>
      <c r="G2135"/>
    </row>
    <row r="2136" spans="1:7" x14ac:dyDescent="0.25">
      <c r="A2136" s="7"/>
      <c r="B2136"/>
      <c r="C2136" s="8"/>
      <c r="D2136"/>
      <c r="E2136"/>
      <c r="F2136"/>
      <c r="G2136"/>
    </row>
    <row r="2137" spans="1:7" x14ac:dyDescent="0.25">
      <c r="A2137" s="7"/>
      <c r="B2137"/>
      <c r="C2137" s="8"/>
      <c r="D2137"/>
      <c r="E2137"/>
      <c r="F2137"/>
      <c r="G2137"/>
    </row>
    <row r="2138" spans="1:7" x14ac:dyDescent="0.25">
      <c r="A2138" s="7"/>
      <c r="B2138"/>
      <c r="C2138" s="8"/>
      <c r="D2138"/>
      <c r="E2138"/>
      <c r="F2138"/>
      <c r="G2138"/>
    </row>
    <row r="2139" spans="1:7" x14ac:dyDescent="0.25">
      <c r="A2139" s="7"/>
      <c r="B2139"/>
      <c r="C2139" s="8"/>
      <c r="D2139"/>
      <c r="E2139"/>
      <c r="F2139"/>
      <c r="G2139"/>
    </row>
    <row r="2140" spans="1:7" x14ac:dyDescent="0.25">
      <c r="A2140" s="7"/>
      <c r="B2140"/>
      <c r="C2140" s="8"/>
      <c r="D2140"/>
      <c r="E2140"/>
      <c r="F2140"/>
      <c r="G2140"/>
    </row>
    <row r="2141" spans="1:7" x14ac:dyDescent="0.25">
      <c r="A2141" s="7"/>
      <c r="B2141"/>
      <c r="C2141" s="8"/>
      <c r="D2141"/>
      <c r="E2141"/>
      <c r="F2141"/>
      <c r="G2141"/>
    </row>
    <row r="2142" spans="1:7" x14ac:dyDescent="0.25">
      <c r="A2142" s="7"/>
      <c r="B2142"/>
      <c r="C2142" s="8"/>
      <c r="D2142"/>
      <c r="E2142"/>
      <c r="F2142"/>
      <c r="G2142"/>
    </row>
    <row r="2143" spans="1:7" x14ac:dyDescent="0.25">
      <c r="A2143" s="7"/>
      <c r="B2143"/>
      <c r="C2143" s="8"/>
      <c r="D2143"/>
      <c r="E2143"/>
      <c r="F2143"/>
      <c r="G2143"/>
    </row>
    <row r="2144" spans="1:7" x14ac:dyDescent="0.25">
      <c r="A2144" s="7"/>
      <c r="B2144"/>
      <c r="C2144" s="8"/>
      <c r="D2144"/>
      <c r="E2144"/>
      <c r="F2144"/>
      <c r="G2144"/>
    </row>
    <row r="2145" spans="1:7" x14ac:dyDescent="0.25">
      <c r="A2145" s="7"/>
      <c r="B2145"/>
      <c r="C2145" s="8"/>
      <c r="D2145"/>
      <c r="E2145"/>
      <c r="F2145"/>
      <c r="G2145"/>
    </row>
    <row r="2146" spans="1:7" x14ac:dyDescent="0.25">
      <c r="A2146" s="7"/>
      <c r="B2146"/>
      <c r="C2146" s="8"/>
      <c r="D2146"/>
      <c r="E2146"/>
      <c r="F2146"/>
      <c r="G2146"/>
    </row>
    <row r="2147" spans="1:7" x14ac:dyDescent="0.25">
      <c r="A2147" s="7"/>
      <c r="B2147"/>
      <c r="C2147" s="8"/>
      <c r="D2147"/>
      <c r="E2147"/>
      <c r="F2147"/>
      <c r="G2147"/>
    </row>
    <row r="2148" spans="1:7" x14ac:dyDescent="0.25">
      <c r="A2148" s="7"/>
      <c r="B2148"/>
      <c r="C2148" s="8"/>
      <c r="D2148"/>
      <c r="E2148"/>
      <c r="F2148"/>
      <c r="G2148"/>
    </row>
    <row r="2149" spans="1:7" x14ac:dyDescent="0.25">
      <c r="A2149" s="7"/>
      <c r="B2149"/>
      <c r="C2149" s="8"/>
      <c r="D2149"/>
      <c r="E2149"/>
      <c r="F2149"/>
      <c r="G2149"/>
    </row>
    <row r="2150" spans="1:7" x14ac:dyDescent="0.25">
      <c r="A2150" s="7"/>
      <c r="B2150"/>
      <c r="C2150" s="8"/>
      <c r="D2150"/>
      <c r="E2150"/>
      <c r="F2150"/>
      <c r="G2150"/>
    </row>
    <row r="2151" spans="1:7" x14ac:dyDescent="0.25">
      <c r="A2151" s="7"/>
      <c r="B2151"/>
      <c r="C2151" s="8"/>
      <c r="D2151"/>
      <c r="E2151"/>
      <c r="F2151"/>
      <c r="G2151"/>
    </row>
    <row r="2152" spans="1:7" x14ac:dyDescent="0.25">
      <c r="A2152" s="7"/>
      <c r="B2152"/>
      <c r="C2152" s="8"/>
      <c r="D2152"/>
      <c r="E2152"/>
      <c r="F2152"/>
      <c r="G2152"/>
    </row>
    <row r="2153" spans="1:7" x14ac:dyDescent="0.25">
      <c r="A2153" s="7"/>
      <c r="B2153"/>
      <c r="C2153" s="8"/>
      <c r="D2153"/>
      <c r="E2153"/>
      <c r="F2153"/>
      <c r="G2153"/>
    </row>
    <row r="2154" spans="1:7" x14ac:dyDescent="0.25">
      <c r="A2154" s="7"/>
      <c r="B2154"/>
      <c r="C2154" s="8"/>
      <c r="D2154"/>
      <c r="E2154"/>
      <c r="F2154"/>
      <c r="G2154"/>
    </row>
    <row r="2155" spans="1:7" x14ac:dyDescent="0.25">
      <c r="A2155" s="7"/>
      <c r="B2155"/>
      <c r="C2155" s="8"/>
      <c r="D2155"/>
      <c r="E2155"/>
      <c r="F2155"/>
      <c r="G2155"/>
    </row>
    <row r="2156" spans="1:7" x14ac:dyDescent="0.25">
      <c r="A2156" s="7"/>
      <c r="B2156"/>
      <c r="C2156" s="8"/>
      <c r="D2156"/>
      <c r="E2156"/>
      <c r="F2156"/>
      <c r="G2156"/>
    </row>
    <row r="2157" spans="1:7" x14ac:dyDescent="0.25">
      <c r="A2157" s="7"/>
      <c r="B2157"/>
      <c r="C2157" s="8"/>
      <c r="D2157"/>
      <c r="E2157"/>
      <c r="F2157"/>
      <c r="G2157"/>
    </row>
    <row r="2158" spans="1:7" x14ac:dyDescent="0.25">
      <c r="A2158" s="7"/>
      <c r="B2158"/>
      <c r="C2158" s="8"/>
      <c r="D2158"/>
      <c r="E2158"/>
      <c r="F2158"/>
      <c r="G2158"/>
    </row>
    <row r="2159" spans="1:7" x14ac:dyDescent="0.25">
      <c r="A2159" s="7"/>
      <c r="B2159"/>
      <c r="C2159" s="8"/>
      <c r="D2159"/>
      <c r="E2159"/>
      <c r="F2159"/>
      <c r="G2159"/>
    </row>
    <row r="2160" spans="1:7" x14ac:dyDescent="0.25">
      <c r="A2160" s="7"/>
      <c r="B2160"/>
      <c r="C2160" s="8"/>
      <c r="D2160"/>
      <c r="E2160"/>
      <c r="F2160"/>
      <c r="G2160"/>
    </row>
    <row r="2161" spans="1:7" x14ac:dyDescent="0.25">
      <c r="A2161" s="7"/>
      <c r="B2161"/>
      <c r="C2161" s="8"/>
      <c r="D2161"/>
      <c r="E2161"/>
      <c r="F2161"/>
      <c r="G2161"/>
    </row>
    <row r="2162" spans="1:7" x14ac:dyDescent="0.25">
      <c r="A2162" s="7"/>
      <c r="B2162"/>
      <c r="C2162" s="8"/>
      <c r="D2162"/>
      <c r="E2162"/>
      <c r="F2162"/>
      <c r="G2162"/>
    </row>
    <row r="2163" spans="1:7" x14ac:dyDescent="0.25">
      <c r="A2163" s="7"/>
      <c r="B2163"/>
      <c r="C2163" s="8"/>
      <c r="D2163"/>
      <c r="E2163"/>
      <c r="F2163"/>
      <c r="G2163"/>
    </row>
    <row r="2164" spans="1:7" x14ac:dyDescent="0.25">
      <c r="A2164" s="7"/>
      <c r="B2164"/>
      <c r="C2164" s="8"/>
      <c r="D2164"/>
      <c r="E2164"/>
      <c r="F2164"/>
      <c r="G2164"/>
    </row>
    <row r="2165" spans="1:7" x14ac:dyDescent="0.25">
      <c r="A2165" s="7"/>
      <c r="B2165"/>
      <c r="C2165" s="8"/>
      <c r="D2165"/>
      <c r="E2165"/>
      <c r="F2165"/>
      <c r="G2165"/>
    </row>
    <row r="2166" spans="1:7" x14ac:dyDescent="0.25">
      <c r="A2166" s="7"/>
      <c r="B2166"/>
      <c r="C2166" s="8"/>
      <c r="D2166"/>
      <c r="E2166"/>
      <c r="F2166"/>
      <c r="G2166"/>
    </row>
    <row r="2167" spans="1:7" x14ac:dyDescent="0.25">
      <c r="A2167" s="7"/>
      <c r="B2167"/>
      <c r="C2167" s="8"/>
      <c r="D2167"/>
      <c r="E2167"/>
      <c r="F2167"/>
      <c r="G2167"/>
    </row>
    <row r="2168" spans="1:7" x14ac:dyDescent="0.25">
      <c r="A2168" s="7"/>
      <c r="B2168"/>
      <c r="C2168" s="8"/>
      <c r="D2168"/>
      <c r="E2168"/>
      <c r="F2168"/>
      <c r="G2168"/>
    </row>
    <row r="2169" spans="1:7" x14ac:dyDescent="0.25">
      <c r="A2169" s="7"/>
      <c r="B2169"/>
      <c r="C2169" s="8"/>
      <c r="D2169"/>
      <c r="E2169"/>
      <c r="F2169"/>
      <c r="G2169"/>
    </row>
    <row r="2170" spans="1:7" x14ac:dyDescent="0.25">
      <c r="A2170" s="7"/>
      <c r="B2170"/>
      <c r="C2170" s="8"/>
      <c r="D2170"/>
      <c r="E2170"/>
      <c r="F2170"/>
      <c r="G2170"/>
    </row>
    <row r="2171" spans="1:7" x14ac:dyDescent="0.25">
      <c r="A2171" s="7"/>
      <c r="B2171"/>
      <c r="C2171" s="8"/>
      <c r="D2171"/>
      <c r="E2171"/>
      <c r="F2171"/>
      <c r="G2171"/>
    </row>
    <row r="2172" spans="1:7" x14ac:dyDescent="0.25">
      <c r="A2172" s="7"/>
      <c r="B2172"/>
      <c r="C2172" s="8"/>
      <c r="D2172"/>
      <c r="E2172"/>
      <c r="F2172"/>
      <c r="G2172"/>
    </row>
    <row r="2173" spans="1:7" x14ac:dyDescent="0.25">
      <c r="A2173" s="7"/>
      <c r="B2173"/>
      <c r="C2173" s="8"/>
      <c r="D2173"/>
      <c r="E2173"/>
      <c r="F2173"/>
      <c r="G2173"/>
    </row>
    <row r="2174" spans="1:7" x14ac:dyDescent="0.25">
      <c r="A2174" s="7"/>
      <c r="B2174"/>
      <c r="C2174" s="8"/>
      <c r="D2174"/>
      <c r="E2174"/>
      <c r="F2174"/>
      <c r="G2174"/>
    </row>
    <row r="2175" spans="1:7" x14ac:dyDescent="0.25">
      <c r="A2175" s="7"/>
      <c r="B2175"/>
      <c r="C2175" s="8"/>
      <c r="D2175"/>
      <c r="E2175"/>
      <c r="F2175"/>
      <c r="G2175"/>
    </row>
    <row r="2176" spans="1:7" x14ac:dyDescent="0.25">
      <c r="A2176" s="7"/>
      <c r="B2176"/>
      <c r="C2176" s="8"/>
      <c r="D2176"/>
      <c r="E2176"/>
      <c r="F2176"/>
      <c r="G2176"/>
    </row>
    <row r="2177" spans="1:7" x14ac:dyDescent="0.25">
      <c r="A2177" s="7"/>
      <c r="B2177"/>
      <c r="C2177" s="8"/>
      <c r="D2177"/>
      <c r="E2177"/>
      <c r="F2177"/>
      <c r="G2177"/>
    </row>
    <row r="2178" spans="1:7" x14ac:dyDescent="0.25">
      <c r="A2178" s="7"/>
      <c r="B2178"/>
      <c r="C2178" s="8"/>
      <c r="D2178"/>
      <c r="E2178"/>
      <c r="F2178"/>
      <c r="G2178"/>
    </row>
    <row r="2179" spans="1:7" x14ac:dyDescent="0.25">
      <c r="A2179" s="7"/>
      <c r="B2179"/>
      <c r="C2179" s="8"/>
      <c r="D2179"/>
      <c r="E2179"/>
      <c r="F2179"/>
      <c r="G2179"/>
    </row>
    <row r="2180" spans="1:7" x14ac:dyDescent="0.25">
      <c r="A2180" s="7"/>
      <c r="B2180"/>
      <c r="C2180" s="8"/>
      <c r="D2180"/>
      <c r="E2180"/>
      <c r="F2180"/>
      <c r="G2180"/>
    </row>
    <row r="2181" spans="1:7" x14ac:dyDescent="0.25">
      <c r="A2181" s="7"/>
      <c r="B2181"/>
      <c r="C2181" s="8"/>
      <c r="D2181"/>
      <c r="E2181"/>
      <c r="F2181"/>
      <c r="G2181"/>
    </row>
    <row r="2182" spans="1:7" x14ac:dyDescent="0.25">
      <c r="A2182" s="7"/>
      <c r="B2182"/>
      <c r="C2182" s="8"/>
      <c r="D2182"/>
      <c r="E2182"/>
      <c r="F2182"/>
      <c r="G2182"/>
    </row>
    <row r="2183" spans="1:7" x14ac:dyDescent="0.25">
      <c r="A2183" s="7"/>
      <c r="B2183"/>
      <c r="C2183" s="8"/>
      <c r="D2183"/>
      <c r="E2183"/>
      <c r="F2183"/>
      <c r="G2183"/>
    </row>
    <row r="2184" spans="1:7" x14ac:dyDescent="0.25">
      <c r="A2184" s="7"/>
      <c r="B2184"/>
      <c r="C2184" s="8"/>
      <c r="D2184"/>
      <c r="E2184"/>
      <c r="F2184"/>
      <c r="G2184"/>
    </row>
    <row r="2185" spans="1:7" x14ac:dyDescent="0.25">
      <c r="A2185" s="7"/>
      <c r="B2185"/>
      <c r="C2185" s="8"/>
      <c r="D2185"/>
      <c r="E2185"/>
      <c r="F2185"/>
      <c r="G2185"/>
    </row>
    <row r="2186" spans="1:7" x14ac:dyDescent="0.25">
      <c r="A2186" s="7"/>
      <c r="B2186"/>
      <c r="C2186" s="8"/>
      <c r="D2186"/>
      <c r="E2186"/>
      <c r="F2186"/>
      <c r="G2186"/>
    </row>
    <row r="2187" spans="1:7" x14ac:dyDescent="0.25">
      <c r="A2187" s="7"/>
      <c r="B2187"/>
      <c r="C2187" s="8"/>
      <c r="D2187"/>
      <c r="E2187"/>
      <c r="F2187"/>
      <c r="G2187"/>
    </row>
    <row r="2188" spans="1:7" x14ac:dyDescent="0.25">
      <c r="A2188" s="7"/>
      <c r="B2188"/>
      <c r="C2188" s="8"/>
      <c r="D2188"/>
      <c r="E2188"/>
      <c r="F2188"/>
      <c r="G2188"/>
    </row>
    <row r="2189" spans="1:7" x14ac:dyDescent="0.25">
      <c r="A2189" s="7"/>
      <c r="B2189"/>
      <c r="C2189" s="8"/>
      <c r="D2189"/>
      <c r="E2189"/>
      <c r="F2189"/>
      <c r="G2189"/>
    </row>
    <row r="2190" spans="1:7" x14ac:dyDescent="0.25">
      <c r="A2190" s="7"/>
      <c r="B2190"/>
      <c r="C2190" s="8"/>
      <c r="D2190"/>
      <c r="E2190"/>
      <c r="F2190"/>
      <c r="G2190"/>
    </row>
    <row r="2191" spans="1:7" x14ac:dyDescent="0.25">
      <c r="A2191" s="7"/>
      <c r="B2191"/>
      <c r="C2191" s="8"/>
      <c r="D2191"/>
      <c r="E2191"/>
      <c r="F2191"/>
      <c r="G2191"/>
    </row>
    <row r="2192" spans="1:7" x14ac:dyDescent="0.25">
      <c r="A2192" s="7"/>
      <c r="B2192"/>
      <c r="C2192" s="8"/>
      <c r="D2192"/>
      <c r="E2192"/>
      <c r="F2192"/>
      <c r="G2192"/>
    </row>
    <row r="2193" spans="1:7" x14ac:dyDescent="0.25">
      <c r="A2193" s="7"/>
      <c r="B2193"/>
      <c r="C2193" s="8"/>
      <c r="D2193"/>
      <c r="E2193"/>
      <c r="F2193"/>
      <c r="G2193"/>
    </row>
    <row r="2194" spans="1:7" x14ac:dyDescent="0.25">
      <c r="A2194" s="7"/>
      <c r="B2194"/>
      <c r="C2194" s="8"/>
      <c r="D2194"/>
      <c r="E2194"/>
      <c r="F2194"/>
      <c r="G2194"/>
    </row>
    <row r="2195" spans="1:7" x14ac:dyDescent="0.25">
      <c r="A2195" s="7"/>
      <c r="B2195"/>
      <c r="C2195" s="8"/>
      <c r="D2195"/>
      <c r="E2195"/>
      <c r="F2195"/>
      <c r="G2195"/>
    </row>
    <row r="2196" spans="1:7" x14ac:dyDescent="0.25">
      <c r="A2196" s="7"/>
      <c r="B2196"/>
      <c r="C2196" s="8"/>
      <c r="D2196"/>
      <c r="E2196"/>
      <c r="F2196"/>
      <c r="G2196"/>
    </row>
    <row r="2197" spans="1:7" x14ac:dyDescent="0.25">
      <c r="A2197" s="7"/>
      <c r="B2197"/>
      <c r="C2197" s="8"/>
      <c r="D2197"/>
      <c r="E2197"/>
      <c r="F2197"/>
      <c r="G2197"/>
    </row>
    <row r="2198" spans="1:7" x14ac:dyDescent="0.25">
      <c r="A2198" s="7"/>
      <c r="B2198"/>
      <c r="C2198" s="8"/>
      <c r="D2198"/>
      <c r="E2198"/>
      <c r="F2198"/>
      <c r="G2198"/>
    </row>
    <row r="2199" spans="1:7" x14ac:dyDescent="0.25">
      <c r="A2199" s="7"/>
      <c r="B2199"/>
      <c r="C2199" s="8"/>
      <c r="D2199"/>
      <c r="E2199"/>
      <c r="F2199"/>
      <c r="G2199"/>
    </row>
    <row r="2200" spans="1:7" x14ac:dyDescent="0.25">
      <c r="A2200" s="7"/>
      <c r="B2200"/>
      <c r="C2200" s="8"/>
      <c r="D2200"/>
      <c r="E2200"/>
      <c r="F2200"/>
      <c r="G2200"/>
    </row>
    <row r="2201" spans="1:7" x14ac:dyDescent="0.25">
      <c r="A2201" s="7"/>
      <c r="B2201"/>
      <c r="C2201" s="8"/>
      <c r="D2201"/>
      <c r="E2201"/>
      <c r="F2201"/>
      <c r="G2201"/>
    </row>
    <row r="2202" spans="1:7" x14ac:dyDescent="0.25">
      <c r="A2202" s="7"/>
      <c r="B2202"/>
      <c r="C2202" s="8"/>
      <c r="D2202"/>
      <c r="E2202"/>
      <c r="F2202"/>
      <c r="G2202"/>
    </row>
    <row r="2203" spans="1:7" x14ac:dyDescent="0.25">
      <c r="A2203" s="7"/>
      <c r="B2203"/>
      <c r="C2203" s="8"/>
      <c r="D2203"/>
      <c r="E2203"/>
      <c r="F2203"/>
      <c r="G2203"/>
    </row>
    <row r="2204" spans="1:7" x14ac:dyDescent="0.25">
      <c r="A2204" s="7"/>
      <c r="B2204"/>
      <c r="C2204" s="8"/>
      <c r="D2204"/>
      <c r="E2204"/>
      <c r="F2204"/>
      <c r="G2204"/>
    </row>
    <row r="2205" spans="1:7" x14ac:dyDescent="0.25">
      <c r="A2205" s="7"/>
      <c r="B2205"/>
      <c r="C2205" s="8"/>
      <c r="D2205"/>
      <c r="E2205"/>
      <c r="F2205"/>
      <c r="G2205"/>
    </row>
    <row r="2206" spans="1:7" x14ac:dyDescent="0.25">
      <c r="A2206" s="7"/>
      <c r="B2206"/>
      <c r="C2206" s="8"/>
      <c r="D2206"/>
      <c r="E2206"/>
      <c r="F2206"/>
      <c r="G2206"/>
    </row>
    <row r="2207" spans="1:7" x14ac:dyDescent="0.25">
      <c r="A2207" s="7"/>
      <c r="B2207"/>
      <c r="C2207" s="8"/>
      <c r="D2207"/>
      <c r="E2207"/>
      <c r="F2207"/>
      <c r="G2207"/>
    </row>
    <row r="2208" spans="1:7" x14ac:dyDescent="0.25">
      <c r="A2208" s="7"/>
      <c r="B2208"/>
      <c r="C2208" s="8"/>
      <c r="D2208"/>
      <c r="E2208"/>
      <c r="F2208"/>
      <c r="G2208"/>
    </row>
    <row r="2209" spans="1:7" x14ac:dyDescent="0.25">
      <c r="A2209" s="7"/>
      <c r="B2209"/>
      <c r="C2209" s="8"/>
      <c r="D2209"/>
      <c r="E2209"/>
      <c r="F2209"/>
      <c r="G2209"/>
    </row>
    <row r="2210" spans="1:7" x14ac:dyDescent="0.25">
      <c r="A2210" s="7"/>
      <c r="B2210"/>
      <c r="C2210" s="8"/>
      <c r="D2210"/>
      <c r="E2210"/>
      <c r="F2210"/>
      <c r="G2210"/>
    </row>
    <row r="2211" spans="1:7" x14ac:dyDescent="0.25">
      <c r="A2211" s="7"/>
      <c r="B2211"/>
      <c r="C2211" s="8"/>
      <c r="D2211"/>
      <c r="E2211"/>
      <c r="F2211"/>
      <c r="G2211"/>
    </row>
    <row r="2212" spans="1:7" x14ac:dyDescent="0.25">
      <c r="A2212" s="7"/>
      <c r="B2212"/>
      <c r="C2212" s="8"/>
      <c r="D2212"/>
      <c r="E2212"/>
      <c r="F2212"/>
      <c r="G2212"/>
    </row>
    <row r="2213" spans="1:7" x14ac:dyDescent="0.25">
      <c r="A2213" s="7"/>
      <c r="B2213"/>
      <c r="C2213" s="8"/>
      <c r="D2213"/>
      <c r="E2213"/>
      <c r="F2213"/>
      <c r="G2213"/>
    </row>
    <row r="2214" spans="1:7" x14ac:dyDescent="0.25">
      <c r="A2214" s="7"/>
      <c r="B2214"/>
      <c r="C2214" s="8"/>
      <c r="D2214"/>
      <c r="E2214"/>
      <c r="F2214"/>
      <c r="G2214"/>
    </row>
    <row r="2215" spans="1:7" x14ac:dyDescent="0.25">
      <c r="A2215" s="7"/>
      <c r="B2215"/>
      <c r="C2215" s="8"/>
      <c r="D2215"/>
      <c r="E2215"/>
      <c r="F2215"/>
      <c r="G2215"/>
    </row>
    <row r="2216" spans="1:7" x14ac:dyDescent="0.25">
      <c r="A2216" s="7"/>
      <c r="B2216"/>
      <c r="C2216" s="8"/>
      <c r="D2216"/>
      <c r="E2216"/>
      <c r="F2216"/>
      <c r="G2216"/>
    </row>
    <row r="2217" spans="1:7" x14ac:dyDescent="0.25">
      <c r="A2217" s="7"/>
      <c r="B2217"/>
      <c r="C2217" s="8"/>
      <c r="D2217"/>
      <c r="E2217"/>
      <c r="F2217"/>
      <c r="G2217"/>
    </row>
    <row r="2218" spans="1:7" x14ac:dyDescent="0.25">
      <c r="A2218" s="7"/>
      <c r="B2218"/>
      <c r="C2218" s="8"/>
      <c r="D2218"/>
      <c r="E2218"/>
      <c r="F2218"/>
      <c r="G2218"/>
    </row>
    <row r="2219" spans="1:7" x14ac:dyDescent="0.25">
      <c r="A2219" s="7"/>
      <c r="B2219"/>
      <c r="C2219" s="8"/>
      <c r="D2219"/>
      <c r="E2219"/>
      <c r="F2219"/>
      <c r="G2219"/>
    </row>
    <row r="2220" spans="1:7" x14ac:dyDescent="0.25">
      <c r="A2220" s="7"/>
      <c r="B2220"/>
      <c r="C2220" s="8"/>
      <c r="D2220"/>
      <c r="E2220"/>
      <c r="F2220"/>
      <c r="G2220"/>
    </row>
    <row r="2221" spans="1:7" x14ac:dyDescent="0.25">
      <c r="A2221" s="7"/>
      <c r="B2221"/>
      <c r="C2221" s="8"/>
      <c r="D2221"/>
      <c r="E2221"/>
      <c r="F2221"/>
      <c r="G2221"/>
    </row>
    <row r="2222" spans="1:7" x14ac:dyDescent="0.25">
      <c r="A2222" s="7"/>
      <c r="B2222"/>
      <c r="C2222" s="8"/>
      <c r="D2222"/>
      <c r="E2222"/>
      <c r="F2222"/>
      <c r="G2222"/>
    </row>
    <row r="2223" spans="1:7" x14ac:dyDescent="0.25">
      <c r="A2223" s="7"/>
      <c r="B2223"/>
      <c r="C2223" s="8"/>
      <c r="D2223"/>
      <c r="E2223"/>
      <c r="F2223"/>
      <c r="G2223"/>
    </row>
    <row r="2224" spans="1:7" x14ac:dyDescent="0.25">
      <c r="A2224" s="7"/>
      <c r="B2224"/>
      <c r="C2224" s="8"/>
      <c r="D2224"/>
      <c r="E2224"/>
      <c r="F2224"/>
      <c r="G2224"/>
    </row>
    <row r="2225" spans="1:7" x14ac:dyDescent="0.25">
      <c r="A2225" s="7"/>
      <c r="B2225"/>
      <c r="C2225" s="8"/>
      <c r="D2225"/>
      <c r="E2225"/>
      <c r="F2225"/>
      <c r="G2225"/>
    </row>
    <row r="2226" spans="1:7" x14ac:dyDescent="0.25">
      <c r="A2226" s="7"/>
      <c r="B2226"/>
      <c r="C2226" s="8"/>
      <c r="D2226"/>
      <c r="E2226"/>
      <c r="F2226"/>
      <c r="G2226"/>
    </row>
    <row r="2227" spans="1:7" x14ac:dyDescent="0.25">
      <c r="A2227" s="7"/>
      <c r="B2227"/>
      <c r="C2227" s="8"/>
      <c r="D2227"/>
      <c r="E2227"/>
      <c r="F2227"/>
      <c r="G2227"/>
    </row>
    <row r="2228" spans="1:7" x14ac:dyDescent="0.25">
      <c r="A2228" s="7"/>
      <c r="B2228"/>
      <c r="C2228" s="8"/>
      <c r="D2228"/>
      <c r="E2228"/>
      <c r="F2228"/>
      <c r="G2228"/>
    </row>
    <row r="2229" spans="1:7" x14ac:dyDescent="0.25">
      <c r="A2229" s="7"/>
      <c r="B2229"/>
      <c r="C2229" s="8"/>
      <c r="D2229"/>
      <c r="E2229"/>
      <c r="F2229"/>
      <c r="G2229"/>
    </row>
    <row r="2230" spans="1:7" x14ac:dyDescent="0.25">
      <c r="A2230" s="7"/>
      <c r="B2230"/>
      <c r="C2230" s="8"/>
      <c r="D2230"/>
      <c r="E2230"/>
      <c r="F2230"/>
      <c r="G2230"/>
    </row>
    <row r="2231" spans="1:7" x14ac:dyDescent="0.25">
      <c r="A2231" s="7"/>
      <c r="B2231"/>
      <c r="C2231" s="8"/>
      <c r="D2231"/>
      <c r="E2231"/>
      <c r="F2231"/>
      <c r="G2231"/>
    </row>
    <row r="2232" spans="1:7" x14ac:dyDescent="0.25">
      <c r="A2232" s="7"/>
      <c r="B2232"/>
      <c r="C2232" s="8"/>
      <c r="D2232"/>
      <c r="E2232"/>
      <c r="F2232"/>
      <c r="G2232"/>
    </row>
    <row r="2233" spans="1:7" x14ac:dyDescent="0.25">
      <c r="A2233" s="7"/>
      <c r="B2233"/>
      <c r="C2233" s="8"/>
      <c r="D2233"/>
      <c r="E2233"/>
      <c r="F2233"/>
      <c r="G2233"/>
    </row>
    <row r="2234" spans="1:7" x14ac:dyDescent="0.25">
      <c r="A2234" s="7"/>
      <c r="B2234"/>
      <c r="C2234" s="8"/>
      <c r="D2234"/>
      <c r="E2234"/>
      <c r="F2234"/>
      <c r="G2234"/>
    </row>
    <row r="2235" spans="1:7" x14ac:dyDescent="0.25">
      <c r="A2235" s="7"/>
      <c r="B2235"/>
      <c r="C2235" s="8"/>
      <c r="D2235"/>
      <c r="E2235"/>
      <c r="F2235"/>
      <c r="G2235"/>
    </row>
    <row r="2236" spans="1:7" x14ac:dyDescent="0.25">
      <c r="A2236" s="7"/>
      <c r="B2236"/>
      <c r="C2236" s="8"/>
      <c r="D2236"/>
      <c r="E2236"/>
      <c r="F2236"/>
      <c r="G2236"/>
    </row>
    <row r="2237" spans="1:7" x14ac:dyDescent="0.25">
      <c r="A2237" s="7"/>
      <c r="B2237"/>
      <c r="C2237" s="8"/>
      <c r="D2237"/>
      <c r="E2237"/>
      <c r="F2237"/>
      <c r="G2237"/>
    </row>
    <row r="2238" spans="1:7" x14ac:dyDescent="0.25">
      <c r="A2238" s="7"/>
      <c r="B2238"/>
      <c r="C2238" s="8"/>
      <c r="D2238"/>
      <c r="E2238"/>
      <c r="F2238"/>
      <c r="G2238"/>
    </row>
    <row r="2239" spans="1:7" x14ac:dyDescent="0.25">
      <c r="A2239" s="7"/>
      <c r="B2239"/>
      <c r="C2239" s="8"/>
      <c r="D2239"/>
      <c r="E2239"/>
      <c r="F2239"/>
      <c r="G2239"/>
    </row>
    <row r="2240" spans="1:7" x14ac:dyDescent="0.25">
      <c r="A2240" s="7"/>
      <c r="B2240"/>
      <c r="C2240" s="8"/>
      <c r="D2240"/>
      <c r="E2240"/>
      <c r="F2240"/>
      <c r="G2240"/>
    </row>
    <row r="2241" spans="1:7" x14ac:dyDescent="0.25">
      <c r="A2241" s="7"/>
      <c r="B2241"/>
      <c r="C2241" s="8"/>
      <c r="D2241"/>
      <c r="E2241"/>
      <c r="F2241"/>
      <c r="G2241"/>
    </row>
    <row r="2242" spans="1:7" x14ac:dyDescent="0.25">
      <c r="A2242" s="7"/>
      <c r="B2242"/>
      <c r="C2242" s="8"/>
      <c r="D2242"/>
      <c r="E2242"/>
      <c r="F2242"/>
      <c r="G2242"/>
    </row>
    <row r="2243" spans="1:7" x14ac:dyDescent="0.25">
      <c r="A2243" s="7"/>
      <c r="B2243"/>
      <c r="C2243" s="8"/>
      <c r="D2243"/>
      <c r="E2243"/>
      <c r="F2243"/>
      <c r="G2243"/>
    </row>
    <row r="2244" spans="1:7" x14ac:dyDescent="0.25">
      <c r="A2244" s="7"/>
      <c r="B2244"/>
      <c r="C2244" s="8"/>
      <c r="D2244"/>
      <c r="E2244"/>
      <c r="F2244"/>
      <c r="G2244"/>
    </row>
    <row r="2245" spans="1:7" x14ac:dyDescent="0.25">
      <c r="A2245" s="7"/>
      <c r="B2245"/>
      <c r="C2245" s="8"/>
      <c r="D2245"/>
      <c r="E2245"/>
      <c r="F2245"/>
      <c r="G2245"/>
    </row>
    <row r="2246" spans="1:7" x14ac:dyDescent="0.25">
      <c r="A2246" s="7"/>
      <c r="B2246"/>
      <c r="C2246" s="8"/>
      <c r="D2246"/>
      <c r="E2246"/>
      <c r="F2246"/>
      <c r="G2246"/>
    </row>
    <row r="2247" spans="1:7" x14ac:dyDescent="0.25">
      <c r="A2247" s="7"/>
      <c r="B2247"/>
      <c r="C2247" s="8"/>
      <c r="D2247"/>
      <c r="E2247"/>
      <c r="F2247"/>
      <c r="G2247"/>
    </row>
    <row r="2248" spans="1:7" x14ac:dyDescent="0.25">
      <c r="A2248" s="7"/>
      <c r="B2248"/>
      <c r="C2248" s="8"/>
      <c r="D2248"/>
      <c r="E2248"/>
      <c r="F2248"/>
      <c r="G2248"/>
    </row>
    <row r="2249" spans="1:7" x14ac:dyDescent="0.25">
      <c r="A2249" s="7"/>
      <c r="B2249"/>
      <c r="C2249" s="8"/>
      <c r="D2249"/>
      <c r="E2249"/>
      <c r="F2249"/>
      <c r="G2249"/>
    </row>
    <row r="2250" spans="1:7" x14ac:dyDescent="0.25">
      <c r="A2250" s="7"/>
      <c r="B2250"/>
      <c r="C2250" s="8"/>
      <c r="D2250"/>
      <c r="E2250"/>
      <c r="F2250"/>
      <c r="G2250"/>
    </row>
    <row r="2251" spans="1:7" x14ac:dyDescent="0.25">
      <c r="A2251" s="7"/>
      <c r="B2251"/>
      <c r="C2251" s="8"/>
      <c r="D2251"/>
      <c r="E2251"/>
      <c r="F2251"/>
      <c r="G2251"/>
    </row>
    <row r="2252" spans="1:7" x14ac:dyDescent="0.25">
      <c r="A2252" s="7"/>
      <c r="B2252"/>
      <c r="C2252" s="8"/>
      <c r="D2252"/>
      <c r="E2252"/>
      <c r="F2252"/>
      <c r="G2252"/>
    </row>
    <row r="2253" spans="1:7" x14ac:dyDescent="0.25">
      <c r="A2253" s="7"/>
      <c r="B2253"/>
      <c r="C2253" s="8"/>
      <c r="D2253"/>
      <c r="E2253"/>
      <c r="F2253"/>
      <c r="G2253"/>
    </row>
    <row r="2254" spans="1:7" x14ac:dyDescent="0.25">
      <c r="A2254" s="7"/>
      <c r="B2254"/>
      <c r="C2254" s="8"/>
      <c r="D2254"/>
      <c r="E2254"/>
      <c r="F2254"/>
      <c r="G2254"/>
    </row>
    <row r="2255" spans="1:7" x14ac:dyDescent="0.25">
      <c r="A2255" s="7"/>
      <c r="B2255"/>
      <c r="C2255" s="8"/>
      <c r="D2255"/>
      <c r="E2255"/>
      <c r="F2255"/>
      <c r="G2255"/>
    </row>
    <row r="2256" spans="1:7" x14ac:dyDescent="0.25">
      <c r="A2256" s="7"/>
      <c r="B2256"/>
      <c r="C2256" s="8"/>
      <c r="D2256"/>
      <c r="E2256"/>
      <c r="F2256"/>
      <c r="G2256"/>
    </row>
    <row r="2257" spans="1:7" x14ac:dyDescent="0.25">
      <c r="A2257" s="7"/>
      <c r="B2257"/>
      <c r="C2257" s="8"/>
      <c r="D2257"/>
      <c r="E2257"/>
      <c r="F2257"/>
      <c r="G2257"/>
    </row>
    <row r="2258" spans="1:7" x14ac:dyDescent="0.25">
      <c r="A2258" s="7"/>
      <c r="B2258"/>
      <c r="C2258" s="8"/>
      <c r="D2258"/>
      <c r="E2258"/>
      <c r="F2258"/>
      <c r="G2258"/>
    </row>
    <row r="2259" spans="1:7" x14ac:dyDescent="0.25">
      <c r="A2259" s="7"/>
      <c r="B2259"/>
      <c r="C2259" s="8"/>
      <c r="D2259"/>
      <c r="E2259"/>
      <c r="F2259"/>
      <c r="G2259"/>
    </row>
    <row r="2260" spans="1:7" x14ac:dyDescent="0.25">
      <c r="A2260" s="7"/>
      <c r="B2260"/>
      <c r="C2260" s="8"/>
      <c r="D2260"/>
      <c r="E2260"/>
      <c r="F2260"/>
      <c r="G2260"/>
    </row>
    <row r="2261" spans="1:7" x14ac:dyDescent="0.25">
      <c r="A2261" s="7"/>
      <c r="B2261"/>
      <c r="C2261" s="8"/>
      <c r="D2261"/>
      <c r="E2261"/>
      <c r="F2261"/>
      <c r="G2261"/>
    </row>
    <row r="2262" spans="1:7" x14ac:dyDescent="0.25">
      <c r="A2262" s="7"/>
      <c r="B2262"/>
      <c r="C2262" s="8"/>
      <c r="D2262"/>
      <c r="E2262"/>
      <c r="F2262"/>
      <c r="G2262"/>
    </row>
    <row r="2263" spans="1:7" x14ac:dyDescent="0.25">
      <c r="A2263" s="7"/>
      <c r="B2263"/>
      <c r="C2263" s="8"/>
      <c r="D2263"/>
      <c r="E2263"/>
      <c r="F2263"/>
      <c r="G2263"/>
    </row>
    <row r="2264" spans="1:7" x14ac:dyDescent="0.25">
      <c r="A2264" s="7"/>
      <c r="B2264"/>
      <c r="C2264" s="8"/>
      <c r="D2264"/>
      <c r="E2264"/>
      <c r="F2264"/>
      <c r="G2264"/>
    </row>
    <row r="2265" spans="1:7" x14ac:dyDescent="0.25">
      <c r="A2265" s="7"/>
      <c r="B2265"/>
      <c r="C2265" s="8"/>
      <c r="D2265"/>
      <c r="E2265"/>
      <c r="F2265"/>
      <c r="G2265"/>
    </row>
    <row r="2266" spans="1:7" x14ac:dyDescent="0.25">
      <c r="A2266" s="7"/>
      <c r="B2266"/>
      <c r="C2266" s="8"/>
      <c r="D2266"/>
      <c r="E2266"/>
      <c r="F2266"/>
      <c r="G2266"/>
    </row>
    <row r="2267" spans="1:7" x14ac:dyDescent="0.25">
      <c r="A2267" s="7"/>
      <c r="B2267"/>
      <c r="C2267" s="8"/>
      <c r="D2267"/>
      <c r="E2267"/>
      <c r="F2267"/>
      <c r="G2267"/>
    </row>
    <row r="2268" spans="1:7" x14ac:dyDescent="0.25">
      <c r="A2268" s="7"/>
      <c r="B2268"/>
      <c r="C2268" s="8"/>
      <c r="D2268"/>
      <c r="E2268"/>
      <c r="F2268"/>
      <c r="G2268"/>
    </row>
    <row r="2269" spans="1:7" x14ac:dyDescent="0.25">
      <c r="A2269" s="7"/>
      <c r="B2269"/>
      <c r="C2269" s="8"/>
      <c r="D2269"/>
      <c r="E2269"/>
      <c r="F2269"/>
      <c r="G2269"/>
    </row>
    <row r="2270" spans="1:7" x14ac:dyDescent="0.25">
      <c r="A2270" s="7"/>
      <c r="B2270"/>
      <c r="C2270" s="8"/>
      <c r="D2270"/>
      <c r="E2270"/>
      <c r="F2270"/>
      <c r="G2270"/>
    </row>
    <row r="2271" spans="1:7" x14ac:dyDescent="0.25">
      <c r="A2271" s="7"/>
      <c r="B2271"/>
      <c r="C2271" s="8"/>
      <c r="D2271"/>
      <c r="E2271"/>
      <c r="F2271"/>
      <c r="G2271"/>
    </row>
    <row r="2272" spans="1:7" x14ac:dyDescent="0.25">
      <c r="A2272" s="7"/>
      <c r="B2272"/>
      <c r="C2272" s="8"/>
      <c r="D2272"/>
      <c r="E2272"/>
      <c r="F2272"/>
      <c r="G2272"/>
    </row>
    <row r="2273" spans="1:7" x14ac:dyDescent="0.25">
      <c r="A2273" s="7"/>
      <c r="B2273"/>
      <c r="C2273" s="8"/>
      <c r="D2273"/>
      <c r="E2273"/>
      <c r="F2273"/>
      <c r="G2273"/>
    </row>
    <row r="2274" spans="1:7" x14ac:dyDescent="0.25">
      <c r="A2274" s="7"/>
      <c r="B2274"/>
      <c r="C2274" s="8"/>
      <c r="D2274"/>
      <c r="E2274"/>
      <c r="F2274"/>
      <c r="G2274"/>
    </row>
    <row r="2275" spans="1:7" x14ac:dyDescent="0.25">
      <c r="A2275" s="7"/>
      <c r="B2275"/>
      <c r="C2275" s="8"/>
      <c r="D2275"/>
      <c r="E2275"/>
      <c r="F2275"/>
      <c r="G2275"/>
    </row>
    <row r="2276" spans="1:7" x14ac:dyDescent="0.25">
      <c r="A2276" s="7"/>
      <c r="B2276"/>
      <c r="C2276" s="8"/>
      <c r="D2276"/>
      <c r="E2276"/>
      <c r="F2276"/>
      <c r="G2276"/>
    </row>
    <row r="2277" spans="1:7" x14ac:dyDescent="0.25">
      <c r="A2277" s="7"/>
      <c r="B2277"/>
      <c r="C2277" s="8"/>
      <c r="D2277"/>
      <c r="E2277"/>
      <c r="F2277"/>
      <c r="G2277"/>
    </row>
    <row r="2278" spans="1:7" x14ac:dyDescent="0.25">
      <c r="A2278" s="7"/>
      <c r="B2278"/>
      <c r="C2278" s="8"/>
      <c r="D2278"/>
      <c r="E2278"/>
      <c r="F2278"/>
      <c r="G2278"/>
    </row>
    <row r="2279" spans="1:7" x14ac:dyDescent="0.25">
      <c r="A2279" s="7"/>
      <c r="B2279"/>
      <c r="C2279" s="8"/>
      <c r="D2279"/>
      <c r="E2279"/>
      <c r="F2279"/>
      <c r="G2279"/>
    </row>
    <row r="2280" spans="1:7" x14ac:dyDescent="0.25">
      <c r="A2280" s="7"/>
      <c r="B2280"/>
      <c r="C2280" s="8"/>
      <c r="D2280"/>
      <c r="E2280"/>
      <c r="F2280"/>
      <c r="G2280"/>
    </row>
    <row r="2281" spans="1:7" x14ac:dyDescent="0.25">
      <c r="A2281" s="7"/>
      <c r="B2281"/>
      <c r="C2281" s="8"/>
      <c r="D2281"/>
      <c r="E2281"/>
      <c r="F2281"/>
      <c r="G2281"/>
    </row>
    <row r="2282" spans="1:7" x14ac:dyDescent="0.25">
      <c r="A2282" s="7"/>
      <c r="B2282"/>
      <c r="C2282" s="8"/>
      <c r="D2282"/>
      <c r="E2282"/>
      <c r="F2282"/>
      <c r="G2282"/>
    </row>
    <row r="2283" spans="1:7" x14ac:dyDescent="0.25">
      <c r="A2283" s="7"/>
      <c r="B2283"/>
      <c r="C2283" s="8"/>
      <c r="D2283"/>
      <c r="E2283"/>
      <c r="F2283"/>
      <c r="G2283"/>
    </row>
    <row r="2284" spans="1:7" x14ac:dyDescent="0.25">
      <c r="A2284" s="7"/>
      <c r="B2284"/>
      <c r="C2284" s="8"/>
      <c r="D2284"/>
      <c r="E2284"/>
      <c r="F2284"/>
      <c r="G2284"/>
    </row>
    <row r="2285" spans="1:7" x14ac:dyDescent="0.25">
      <c r="A2285" s="7"/>
      <c r="B2285"/>
      <c r="C2285" s="8"/>
      <c r="D2285"/>
      <c r="E2285"/>
      <c r="F2285"/>
      <c r="G2285"/>
    </row>
    <row r="2286" spans="1:7" x14ac:dyDescent="0.25">
      <c r="A2286" s="7"/>
      <c r="B2286"/>
      <c r="C2286" s="8"/>
      <c r="D2286"/>
      <c r="E2286"/>
      <c r="F2286"/>
      <c r="G2286"/>
    </row>
    <row r="2287" spans="1:7" x14ac:dyDescent="0.25">
      <c r="A2287" s="7"/>
      <c r="B2287"/>
      <c r="C2287" s="8"/>
      <c r="D2287"/>
      <c r="E2287"/>
      <c r="F2287"/>
      <c r="G2287"/>
    </row>
    <row r="2288" spans="1:7" x14ac:dyDescent="0.25">
      <c r="A2288" s="7"/>
      <c r="B2288"/>
      <c r="C2288" s="8"/>
      <c r="D2288"/>
      <c r="E2288"/>
      <c r="F2288"/>
      <c r="G2288"/>
    </row>
    <row r="2289" spans="1:7" x14ac:dyDescent="0.25">
      <c r="A2289" s="7"/>
      <c r="B2289"/>
      <c r="C2289" s="8"/>
      <c r="D2289"/>
      <c r="E2289"/>
      <c r="F2289"/>
      <c r="G2289"/>
    </row>
    <row r="2290" spans="1:7" x14ac:dyDescent="0.25">
      <c r="A2290" s="7"/>
      <c r="B2290"/>
      <c r="C2290" s="8"/>
      <c r="D2290"/>
      <c r="E2290"/>
      <c r="F2290"/>
      <c r="G2290"/>
    </row>
    <row r="2291" spans="1:7" x14ac:dyDescent="0.25">
      <c r="A2291" s="7"/>
      <c r="B2291"/>
      <c r="C2291" s="8"/>
      <c r="D2291"/>
      <c r="E2291"/>
      <c r="F2291"/>
      <c r="G2291"/>
    </row>
    <row r="2292" spans="1:7" x14ac:dyDescent="0.25">
      <c r="A2292" s="7"/>
      <c r="B2292"/>
      <c r="C2292" s="8"/>
      <c r="D2292"/>
      <c r="E2292"/>
      <c r="F2292"/>
      <c r="G2292"/>
    </row>
    <row r="2293" spans="1:7" x14ac:dyDescent="0.25">
      <c r="A2293" s="7"/>
      <c r="B2293"/>
      <c r="C2293" s="8"/>
      <c r="D2293"/>
      <c r="E2293"/>
      <c r="F2293"/>
      <c r="G2293"/>
    </row>
    <row r="2294" spans="1:7" x14ac:dyDescent="0.25">
      <c r="A2294" s="7"/>
      <c r="B2294"/>
      <c r="C2294" s="8"/>
      <c r="D2294"/>
      <c r="E2294"/>
      <c r="F2294"/>
      <c r="G2294"/>
    </row>
    <row r="2295" spans="1:7" x14ac:dyDescent="0.25">
      <c r="A2295" s="7"/>
      <c r="B2295"/>
      <c r="C2295" s="8"/>
      <c r="D2295"/>
      <c r="E2295"/>
      <c r="F2295"/>
      <c r="G2295"/>
    </row>
    <row r="2296" spans="1:7" x14ac:dyDescent="0.25">
      <c r="A2296" s="7"/>
      <c r="B2296"/>
      <c r="C2296" s="8"/>
      <c r="D2296"/>
      <c r="E2296"/>
      <c r="F2296"/>
      <c r="G2296"/>
    </row>
    <row r="2297" spans="1:7" x14ac:dyDescent="0.25">
      <c r="A2297" s="7"/>
      <c r="B2297"/>
      <c r="C2297" s="8"/>
      <c r="D2297"/>
      <c r="E2297"/>
      <c r="F2297"/>
      <c r="G2297"/>
    </row>
    <row r="2298" spans="1:7" x14ac:dyDescent="0.25">
      <c r="A2298" s="7"/>
      <c r="B2298"/>
      <c r="C2298" s="8"/>
      <c r="D2298"/>
      <c r="E2298"/>
      <c r="F2298"/>
      <c r="G2298"/>
    </row>
    <row r="2299" spans="1:7" x14ac:dyDescent="0.25">
      <c r="A2299" s="7"/>
      <c r="B2299"/>
      <c r="C2299" s="8"/>
      <c r="D2299"/>
      <c r="E2299"/>
      <c r="F2299"/>
      <c r="G2299"/>
    </row>
    <row r="2300" spans="1:7" x14ac:dyDescent="0.25">
      <c r="A2300" s="7"/>
      <c r="B2300"/>
      <c r="C2300" s="8"/>
      <c r="D2300"/>
      <c r="E2300"/>
      <c r="F2300"/>
      <c r="G2300"/>
    </row>
    <row r="2301" spans="1:7" x14ac:dyDescent="0.25">
      <c r="A2301" s="7"/>
      <c r="B2301"/>
      <c r="C2301" s="8"/>
      <c r="D2301"/>
      <c r="E2301"/>
      <c r="F2301"/>
      <c r="G2301"/>
    </row>
    <row r="2302" spans="1:7" x14ac:dyDescent="0.25">
      <c r="A2302" s="7"/>
      <c r="B2302"/>
      <c r="C2302" s="8"/>
      <c r="D2302"/>
      <c r="E2302"/>
      <c r="F2302"/>
      <c r="G2302"/>
    </row>
    <row r="2303" spans="1:7" x14ac:dyDescent="0.25">
      <c r="A2303" s="7"/>
      <c r="B2303"/>
      <c r="C2303" s="8"/>
      <c r="D2303"/>
      <c r="E2303"/>
      <c r="F2303"/>
      <c r="G2303"/>
    </row>
    <row r="2304" spans="1:7" x14ac:dyDescent="0.25">
      <c r="A2304" s="7"/>
      <c r="B2304"/>
      <c r="C2304" s="8"/>
      <c r="D2304"/>
      <c r="E2304"/>
      <c r="F2304"/>
      <c r="G2304"/>
    </row>
    <row r="2305" spans="1:7" x14ac:dyDescent="0.25">
      <c r="A2305" s="7"/>
      <c r="B2305"/>
      <c r="C2305" s="8"/>
      <c r="D2305"/>
      <c r="E2305"/>
      <c r="F2305"/>
      <c r="G2305"/>
    </row>
    <row r="2306" spans="1:7" x14ac:dyDescent="0.25">
      <c r="A2306" s="7"/>
      <c r="B2306"/>
      <c r="C2306" s="8"/>
      <c r="D2306"/>
      <c r="E2306"/>
      <c r="F2306"/>
      <c r="G2306"/>
    </row>
    <row r="2307" spans="1:7" x14ac:dyDescent="0.25">
      <c r="A2307" s="7"/>
      <c r="B2307"/>
      <c r="C2307" s="8"/>
      <c r="D2307"/>
      <c r="E2307"/>
      <c r="F2307"/>
      <c r="G2307"/>
    </row>
    <row r="2308" spans="1:7" x14ac:dyDescent="0.25">
      <c r="A2308" s="7"/>
      <c r="B2308"/>
      <c r="C2308" s="8"/>
      <c r="D2308"/>
      <c r="E2308"/>
      <c r="F2308"/>
      <c r="G2308"/>
    </row>
    <row r="2309" spans="1:7" x14ac:dyDescent="0.25">
      <c r="A2309" s="7"/>
      <c r="B2309"/>
      <c r="C2309" s="8"/>
      <c r="D2309"/>
      <c r="E2309"/>
      <c r="F2309"/>
      <c r="G2309"/>
    </row>
    <row r="2310" spans="1:7" x14ac:dyDescent="0.25">
      <c r="A2310" s="7"/>
      <c r="B2310"/>
      <c r="C2310" s="8"/>
      <c r="D2310"/>
      <c r="E2310"/>
      <c r="F2310"/>
      <c r="G2310"/>
    </row>
    <row r="2311" spans="1:7" x14ac:dyDescent="0.25">
      <c r="A2311" s="7"/>
      <c r="B2311"/>
      <c r="C2311" s="8"/>
      <c r="D2311"/>
      <c r="E2311"/>
      <c r="F2311"/>
      <c r="G2311"/>
    </row>
    <row r="2312" spans="1:7" x14ac:dyDescent="0.25">
      <c r="A2312" s="7"/>
      <c r="B2312"/>
      <c r="C2312" s="8"/>
      <c r="D2312"/>
      <c r="E2312"/>
      <c r="F2312"/>
      <c r="G2312"/>
    </row>
    <row r="2313" spans="1:7" x14ac:dyDescent="0.25">
      <c r="A2313" s="7"/>
      <c r="B2313"/>
      <c r="C2313" s="8"/>
      <c r="D2313"/>
      <c r="E2313"/>
      <c r="F2313"/>
      <c r="G2313"/>
    </row>
    <row r="2314" spans="1:7" x14ac:dyDescent="0.25">
      <c r="A2314" s="7"/>
      <c r="B2314"/>
      <c r="C2314" s="8"/>
      <c r="D2314"/>
      <c r="E2314"/>
      <c r="F2314"/>
      <c r="G2314"/>
    </row>
    <row r="2315" spans="1:7" x14ac:dyDescent="0.25">
      <c r="A2315" s="7"/>
      <c r="B2315"/>
      <c r="C2315" s="8"/>
      <c r="D2315"/>
      <c r="E2315"/>
      <c r="F2315"/>
      <c r="G2315"/>
    </row>
    <row r="2316" spans="1:7" x14ac:dyDescent="0.25">
      <c r="A2316" s="7"/>
      <c r="B2316"/>
      <c r="C2316" s="8"/>
      <c r="D2316"/>
      <c r="E2316"/>
      <c r="F2316"/>
      <c r="G2316"/>
    </row>
    <row r="2317" spans="1:7" x14ac:dyDescent="0.25">
      <c r="A2317" s="7"/>
      <c r="B2317"/>
      <c r="C2317" s="8"/>
      <c r="D2317"/>
      <c r="E2317"/>
      <c r="F2317"/>
      <c r="G2317"/>
    </row>
    <row r="2318" spans="1:7" x14ac:dyDescent="0.25">
      <c r="A2318" s="7"/>
      <c r="B2318"/>
      <c r="C2318" s="8"/>
      <c r="D2318"/>
      <c r="E2318"/>
      <c r="F2318"/>
      <c r="G2318"/>
    </row>
    <row r="2319" spans="1:7" x14ac:dyDescent="0.25">
      <c r="A2319" s="7"/>
      <c r="B2319"/>
      <c r="C2319" s="8"/>
      <c r="D2319"/>
      <c r="E2319"/>
      <c r="F2319"/>
      <c r="G2319"/>
    </row>
    <row r="2320" spans="1:7" x14ac:dyDescent="0.25">
      <c r="A2320" s="7"/>
      <c r="B2320"/>
      <c r="C2320" s="8"/>
      <c r="D2320"/>
      <c r="E2320"/>
      <c r="F2320"/>
      <c r="G2320"/>
    </row>
    <row r="2321" spans="1:7" x14ac:dyDescent="0.25">
      <c r="A2321" s="7"/>
      <c r="B2321"/>
      <c r="C2321" s="8"/>
      <c r="D2321"/>
      <c r="E2321"/>
      <c r="F2321"/>
      <c r="G2321"/>
    </row>
    <row r="2322" spans="1:7" x14ac:dyDescent="0.25">
      <c r="A2322" s="7"/>
      <c r="B2322"/>
      <c r="C2322" s="8"/>
      <c r="D2322"/>
      <c r="E2322"/>
      <c r="F2322"/>
      <c r="G2322"/>
    </row>
    <row r="2323" spans="1:7" x14ac:dyDescent="0.25">
      <c r="A2323" s="7"/>
      <c r="B2323"/>
      <c r="C2323" s="8"/>
      <c r="D2323"/>
      <c r="E2323"/>
      <c r="F2323"/>
      <c r="G2323"/>
    </row>
    <row r="2324" spans="1:7" x14ac:dyDescent="0.25">
      <c r="A2324" s="7"/>
      <c r="B2324"/>
      <c r="C2324" s="8"/>
      <c r="D2324"/>
      <c r="E2324"/>
      <c r="F2324"/>
      <c r="G2324"/>
    </row>
    <row r="2325" spans="1:7" x14ac:dyDescent="0.25">
      <c r="A2325" s="7"/>
      <c r="B2325"/>
      <c r="C2325" s="8"/>
      <c r="D2325"/>
      <c r="E2325"/>
      <c r="F2325"/>
      <c r="G2325"/>
    </row>
    <row r="2326" spans="1:7" x14ac:dyDescent="0.25">
      <c r="A2326" s="7"/>
      <c r="B2326"/>
      <c r="C2326" s="8"/>
      <c r="D2326"/>
      <c r="E2326"/>
      <c r="F2326"/>
      <c r="G2326"/>
    </row>
    <row r="2327" spans="1:7" x14ac:dyDescent="0.25">
      <c r="A2327" s="7"/>
      <c r="B2327"/>
      <c r="C2327" s="8"/>
      <c r="D2327"/>
      <c r="E2327"/>
      <c r="F2327"/>
      <c r="G2327"/>
    </row>
    <row r="2328" spans="1:7" x14ac:dyDescent="0.25">
      <c r="A2328" s="7"/>
      <c r="B2328"/>
      <c r="C2328" s="8"/>
      <c r="D2328"/>
      <c r="E2328"/>
      <c r="F2328"/>
      <c r="G2328"/>
    </row>
    <row r="2329" spans="1:7" x14ac:dyDescent="0.25">
      <c r="A2329" s="7"/>
      <c r="B2329"/>
      <c r="C2329" s="8"/>
      <c r="D2329"/>
      <c r="E2329"/>
      <c r="F2329"/>
      <c r="G2329"/>
    </row>
    <row r="2330" spans="1:7" x14ac:dyDescent="0.25">
      <c r="A2330" s="7"/>
      <c r="B2330"/>
      <c r="C2330" s="8"/>
      <c r="D2330"/>
      <c r="E2330"/>
      <c r="F2330"/>
      <c r="G2330"/>
    </row>
    <row r="2331" spans="1:7" x14ac:dyDescent="0.25">
      <c r="A2331" s="7"/>
      <c r="B2331"/>
      <c r="C2331" s="8"/>
      <c r="D2331"/>
      <c r="E2331"/>
      <c r="F2331"/>
      <c r="G2331"/>
    </row>
    <row r="2332" spans="1:7" x14ac:dyDescent="0.25">
      <c r="A2332" s="7"/>
      <c r="B2332"/>
      <c r="C2332" s="8"/>
      <c r="D2332"/>
      <c r="E2332"/>
      <c r="F2332"/>
      <c r="G2332"/>
    </row>
    <row r="2333" spans="1:7" x14ac:dyDescent="0.25">
      <c r="A2333" s="7"/>
      <c r="B2333"/>
      <c r="C2333" s="8"/>
      <c r="D2333"/>
      <c r="E2333"/>
      <c r="F2333"/>
      <c r="G2333"/>
    </row>
    <row r="2334" spans="1:7" x14ac:dyDescent="0.25">
      <c r="A2334" s="7"/>
      <c r="B2334"/>
      <c r="C2334" s="8"/>
      <c r="D2334"/>
      <c r="E2334"/>
      <c r="F2334"/>
      <c r="G2334"/>
    </row>
    <row r="2335" spans="1:7" x14ac:dyDescent="0.25">
      <c r="A2335" s="7"/>
      <c r="B2335"/>
      <c r="C2335" s="8"/>
      <c r="D2335"/>
      <c r="E2335"/>
      <c r="F2335"/>
      <c r="G2335"/>
    </row>
    <row r="2336" spans="1:7" x14ac:dyDescent="0.25">
      <c r="A2336" s="7"/>
      <c r="B2336"/>
      <c r="C2336" s="8"/>
      <c r="D2336"/>
      <c r="E2336"/>
      <c r="F2336"/>
      <c r="G2336"/>
    </row>
    <row r="2337" spans="1:7" x14ac:dyDescent="0.25">
      <c r="A2337" s="7"/>
      <c r="B2337"/>
      <c r="C2337" s="8"/>
      <c r="D2337"/>
      <c r="E2337"/>
      <c r="F2337"/>
      <c r="G2337"/>
    </row>
    <row r="2338" spans="1:7" x14ac:dyDescent="0.25">
      <c r="A2338" s="7"/>
      <c r="B2338"/>
      <c r="C2338" s="8"/>
      <c r="D2338"/>
      <c r="E2338"/>
      <c r="F2338"/>
      <c r="G2338"/>
    </row>
    <row r="2339" spans="1:7" x14ac:dyDescent="0.25">
      <c r="A2339" s="7"/>
      <c r="B2339"/>
      <c r="C2339" s="8"/>
      <c r="D2339"/>
      <c r="E2339"/>
      <c r="F2339"/>
      <c r="G2339"/>
    </row>
    <row r="2340" spans="1:7" x14ac:dyDescent="0.25">
      <c r="A2340" s="7"/>
      <c r="B2340"/>
      <c r="C2340" s="8"/>
      <c r="D2340"/>
      <c r="E2340"/>
      <c r="F2340"/>
      <c r="G2340"/>
    </row>
    <row r="2341" spans="1:7" x14ac:dyDescent="0.25">
      <c r="A2341" s="7"/>
      <c r="B2341"/>
      <c r="C2341" s="8"/>
      <c r="D2341"/>
      <c r="E2341"/>
      <c r="F2341"/>
      <c r="G2341"/>
    </row>
    <row r="2342" spans="1:7" x14ac:dyDescent="0.25">
      <c r="A2342" s="7"/>
      <c r="B2342"/>
      <c r="C2342" s="8"/>
      <c r="D2342"/>
      <c r="E2342"/>
      <c r="F2342"/>
      <c r="G2342"/>
    </row>
    <row r="2343" spans="1:7" x14ac:dyDescent="0.25">
      <c r="A2343" s="7"/>
      <c r="B2343"/>
      <c r="C2343" s="8"/>
      <c r="D2343"/>
      <c r="E2343"/>
      <c r="F2343"/>
      <c r="G2343"/>
    </row>
    <row r="2344" spans="1:7" x14ac:dyDescent="0.25">
      <c r="A2344" s="7"/>
      <c r="B2344"/>
      <c r="C2344" s="8"/>
      <c r="D2344"/>
      <c r="E2344"/>
      <c r="F2344"/>
      <c r="G2344"/>
    </row>
    <row r="2345" spans="1:7" x14ac:dyDescent="0.25">
      <c r="A2345" s="7"/>
      <c r="B2345"/>
      <c r="C2345" s="8"/>
      <c r="D2345"/>
      <c r="E2345"/>
      <c r="F2345"/>
      <c r="G2345"/>
    </row>
    <row r="2346" spans="1:7" x14ac:dyDescent="0.25">
      <c r="A2346" s="7"/>
      <c r="B2346"/>
      <c r="C2346" s="8"/>
      <c r="D2346"/>
      <c r="E2346"/>
      <c r="F2346"/>
      <c r="G2346"/>
    </row>
    <row r="2347" spans="1:7" x14ac:dyDescent="0.25">
      <c r="A2347" s="7"/>
      <c r="B2347"/>
      <c r="C2347" s="8"/>
      <c r="D2347"/>
      <c r="E2347"/>
      <c r="F2347"/>
      <c r="G2347"/>
    </row>
    <row r="2348" spans="1:7" x14ac:dyDescent="0.25">
      <c r="A2348" s="7"/>
      <c r="B2348"/>
      <c r="C2348" s="8"/>
      <c r="D2348"/>
      <c r="E2348"/>
      <c r="F2348"/>
      <c r="G2348"/>
    </row>
    <row r="2349" spans="1:7" x14ac:dyDescent="0.25">
      <c r="A2349" s="7"/>
      <c r="B2349"/>
      <c r="C2349" s="8"/>
      <c r="D2349"/>
      <c r="E2349"/>
      <c r="F2349"/>
      <c r="G2349"/>
    </row>
    <row r="2350" spans="1:7" x14ac:dyDescent="0.25">
      <c r="A2350" s="7"/>
      <c r="B2350"/>
      <c r="C2350" s="8"/>
      <c r="D2350"/>
      <c r="E2350"/>
      <c r="F2350"/>
      <c r="G2350"/>
    </row>
    <row r="2351" spans="1:7" x14ac:dyDescent="0.25">
      <c r="A2351" s="7"/>
      <c r="B2351"/>
      <c r="C2351" s="8"/>
      <c r="D2351"/>
      <c r="E2351"/>
      <c r="F2351"/>
      <c r="G2351"/>
    </row>
    <row r="2352" spans="1:7" x14ac:dyDescent="0.25">
      <c r="A2352" s="7"/>
      <c r="B2352"/>
      <c r="C2352" s="8"/>
      <c r="D2352"/>
      <c r="E2352"/>
      <c r="F2352"/>
      <c r="G2352"/>
    </row>
    <row r="2353" spans="1:7" x14ac:dyDescent="0.25">
      <c r="A2353" s="7"/>
      <c r="B2353"/>
      <c r="C2353" s="8"/>
      <c r="D2353"/>
      <c r="E2353"/>
      <c r="F2353"/>
      <c r="G2353"/>
    </row>
    <row r="2354" spans="1:7" x14ac:dyDescent="0.25">
      <c r="A2354" s="7"/>
      <c r="B2354"/>
      <c r="C2354" s="8"/>
      <c r="D2354"/>
      <c r="E2354"/>
      <c r="F2354"/>
      <c r="G2354"/>
    </row>
    <row r="2355" spans="1:7" x14ac:dyDescent="0.25">
      <c r="A2355" s="7"/>
      <c r="B2355"/>
      <c r="C2355" s="8"/>
      <c r="D2355"/>
      <c r="E2355"/>
      <c r="F2355"/>
      <c r="G2355"/>
    </row>
    <row r="2356" spans="1:7" x14ac:dyDescent="0.25">
      <c r="A2356" s="7"/>
      <c r="B2356"/>
      <c r="C2356" s="8"/>
      <c r="D2356"/>
      <c r="E2356"/>
      <c r="F2356"/>
      <c r="G2356"/>
    </row>
    <row r="2357" spans="1:7" x14ac:dyDescent="0.25">
      <c r="A2357" s="7"/>
      <c r="B2357"/>
      <c r="C2357" s="8"/>
      <c r="D2357"/>
      <c r="E2357"/>
      <c r="F2357"/>
      <c r="G2357"/>
    </row>
    <row r="2358" spans="1:7" x14ac:dyDescent="0.25">
      <c r="A2358" s="7"/>
      <c r="B2358"/>
      <c r="C2358" s="8"/>
      <c r="D2358"/>
      <c r="E2358"/>
      <c r="F2358"/>
      <c r="G2358"/>
    </row>
    <row r="2359" spans="1:7" x14ac:dyDescent="0.25">
      <c r="A2359" s="7"/>
      <c r="B2359"/>
      <c r="C2359" s="8"/>
      <c r="D2359"/>
      <c r="E2359"/>
      <c r="F2359"/>
      <c r="G2359"/>
    </row>
    <row r="2360" spans="1:7" x14ac:dyDescent="0.25">
      <c r="A2360" s="7"/>
      <c r="B2360"/>
      <c r="C2360" s="8"/>
      <c r="D2360"/>
      <c r="E2360"/>
      <c r="F2360"/>
      <c r="G2360"/>
    </row>
    <row r="2361" spans="1:7" x14ac:dyDescent="0.25">
      <c r="A2361" s="7"/>
      <c r="B2361"/>
      <c r="C2361" s="8"/>
      <c r="D2361"/>
      <c r="E2361"/>
      <c r="F2361"/>
      <c r="G2361"/>
    </row>
    <row r="2362" spans="1:7" x14ac:dyDescent="0.25">
      <c r="A2362" s="7"/>
      <c r="B2362"/>
      <c r="C2362" s="8"/>
      <c r="D2362"/>
      <c r="E2362"/>
      <c r="F2362"/>
      <c r="G2362"/>
    </row>
    <row r="2363" spans="1:7" x14ac:dyDescent="0.25">
      <c r="A2363" s="7"/>
      <c r="B2363"/>
      <c r="C2363" s="8"/>
      <c r="D2363"/>
      <c r="E2363"/>
      <c r="F2363"/>
      <c r="G2363"/>
    </row>
    <row r="2364" spans="1:7" x14ac:dyDescent="0.25">
      <c r="A2364" s="7"/>
      <c r="B2364"/>
      <c r="C2364" s="8"/>
      <c r="D2364"/>
      <c r="E2364"/>
      <c r="F2364"/>
      <c r="G2364"/>
    </row>
    <row r="2365" spans="1:7" x14ac:dyDescent="0.25">
      <c r="A2365" s="7"/>
      <c r="B2365"/>
      <c r="C2365" s="8"/>
      <c r="D2365"/>
      <c r="E2365"/>
      <c r="F2365"/>
      <c r="G2365"/>
    </row>
    <row r="2366" spans="1:7" x14ac:dyDescent="0.25">
      <c r="A2366" s="7"/>
      <c r="B2366"/>
      <c r="C2366" s="8"/>
      <c r="D2366"/>
      <c r="E2366"/>
      <c r="F2366"/>
      <c r="G2366"/>
    </row>
    <row r="2367" spans="1:7" x14ac:dyDescent="0.25">
      <c r="A2367" s="7"/>
      <c r="B2367"/>
      <c r="C2367" s="8"/>
      <c r="D2367"/>
      <c r="E2367"/>
      <c r="F2367"/>
      <c r="G2367"/>
    </row>
    <row r="2368" spans="1:7" x14ac:dyDescent="0.25">
      <c r="A2368" s="7"/>
      <c r="B2368"/>
      <c r="C2368" s="8"/>
      <c r="D2368"/>
      <c r="E2368"/>
      <c r="F2368"/>
      <c r="G2368"/>
    </row>
    <row r="2369" spans="1:7" x14ac:dyDescent="0.25">
      <c r="A2369" s="7"/>
      <c r="B2369"/>
      <c r="C2369" s="8"/>
      <c r="D2369"/>
      <c r="E2369"/>
      <c r="F2369"/>
      <c r="G2369"/>
    </row>
    <row r="2370" spans="1:7" x14ac:dyDescent="0.25">
      <c r="A2370" s="7"/>
      <c r="B2370"/>
      <c r="C2370" s="8"/>
      <c r="D2370"/>
      <c r="E2370"/>
      <c r="F2370"/>
      <c r="G2370"/>
    </row>
    <row r="2371" spans="1:7" x14ac:dyDescent="0.25">
      <c r="A2371" s="7"/>
      <c r="B2371"/>
      <c r="C2371" s="8"/>
      <c r="D2371"/>
      <c r="E2371"/>
      <c r="F2371"/>
      <c r="G2371"/>
    </row>
    <row r="2372" spans="1:7" x14ac:dyDescent="0.25">
      <c r="A2372" s="7"/>
      <c r="B2372"/>
      <c r="C2372" s="8"/>
      <c r="D2372"/>
      <c r="E2372"/>
      <c r="F2372"/>
      <c r="G2372"/>
    </row>
    <row r="2373" spans="1:7" x14ac:dyDescent="0.25">
      <c r="A2373" s="7"/>
      <c r="B2373"/>
      <c r="C2373" s="8"/>
      <c r="D2373"/>
      <c r="E2373"/>
      <c r="F2373"/>
      <c r="G2373"/>
    </row>
    <row r="2374" spans="1:7" x14ac:dyDescent="0.25">
      <c r="A2374" s="7"/>
      <c r="B2374"/>
      <c r="C2374" s="8"/>
      <c r="D2374"/>
      <c r="E2374"/>
      <c r="F2374"/>
      <c r="G2374"/>
    </row>
    <row r="2375" spans="1:7" x14ac:dyDescent="0.25">
      <c r="A2375" s="7"/>
      <c r="B2375"/>
      <c r="C2375" s="8"/>
      <c r="D2375"/>
      <c r="E2375"/>
      <c r="F2375"/>
      <c r="G2375"/>
    </row>
    <row r="2376" spans="1:7" x14ac:dyDescent="0.25">
      <c r="A2376" s="7"/>
      <c r="B2376"/>
      <c r="C2376" s="8"/>
      <c r="D2376"/>
      <c r="E2376"/>
      <c r="F2376"/>
      <c r="G2376"/>
    </row>
    <row r="2377" spans="1:7" x14ac:dyDescent="0.25">
      <c r="A2377" s="7"/>
      <c r="B2377"/>
      <c r="C2377" s="8"/>
      <c r="D2377"/>
      <c r="E2377"/>
      <c r="F2377"/>
      <c r="G2377"/>
    </row>
    <row r="2378" spans="1:7" x14ac:dyDescent="0.25">
      <c r="A2378" s="7"/>
      <c r="B2378"/>
      <c r="C2378" s="8"/>
      <c r="D2378"/>
      <c r="E2378"/>
      <c r="F2378"/>
      <c r="G2378"/>
    </row>
    <row r="2379" spans="1:7" x14ac:dyDescent="0.25">
      <c r="A2379" s="7"/>
      <c r="B2379"/>
      <c r="C2379" s="8"/>
      <c r="D2379"/>
      <c r="E2379"/>
      <c r="F2379"/>
      <c r="G2379"/>
    </row>
    <row r="2380" spans="1:7" x14ac:dyDescent="0.25">
      <c r="A2380" s="7"/>
      <c r="B2380"/>
      <c r="C2380" s="8"/>
      <c r="D2380"/>
      <c r="E2380"/>
      <c r="F2380"/>
      <c r="G2380"/>
    </row>
    <row r="2381" spans="1:7" x14ac:dyDescent="0.25">
      <c r="A2381" s="7"/>
      <c r="B2381"/>
      <c r="C2381" s="8"/>
      <c r="D2381"/>
      <c r="E2381"/>
      <c r="F2381"/>
      <c r="G2381"/>
    </row>
    <row r="2382" spans="1:7" x14ac:dyDescent="0.25">
      <c r="A2382" s="7"/>
      <c r="B2382"/>
      <c r="C2382" s="8"/>
      <c r="D2382"/>
      <c r="E2382"/>
      <c r="F2382"/>
      <c r="G2382"/>
    </row>
    <row r="2383" spans="1:7" x14ac:dyDescent="0.25">
      <c r="A2383" s="7"/>
      <c r="B2383"/>
      <c r="C2383" s="8"/>
      <c r="D2383"/>
      <c r="E2383"/>
      <c r="F2383"/>
      <c r="G2383"/>
    </row>
    <row r="2384" spans="1:7" x14ac:dyDescent="0.25">
      <c r="A2384" s="7"/>
      <c r="B2384"/>
      <c r="C2384" s="8"/>
      <c r="D2384"/>
      <c r="E2384"/>
      <c r="F2384"/>
      <c r="G2384"/>
    </row>
    <row r="2385" spans="1:7" x14ac:dyDescent="0.25">
      <c r="A2385" s="7"/>
      <c r="B2385"/>
      <c r="C2385" s="8"/>
      <c r="D2385"/>
      <c r="E2385"/>
      <c r="F2385"/>
      <c r="G2385"/>
    </row>
    <row r="2386" spans="1:7" x14ac:dyDescent="0.25">
      <c r="A2386" s="7"/>
      <c r="B2386"/>
      <c r="C2386" s="8"/>
      <c r="D2386"/>
      <c r="E2386"/>
      <c r="F2386"/>
      <c r="G2386"/>
    </row>
    <row r="2387" spans="1:7" x14ac:dyDescent="0.25">
      <c r="A2387" s="7"/>
      <c r="B2387"/>
      <c r="C2387" s="8"/>
      <c r="D2387"/>
      <c r="E2387"/>
      <c r="F2387"/>
      <c r="G2387"/>
    </row>
    <row r="2388" spans="1:7" x14ac:dyDescent="0.25">
      <c r="A2388" s="7"/>
      <c r="B2388"/>
      <c r="C2388" s="8"/>
      <c r="D2388"/>
      <c r="E2388"/>
      <c r="F2388"/>
      <c r="G2388"/>
    </row>
    <row r="2389" spans="1:7" x14ac:dyDescent="0.25">
      <c r="A2389" s="7"/>
      <c r="B2389"/>
      <c r="C2389" s="8"/>
      <c r="D2389"/>
      <c r="E2389"/>
      <c r="F2389"/>
      <c r="G2389"/>
    </row>
    <row r="2390" spans="1:7" x14ac:dyDescent="0.25">
      <c r="A2390" s="7"/>
      <c r="B2390"/>
      <c r="C2390" s="8"/>
      <c r="D2390"/>
      <c r="E2390"/>
      <c r="F2390"/>
      <c r="G2390"/>
    </row>
    <row r="2391" spans="1:7" x14ac:dyDescent="0.25">
      <c r="A2391" s="7"/>
      <c r="B2391"/>
      <c r="C2391" s="8"/>
      <c r="D2391"/>
      <c r="E2391"/>
      <c r="F2391"/>
      <c r="G2391"/>
    </row>
    <row r="2392" spans="1:7" x14ac:dyDescent="0.25">
      <c r="A2392" s="7"/>
      <c r="B2392"/>
      <c r="C2392" s="8"/>
      <c r="D2392"/>
      <c r="E2392"/>
      <c r="F2392"/>
      <c r="G2392"/>
    </row>
    <row r="2393" spans="1:7" x14ac:dyDescent="0.25">
      <c r="A2393" s="7"/>
      <c r="B2393"/>
      <c r="C2393" s="8"/>
      <c r="D2393"/>
      <c r="E2393"/>
      <c r="F2393"/>
      <c r="G2393"/>
    </row>
    <row r="2394" spans="1:7" x14ac:dyDescent="0.25">
      <c r="A2394" s="7"/>
      <c r="B2394"/>
      <c r="C2394" s="8"/>
      <c r="D2394"/>
      <c r="E2394"/>
      <c r="F2394"/>
      <c r="G2394"/>
    </row>
    <row r="2395" spans="1:7" x14ac:dyDescent="0.25">
      <c r="A2395" s="7"/>
      <c r="B2395"/>
      <c r="C2395" s="8"/>
      <c r="D2395"/>
      <c r="E2395"/>
      <c r="F2395"/>
      <c r="G2395"/>
    </row>
    <row r="2396" spans="1:7" x14ac:dyDescent="0.25">
      <c r="A2396" s="7"/>
      <c r="B2396"/>
      <c r="C2396" s="8"/>
      <c r="D2396"/>
      <c r="E2396"/>
      <c r="F2396"/>
      <c r="G2396"/>
    </row>
    <row r="2397" spans="1:7" x14ac:dyDescent="0.25">
      <c r="A2397" s="7"/>
      <c r="B2397"/>
      <c r="C2397" s="8"/>
      <c r="D2397"/>
      <c r="E2397"/>
      <c r="F2397"/>
      <c r="G2397"/>
    </row>
    <row r="2398" spans="1:7" x14ac:dyDescent="0.25">
      <c r="A2398" s="7"/>
      <c r="B2398"/>
      <c r="C2398" s="8"/>
      <c r="D2398"/>
      <c r="E2398"/>
      <c r="F2398"/>
      <c r="G2398"/>
    </row>
    <row r="2399" spans="1:7" x14ac:dyDescent="0.25">
      <c r="A2399" s="7"/>
      <c r="B2399"/>
      <c r="C2399" s="8"/>
      <c r="D2399"/>
      <c r="E2399"/>
      <c r="F2399"/>
      <c r="G2399"/>
    </row>
    <row r="2400" spans="1:7" x14ac:dyDescent="0.25">
      <c r="A2400" s="7"/>
      <c r="B2400"/>
      <c r="C2400" s="8"/>
      <c r="D2400"/>
      <c r="E2400"/>
      <c r="F2400"/>
      <c r="G2400"/>
    </row>
    <row r="2401" spans="1:7" x14ac:dyDescent="0.25">
      <c r="A2401" s="7"/>
      <c r="B2401"/>
      <c r="C2401" s="8"/>
      <c r="D2401"/>
      <c r="E2401"/>
      <c r="F2401"/>
      <c r="G2401"/>
    </row>
    <row r="2402" spans="1:7" x14ac:dyDescent="0.25">
      <c r="A2402" s="7"/>
      <c r="B2402"/>
      <c r="C2402" s="8"/>
      <c r="D2402"/>
      <c r="E2402"/>
      <c r="F2402"/>
      <c r="G2402"/>
    </row>
    <row r="2403" spans="1:7" x14ac:dyDescent="0.25">
      <c r="A2403" s="7"/>
      <c r="B2403"/>
      <c r="C2403" s="8"/>
      <c r="D2403"/>
      <c r="E2403"/>
      <c r="F2403"/>
      <c r="G2403"/>
    </row>
    <row r="2404" spans="1:7" x14ac:dyDescent="0.25">
      <c r="A2404" s="7"/>
      <c r="B2404"/>
      <c r="C2404" s="8"/>
      <c r="D2404"/>
      <c r="E2404"/>
      <c r="F2404"/>
      <c r="G2404"/>
    </row>
    <row r="2405" spans="1:7" x14ac:dyDescent="0.25">
      <c r="A2405" s="7"/>
      <c r="B2405"/>
      <c r="C2405" s="8"/>
      <c r="D2405"/>
      <c r="E2405"/>
      <c r="F2405"/>
      <c r="G2405"/>
    </row>
    <row r="2406" spans="1:7" x14ac:dyDescent="0.25">
      <c r="A2406" s="7"/>
      <c r="B2406"/>
      <c r="C2406" s="8"/>
      <c r="D2406"/>
      <c r="E2406"/>
      <c r="F2406"/>
      <c r="G2406"/>
    </row>
    <row r="2407" spans="1:7" x14ac:dyDescent="0.25">
      <c r="A2407" s="7"/>
      <c r="B2407"/>
      <c r="C2407" s="8"/>
      <c r="D2407"/>
      <c r="E2407"/>
      <c r="F2407"/>
      <c r="G2407"/>
    </row>
    <row r="2408" spans="1:7" x14ac:dyDescent="0.25">
      <c r="A2408" s="7"/>
      <c r="B2408"/>
      <c r="C2408" s="8"/>
      <c r="D2408"/>
      <c r="E2408"/>
      <c r="F2408"/>
      <c r="G2408"/>
    </row>
    <row r="2409" spans="1:7" x14ac:dyDescent="0.25">
      <c r="A2409" s="7"/>
      <c r="B2409"/>
      <c r="C2409" s="8"/>
      <c r="D2409"/>
      <c r="E2409"/>
      <c r="F2409"/>
      <c r="G2409"/>
    </row>
    <row r="2410" spans="1:7" x14ac:dyDescent="0.25">
      <c r="A2410" s="7"/>
      <c r="B2410"/>
      <c r="C2410" s="8"/>
      <c r="D2410"/>
      <c r="E2410"/>
      <c r="F2410"/>
      <c r="G2410"/>
    </row>
    <row r="2411" spans="1:7" x14ac:dyDescent="0.25">
      <c r="A2411" s="7"/>
      <c r="B2411"/>
      <c r="C2411" s="8"/>
      <c r="D2411"/>
      <c r="E2411"/>
      <c r="F2411"/>
      <c r="G2411"/>
    </row>
    <row r="2412" spans="1:7" x14ac:dyDescent="0.25">
      <c r="A2412" s="7"/>
      <c r="B2412"/>
      <c r="C2412" s="8"/>
      <c r="D2412"/>
      <c r="E2412"/>
      <c r="F2412"/>
      <c r="G2412"/>
    </row>
    <row r="2413" spans="1:7" x14ac:dyDescent="0.25">
      <c r="A2413" s="7"/>
      <c r="B2413"/>
      <c r="C2413" s="8"/>
      <c r="D2413"/>
      <c r="E2413"/>
      <c r="F2413"/>
      <c r="G2413"/>
    </row>
    <row r="2414" spans="1:7" x14ac:dyDescent="0.25">
      <c r="A2414" s="7"/>
      <c r="B2414"/>
      <c r="C2414" s="8"/>
      <c r="D2414"/>
      <c r="E2414"/>
      <c r="F2414"/>
      <c r="G2414"/>
    </row>
    <row r="2415" spans="1:7" x14ac:dyDescent="0.25">
      <c r="A2415" s="7"/>
      <c r="B2415"/>
      <c r="C2415" s="8"/>
      <c r="D2415"/>
      <c r="E2415"/>
      <c r="F2415"/>
      <c r="G2415"/>
    </row>
    <row r="2416" spans="1:7" x14ac:dyDescent="0.25">
      <c r="A2416" s="7"/>
      <c r="B2416"/>
      <c r="C2416" s="8"/>
      <c r="D2416"/>
      <c r="E2416"/>
      <c r="F2416"/>
      <c r="G2416"/>
    </row>
    <row r="2417" spans="1:7" x14ac:dyDescent="0.25">
      <c r="A2417" s="7"/>
      <c r="B2417"/>
      <c r="C2417" s="8"/>
      <c r="D2417"/>
      <c r="E2417"/>
      <c r="F2417"/>
      <c r="G2417"/>
    </row>
    <row r="2418" spans="1:7" x14ac:dyDescent="0.25">
      <c r="A2418" s="7"/>
      <c r="B2418"/>
      <c r="C2418" s="8"/>
      <c r="D2418"/>
      <c r="E2418"/>
      <c r="F2418"/>
      <c r="G2418"/>
    </row>
    <row r="2419" spans="1:7" x14ac:dyDescent="0.25">
      <c r="A2419" s="7"/>
      <c r="B2419"/>
      <c r="C2419" s="8"/>
      <c r="D2419"/>
      <c r="E2419"/>
      <c r="F2419"/>
      <c r="G2419"/>
    </row>
    <row r="2420" spans="1:7" x14ac:dyDescent="0.25">
      <c r="A2420" s="7"/>
      <c r="B2420"/>
      <c r="C2420" s="8"/>
      <c r="D2420"/>
      <c r="E2420"/>
      <c r="F2420"/>
      <c r="G2420"/>
    </row>
    <row r="2421" spans="1:7" x14ac:dyDescent="0.25">
      <c r="A2421" s="7"/>
      <c r="B2421"/>
      <c r="C2421" s="8"/>
      <c r="D2421"/>
      <c r="E2421"/>
      <c r="F2421"/>
      <c r="G2421"/>
    </row>
    <row r="2422" spans="1:7" x14ac:dyDescent="0.25">
      <c r="A2422" s="7"/>
      <c r="B2422"/>
      <c r="C2422" s="8"/>
      <c r="D2422"/>
      <c r="E2422"/>
      <c r="F2422"/>
      <c r="G2422"/>
    </row>
    <row r="2423" spans="1:7" x14ac:dyDescent="0.25">
      <c r="A2423" s="7"/>
      <c r="B2423"/>
      <c r="C2423" s="8"/>
      <c r="D2423"/>
      <c r="E2423"/>
      <c r="F2423"/>
      <c r="G2423"/>
    </row>
    <row r="2424" spans="1:7" x14ac:dyDescent="0.25">
      <c r="A2424" s="7"/>
      <c r="B2424"/>
      <c r="C2424" s="8"/>
      <c r="D2424"/>
      <c r="E2424"/>
      <c r="F2424"/>
      <c r="G2424"/>
    </row>
    <row r="2425" spans="1:7" x14ac:dyDescent="0.25">
      <c r="A2425" s="7"/>
      <c r="B2425"/>
      <c r="C2425" s="8"/>
      <c r="D2425"/>
      <c r="E2425"/>
      <c r="F2425"/>
      <c r="G2425"/>
    </row>
    <row r="2426" spans="1:7" x14ac:dyDescent="0.25">
      <c r="A2426" s="7"/>
      <c r="B2426"/>
      <c r="C2426" s="8"/>
      <c r="D2426"/>
      <c r="E2426"/>
      <c r="F2426"/>
      <c r="G2426"/>
    </row>
    <row r="2427" spans="1:7" x14ac:dyDescent="0.25">
      <c r="A2427" s="7"/>
      <c r="B2427"/>
      <c r="C2427" s="8"/>
      <c r="D2427"/>
      <c r="E2427"/>
      <c r="F2427"/>
      <c r="G2427"/>
    </row>
    <row r="2428" spans="1:7" x14ac:dyDescent="0.25">
      <c r="A2428" s="7"/>
      <c r="B2428"/>
      <c r="C2428" s="8"/>
      <c r="D2428"/>
      <c r="E2428"/>
      <c r="F2428"/>
      <c r="G2428"/>
    </row>
    <row r="2429" spans="1:7" x14ac:dyDescent="0.25">
      <c r="A2429" s="7"/>
      <c r="B2429"/>
      <c r="C2429" s="8"/>
      <c r="D2429"/>
      <c r="E2429"/>
      <c r="F2429"/>
      <c r="G2429"/>
    </row>
    <row r="2430" spans="1:7" x14ac:dyDescent="0.25">
      <c r="A2430" s="7"/>
      <c r="B2430"/>
      <c r="C2430" s="8"/>
      <c r="D2430"/>
      <c r="E2430"/>
      <c r="F2430"/>
      <c r="G2430"/>
    </row>
    <row r="2431" spans="1:7" x14ac:dyDescent="0.25">
      <c r="A2431" s="7"/>
      <c r="B2431"/>
      <c r="C2431" s="8"/>
      <c r="D2431"/>
      <c r="E2431"/>
      <c r="F2431"/>
      <c r="G2431"/>
    </row>
    <row r="2432" spans="1:7" x14ac:dyDescent="0.25">
      <c r="A2432" s="7"/>
      <c r="B2432"/>
      <c r="C2432" s="8"/>
      <c r="D2432"/>
      <c r="E2432"/>
      <c r="F2432"/>
      <c r="G2432"/>
    </row>
    <row r="2433" spans="1:7" x14ac:dyDescent="0.25">
      <c r="A2433" s="7"/>
      <c r="B2433"/>
      <c r="C2433" s="8"/>
      <c r="D2433"/>
      <c r="E2433"/>
      <c r="F2433"/>
      <c r="G2433"/>
    </row>
    <row r="2434" spans="1:7" x14ac:dyDescent="0.25">
      <c r="A2434" s="7"/>
      <c r="B2434"/>
      <c r="C2434" s="8"/>
      <c r="D2434"/>
      <c r="E2434"/>
      <c r="F2434"/>
      <c r="G2434"/>
    </row>
    <row r="2435" spans="1:7" x14ac:dyDescent="0.25">
      <c r="A2435" s="7"/>
      <c r="B2435"/>
      <c r="C2435" s="8"/>
      <c r="D2435"/>
      <c r="E2435"/>
      <c r="F2435"/>
      <c r="G2435"/>
    </row>
    <row r="2436" spans="1:7" x14ac:dyDescent="0.25">
      <c r="A2436" s="7"/>
      <c r="B2436"/>
      <c r="C2436" s="8"/>
      <c r="D2436"/>
      <c r="E2436"/>
      <c r="F2436"/>
      <c r="G2436"/>
    </row>
    <row r="2437" spans="1:7" x14ac:dyDescent="0.25">
      <c r="A2437" s="7"/>
      <c r="B2437"/>
      <c r="C2437" s="8"/>
      <c r="D2437"/>
      <c r="E2437"/>
      <c r="F2437"/>
      <c r="G2437"/>
    </row>
    <row r="2438" spans="1:7" x14ac:dyDescent="0.25">
      <c r="A2438" s="7"/>
      <c r="B2438"/>
      <c r="C2438" s="8"/>
      <c r="D2438"/>
      <c r="E2438"/>
      <c r="F2438"/>
      <c r="G2438"/>
    </row>
    <row r="2439" spans="1:7" x14ac:dyDescent="0.25">
      <c r="A2439" s="7"/>
      <c r="B2439"/>
      <c r="C2439" s="8"/>
      <c r="D2439"/>
      <c r="E2439"/>
      <c r="F2439"/>
      <c r="G2439"/>
    </row>
    <row r="2440" spans="1:7" x14ac:dyDescent="0.25">
      <c r="A2440" s="7"/>
      <c r="B2440"/>
      <c r="C2440" s="8"/>
      <c r="D2440"/>
      <c r="E2440"/>
      <c r="F2440"/>
      <c r="G2440"/>
    </row>
    <row r="2441" spans="1:7" x14ac:dyDescent="0.25">
      <c r="A2441" s="7"/>
      <c r="B2441"/>
      <c r="C2441" s="8"/>
      <c r="D2441"/>
      <c r="E2441"/>
      <c r="F2441"/>
      <c r="G2441"/>
    </row>
    <row r="2442" spans="1:7" x14ac:dyDescent="0.25">
      <c r="A2442" s="7"/>
      <c r="B2442"/>
      <c r="C2442" s="8"/>
      <c r="D2442"/>
      <c r="E2442"/>
      <c r="F2442"/>
      <c r="G2442"/>
    </row>
    <row r="2443" spans="1:7" x14ac:dyDescent="0.25">
      <c r="A2443" s="7"/>
      <c r="B2443"/>
      <c r="C2443" s="8"/>
      <c r="D2443"/>
      <c r="E2443"/>
      <c r="F2443"/>
      <c r="G2443"/>
    </row>
    <row r="2444" spans="1:7" x14ac:dyDescent="0.25">
      <c r="A2444" s="7"/>
      <c r="B2444"/>
      <c r="C2444" s="8"/>
      <c r="D2444"/>
      <c r="E2444"/>
      <c r="F2444"/>
      <c r="G2444"/>
    </row>
    <row r="2445" spans="1:7" x14ac:dyDescent="0.25">
      <c r="A2445" s="7"/>
      <c r="B2445"/>
      <c r="C2445" s="8"/>
      <c r="D2445"/>
      <c r="E2445"/>
      <c r="F2445"/>
      <c r="G2445"/>
    </row>
    <row r="2446" spans="1:7" x14ac:dyDescent="0.25">
      <c r="A2446" s="7"/>
      <c r="B2446"/>
      <c r="C2446" s="8"/>
      <c r="D2446"/>
      <c r="E2446"/>
      <c r="F2446"/>
      <c r="G2446"/>
    </row>
    <row r="2447" spans="1:7" x14ac:dyDescent="0.25">
      <c r="A2447" s="7"/>
      <c r="B2447"/>
      <c r="C2447" s="8"/>
      <c r="D2447"/>
      <c r="E2447"/>
      <c r="F2447"/>
      <c r="G2447"/>
    </row>
    <row r="2448" spans="1:7" x14ac:dyDescent="0.25">
      <c r="A2448" s="7"/>
      <c r="B2448"/>
      <c r="C2448" s="8"/>
      <c r="D2448"/>
      <c r="E2448"/>
      <c r="F2448"/>
      <c r="G2448"/>
    </row>
    <row r="2449" spans="1:7" x14ac:dyDescent="0.25">
      <c r="A2449" s="7"/>
      <c r="B2449"/>
      <c r="C2449" s="8"/>
      <c r="D2449"/>
      <c r="E2449"/>
      <c r="F2449"/>
      <c r="G2449"/>
    </row>
    <row r="2450" spans="1:7" x14ac:dyDescent="0.25">
      <c r="A2450" s="7"/>
      <c r="B2450"/>
      <c r="C2450" s="8"/>
      <c r="D2450"/>
      <c r="E2450"/>
      <c r="F2450"/>
      <c r="G2450"/>
    </row>
    <row r="2451" spans="1:7" x14ac:dyDescent="0.25">
      <c r="A2451" s="7"/>
      <c r="B2451"/>
      <c r="C2451" s="8"/>
      <c r="D2451"/>
      <c r="E2451"/>
      <c r="F2451"/>
      <c r="G2451"/>
    </row>
    <row r="2452" spans="1:7" x14ac:dyDescent="0.25">
      <c r="A2452" s="7"/>
      <c r="B2452"/>
      <c r="C2452" s="8"/>
      <c r="D2452"/>
      <c r="E2452"/>
      <c r="F2452"/>
      <c r="G2452"/>
    </row>
    <row r="2453" spans="1:7" x14ac:dyDescent="0.25">
      <c r="A2453" s="7"/>
      <c r="B2453"/>
      <c r="C2453" s="8"/>
      <c r="D2453"/>
      <c r="E2453"/>
      <c r="F2453"/>
      <c r="G2453"/>
    </row>
    <row r="2454" spans="1:7" x14ac:dyDescent="0.25">
      <c r="A2454" s="7"/>
      <c r="B2454"/>
      <c r="C2454" s="8"/>
      <c r="D2454"/>
      <c r="E2454"/>
      <c r="F2454"/>
      <c r="G2454"/>
    </row>
  </sheetData>
  <sortState xmlns:xlrd2="http://schemas.microsoft.com/office/spreadsheetml/2017/richdata2" ref="A2:CH1034">
    <sortCondition ref="CH2:CH1034"/>
  </sortState>
  <conditionalFormatting sqref="AZ2:BO90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03:BW991 BP1036:BP1073 BW993:BW1034 BP1075:BP1048576 BP1:BP90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R1:S1048576 N903:N991 T903:T991 N993:N1034 T993:T1034 AS903:AX991 AS993:AX1034 AK1075:AQ1048576 AK1035:AQ1073">
    <cfRule type="expression" dxfId="7" priority="88">
      <formula>N1="Oui"</formula>
    </cfRule>
  </conditionalFormatting>
  <conditionalFormatting sqref="BF903:BF991 AY1036:AY1073 BF993:BF1034 AY1075:AY1048576 AY1:AY901">
    <cfRule type="colorScale" priority="70">
      <colorScale>
        <cfvo type="min"/>
        <cfvo type="max"/>
        <color rgb="FFF8696B"/>
        <color rgb="FFFCFCFF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03:BE991 AY993:BE1034 AR1075:AX1048576 AR1:AX1073">
    <cfRule type="expression" dxfId="6" priority="85">
      <formula>AR1="Oui"</formula>
    </cfRule>
  </conditionalFormatting>
  <conditionalFormatting sqref="AK1:AQ1035">
    <cfRule type="expression" dxfId="5" priority="83">
      <formula>AK1="Oui"</formula>
    </cfRule>
  </conditionalFormatting>
  <conditionalFormatting sqref="O1036:O1073 K991:K1034 O1075:O1048576 O1:O9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03:AI991 K1036:K1073 AI993:AI1034 K1075:K1048576 K1:K90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03:AJ991 L1036:L1073 AJ993:AJ1034 L1075:L1048576 L1:L90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03:AQ991 AH1036:AH1073 AQ993:AQ1034 AH1075:AH1048576 AH1:AH90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6:AI1073 AA991:AA1035 AI1075:AI1048576 AI1:AI901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035:AE1035 Z902:Z991 AA1:AA901 AA1075:AA1048576 AA1035:AA1073 Z993:Z10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4:C1074 F1074:T1074 A1035:CE10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18:CB1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27:CB1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58:CB1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5:CB2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34:CB2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92:CA36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72:CA5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551:CA6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833:CA9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30:CA8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612:CA7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CE9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03:AR991 AJ1039:AJ1073 AR993:AR1034 AJ1075:AJ1048576 AJ1:AJ90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3:AP991 AG1036:AG1073 AP993:AP1034 AG1075:AG1048576 AG1:AG901">
    <cfRule type="colorScale" priority="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03:AO991 AF1036:AF1073 AO993:AO1034 AF1075:AF1048576 AF1:AF103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:CE10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BO10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103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{ABE6458F-BF8B-4E40-87C1-8AADCA660630}</x14:id>
        </ext>
      </extLst>
    </cfRule>
  </conditionalFormatting>
  <conditionalFormatting sqref="AY2:AY1034">
    <cfRule type="colorScale" priority="27">
      <colorScale>
        <cfvo type="min"/>
        <cfvo type="max"/>
        <color rgb="FFF8696B"/>
        <color rgb="FFFCFCFF"/>
      </colorScale>
    </cfRule>
  </conditionalFormatting>
  <conditionalFormatting sqref="AY903:BE991 AY993:BE1034 AR1075:AX1048576 AR1:AX1073">
    <cfRule type="expression" dxfId="4" priority="84">
      <formula>AR1="Non"</formula>
    </cfRule>
  </conditionalFormatting>
  <conditionalFormatting sqref="AB2:AE10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3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AG2:AG103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10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0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4">
    <cfRule type="colorScale" priority="19">
      <colorScale>
        <cfvo type="min"/>
        <cfvo type="max"/>
        <color rgb="FFFCFCFF"/>
        <color rgb="FF63BE7B"/>
      </colorScale>
    </cfRule>
  </conditionalFormatting>
  <conditionalFormatting sqref="V2:V10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{FE335D20-9366-4A5B-BD24-E25D327CAE71}</x14:id>
        </ext>
      </extLst>
    </cfRule>
  </conditionalFormatting>
  <conditionalFormatting sqref="O2:O10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3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4:E10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35 H1049:H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7:H10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F10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035:CL1048576 CH1 CK2:CK103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833:CE901 CC612:CE832 BQ612:BX832 BQ1:CE611 CF1:CG1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03:CE991 R903:S991 BQ1036:CE1073 BX993:CE1034 R993:S1034 BQ1075:CE1048576 BQ122:CE126 BQ118:BX121 CC118:CE121 BQ156:CE157 BQ127:BX155 CC127:CE155 BQ194:CE194 BQ230:CE233 BQ195:BX229 CC195:CE229 BQ248:CE291 BQ234:BX247 CC234:CE247 BQ370:CE371 BQ292:BX369 CC292:CE369 BQ544:CE550 BQ372:BX543 CC372:CE543 CC551:CE901 BQ551:BX901 BQ158:BX193 CC158:CE193 BQ1:CE117 CF1:CG1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2:CG10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2:CL10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BW903:BW991 BP1036:BP1073 BW993:BW1034 BP1075:BP1048576 BP1:BP901</xm:sqref>
        </x14:conditionalFormatting>
        <x14:conditionalFormatting xmlns:xm="http://schemas.microsoft.com/office/excel/2006/main">
          <x14:cfRule type="dataBar" id="{ABE6458F-BF8B-4E40-87C1-8AADCA66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BP2:BP1034</xm:sqref>
        </x14:conditionalFormatting>
        <x14:conditionalFormatting xmlns:xm="http://schemas.microsoft.com/office/excel/2006/main">
          <x14:cfRule type="dataBar" id="{FE335D20-9366-4A5B-BD24-E25D327C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U2:U1034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2020-07-17T22:17:35Z</dcterms:modified>
</cp:coreProperties>
</file>