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52" yWindow="120" windowWidth="15768" windowHeight="5964" activeTab="4"/>
  </bookViews>
  <sheets>
    <sheet name="KY" sheetId="1" r:id="rId1"/>
    <sheet name="NV" sheetId="2" r:id="rId2"/>
    <sheet name="IL" sheetId="3" r:id="rId3"/>
    <sheet name="AZ" sheetId="4" r:id="rId4"/>
    <sheet name="Summary" sheetId="5" r:id="rId5"/>
  </sheets>
  <calcPr calcId="145621"/>
</workbook>
</file>

<file path=xl/calcChain.xml><?xml version="1.0" encoding="utf-8"?>
<calcChain xmlns="http://schemas.openxmlformats.org/spreadsheetml/2006/main">
  <c r="G24" i="5" l="1"/>
  <c r="G23" i="5"/>
  <c r="G21" i="5"/>
  <c r="G19" i="5"/>
  <c r="G12" i="5"/>
  <c r="G13" i="5"/>
  <c r="G11" i="5"/>
  <c r="E4" i="5"/>
  <c r="E5" i="5" l="1"/>
  <c r="F5" i="5" s="1"/>
  <c r="F6" i="5"/>
  <c r="F4" i="5"/>
  <c r="I5" i="4"/>
  <c r="G7" i="5" l="1"/>
  <c r="E6" i="5"/>
  <c r="B16" i="2" l="1"/>
  <c r="B16" i="3"/>
</calcChain>
</file>

<file path=xl/sharedStrings.xml><?xml version="1.0" encoding="utf-8"?>
<sst xmlns="http://schemas.openxmlformats.org/spreadsheetml/2006/main" count="121" uniqueCount="78">
  <si>
    <r>
      <t xml:space="preserve">SUMMARY OF BUDGET CATEGORY COSTS PROPOSED
</t>
    </r>
    <r>
      <rPr>
        <b/>
        <sz val="11"/>
        <color indexed="10"/>
        <rFont val="Arial"/>
        <family val="2"/>
      </rPr>
      <t>(Note: The values in this summary table are from entries made in each budget category sheet.)</t>
    </r>
  </si>
  <si>
    <t>CATEGORY</t>
  </si>
  <si>
    <t>Budget Period 1 Costs</t>
  </si>
  <si>
    <t>Budget Period 2 Costs</t>
  </si>
  <si>
    <t>Budget Period 3 Costs</t>
  </si>
  <si>
    <t xml:space="preserve"> Total Costs</t>
  </si>
  <si>
    <t>Project Costs %</t>
  </si>
  <si>
    <r>
      <t xml:space="preserve">Comments
</t>
    </r>
    <r>
      <rPr>
        <sz val="10"/>
        <color indexed="10"/>
        <rFont val="Arial"/>
        <family val="2"/>
      </rPr>
      <t>(Add comments as needed)</t>
    </r>
  </si>
  <si>
    <t>a. Personnel</t>
  </si>
  <si>
    <t>Personnel is for the project and content manager / Principal Investigator, and one IT staff member to maintain and update the Hub webserver, GIS server. The first year requires more effort due to setting up the new servers which have been requested.</t>
  </si>
  <si>
    <t>b. Fringe Benefits</t>
  </si>
  <si>
    <t>c. Travel</t>
  </si>
  <si>
    <t>Travel is for yearly Hub meetup meetings</t>
  </si>
  <si>
    <t>d. Equipment</t>
  </si>
  <si>
    <t>e. Supplies</t>
  </si>
  <si>
    <t>f. Contractual</t>
  </si>
  <si>
    <t>Sub-recipient</t>
  </si>
  <si>
    <t>FFRDC</t>
  </si>
  <si>
    <t>Vendor</t>
  </si>
  <si>
    <t>Backup offsite storage via Amazon</t>
  </si>
  <si>
    <t xml:space="preserve">Total Contractual </t>
  </si>
  <si>
    <t>g. Construction</t>
  </si>
  <si>
    <t>h. Other Direct Costs</t>
  </si>
  <si>
    <t>i. Indirect Charges</t>
  </si>
  <si>
    <t>31.5% for each year</t>
  </si>
  <si>
    <t>Total Project Costs</t>
  </si>
  <si>
    <t>Additional Explanations/Comments (as necessary)</t>
  </si>
  <si>
    <t>This is a generalized budget based on a request for possible need to maintain the KGS Hub for the AASG state data project</t>
  </si>
  <si>
    <t>Annual Hub Meetings</t>
  </si>
  <si>
    <t>PI 10% and IT 5%</t>
  </si>
  <si>
    <t>Hardware Maintenance</t>
  </si>
  <si>
    <t>Software Maintenance</t>
  </si>
  <si>
    <t>IL Hub Estimated Expenses; if additional 50% budget allocated then additional assistance in adding data to the system.  Current estimate includes a 5 year hardware life-cycle cost and server subscription rate.</t>
  </si>
  <si>
    <t>primarily student labor</t>
  </si>
  <si>
    <t>Annual Hub Meeting</t>
  </si>
  <si>
    <t>Server/Database maintenance, upgrades, backup, disaster recovery, 15 weeks per year at $50 per hour</t>
  </si>
  <si>
    <t>Annual equipment upgrades/replacement/software</t>
  </si>
  <si>
    <t>This appears to include student wages for additional digitization and scanning (salary/wages) so may be able to reduce.</t>
  </si>
  <si>
    <t>ITEM</t>
  </si>
  <si>
    <t>Explanation</t>
  </si>
  <si>
    <t>Personnel</t>
  </si>
  <si>
    <t>supervisor</t>
  </si>
  <si>
    <t>Technician</t>
  </si>
  <si>
    <t>Hardware</t>
  </si>
  <si>
    <t>Content manager</t>
  </si>
  <si>
    <t>4 weeks/yr; new content and updates come in bursts</t>
  </si>
  <si>
    <t>unit</t>
  </si>
  <si>
    <t>unit cost</t>
  </si>
  <si>
    <t>count</t>
  </si>
  <si>
    <t>hr/yr</t>
  </si>
  <si>
    <t>overhead</t>
  </si>
  <si>
    <t>machines</t>
  </si>
  <si>
    <t>Total</t>
  </si>
  <si>
    <t>Subtotal Personnel</t>
  </si>
  <si>
    <t>Machines, cloud</t>
  </si>
  <si>
    <t>Kyanite</t>
  </si>
  <si>
    <t>Kyanite for 1 year:
based on replacing the equipment after 5 years of use.
Virtual server system cost:   $45,247
Annual equipment replacement estimated cost ($1000) multiplied by 5 years:  $5,000
Total 5 year cost: $50,247
Divide by 5 to get the annual cost:  $10,049.40
Divide by an average of 20 virtual machines running on the system to get the annual cost for the Kyanite virtual machine:  $502.47
Monthly cost to run Kyanite:  $41.87</t>
  </si>
  <si>
    <t>per year</t>
  </si>
  <si>
    <t>per VM, per month</t>
  </si>
  <si>
    <t>per VM per year</t>
  </si>
  <si>
    <t>personnel costs calculated for AZGS, include ERE, vacation, holiday, sick…</t>
  </si>
  <si>
    <t>Servers, storage (budget on basis of vm's running in a local host, with a storage-area network); base on AZGS calculation with HP server running ~20 VMs, 5 year lifetime.</t>
  </si>
  <si>
    <t>cost of running servers and storage on AWS; small instances…  This is rough estimate (+/- 30%)…</t>
  </si>
  <si>
    <t>best guess</t>
  </si>
  <si>
    <t xml:space="preserve">low </t>
  </si>
  <si>
    <t>high</t>
  </si>
  <si>
    <t>preferred</t>
  </si>
  <si>
    <t>8hrs/mo, intermittent; every  year a big job, budget 40hr/yr for that</t>
  </si>
  <si>
    <t>electricity, cooling, space</t>
  </si>
  <si>
    <t>internet</t>
  </si>
  <si>
    <t>yr</t>
  </si>
  <si>
    <t>software, guess academic site license kind of pricing</t>
  </si>
  <si>
    <t>electricity, cooling, space, internet connection, misc small part replacment (cabling, connectors…); software licensing if using SQL server, ArcGIS server…  This will be highly variable…</t>
  </si>
  <si>
    <t>1 hr/wk</t>
  </si>
  <si>
    <t>subtotal computer</t>
  </si>
  <si>
    <t>Grand total</t>
  </si>
  <si>
    <t>%personnel</t>
  </si>
  <si>
    <t>%equipment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</si>
</sst>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0.0%"/>
  </numFmts>
  <fonts count="10" x14ac:knownFonts="1">
    <font>
      <sz val="11"/>
      <color theme="1"/>
      <name val="Calibri"/>
      <family val="2"/>
      <scheme val="minor"/>
    </font>
    <font>
      <b/>
      <sz val="11"/>
      <name val="Arial"/>
      <family val="2"/>
    </font>
    <font>
      <b/>
      <sz val="11"/>
      <color indexed="10"/>
      <name val="Arial"/>
      <family val="2"/>
    </font>
    <font>
      <b/>
      <sz val="10"/>
      <name val="Arial"/>
      <family val="2"/>
    </font>
    <font>
      <sz val="10"/>
      <color indexed="10"/>
      <name val="Arial"/>
      <family val="2"/>
    </font>
    <font>
      <sz val="10"/>
      <name val="Arial"/>
      <family val="2"/>
    </font>
    <font>
      <i/>
      <sz val="9"/>
      <name val="Arial"/>
      <family val="2"/>
    </font>
    <font>
      <sz val="11"/>
      <color theme="1"/>
      <name val="Calibri"/>
      <family val="2"/>
      <scheme val="minor"/>
    </font>
    <font>
      <b/>
      <sz val="13"/>
      <color theme="3"/>
      <name val="Calibri"/>
      <family val="2"/>
      <scheme val="minor"/>
    </font>
    <font>
      <b/>
      <sz val="12"/>
      <color theme="1"/>
      <name val="Calibri"/>
      <family val="2"/>
      <scheme val="minor"/>
    </font>
  </fonts>
  <fills count="5">
    <fill>
      <patternFill patternType="none"/>
    </fill>
    <fill>
      <patternFill patternType="gray125"/>
    </fill>
    <fill>
      <patternFill patternType="solid">
        <fgColor indexed="46"/>
        <bgColor indexed="64"/>
      </patternFill>
    </fill>
    <fill>
      <patternFill patternType="solid">
        <fgColor indexed="41"/>
        <bgColor indexed="64"/>
      </patternFill>
    </fill>
    <fill>
      <patternFill patternType="solid">
        <fgColor indexed="42"/>
        <bgColor indexed="64"/>
      </patternFill>
    </fill>
  </fills>
  <borders count="2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tint="0.499984740745262"/>
      </bottom>
      <diagonal/>
    </border>
    <border>
      <left/>
      <right/>
      <top/>
      <bottom style="double">
        <color indexed="64"/>
      </bottom>
      <diagonal/>
    </border>
  </borders>
  <cellStyleXfs count="4">
    <xf numFmtId="0" fontId="0" fillId="0" borderId="0"/>
    <xf numFmtId="44" fontId="7" fillId="0" borderId="0" applyFont="0" applyFill="0" applyBorder="0" applyAlignment="0" applyProtection="0"/>
    <xf numFmtId="9" fontId="7" fillId="0" borderId="0" applyFont="0" applyFill="0" applyBorder="0" applyAlignment="0" applyProtection="0"/>
    <xf numFmtId="0" fontId="8" fillId="0" borderId="23" applyNumberFormat="0" applyFill="0" applyAlignment="0" applyProtection="0"/>
  </cellStyleXfs>
  <cellXfs count="75">
    <xf numFmtId="0" fontId="0" fillId="0" borderId="0" xfId="0"/>
    <xf numFmtId="0" fontId="3" fillId="0" borderId="1" xfId="0" applyFont="1" applyBorder="1" applyAlignment="1" applyProtection="1">
      <alignment horizontal="center" vertical="top" wrapText="1"/>
    </xf>
    <xf numFmtId="0" fontId="3" fillId="2" borderId="2" xfId="0" applyFont="1" applyFill="1" applyBorder="1" applyAlignment="1" applyProtection="1">
      <alignment horizontal="center" vertical="top" wrapText="1"/>
    </xf>
    <xf numFmtId="0" fontId="3" fillId="3" borderId="2" xfId="0" applyFont="1" applyFill="1" applyBorder="1" applyAlignment="1" applyProtection="1">
      <alignment horizontal="center" vertical="top" wrapText="1"/>
    </xf>
    <xf numFmtId="0" fontId="3" fillId="4" borderId="2" xfId="0" applyFont="1" applyFill="1" applyBorder="1" applyAlignment="1" applyProtection="1">
      <alignment horizontal="center" vertical="top" wrapText="1"/>
    </xf>
    <xf numFmtId="0" fontId="3" fillId="0" borderId="2" xfId="0" applyFont="1" applyBorder="1" applyAlignment="1" applyProtection="1">
      <alignment horizontal="center" vertical="top" wrapText="1"/>
    </xf>
    <xf numFmtId="0" fontId="3" fillId="0" borderId="3" xfId="0" applyFont="1" applyBorder="1" applyAlignment="1" applyProtection="1">
      <alignment horizontal="center" vertical="top" wrapText="1"/>
    </xf>
    <xf numFmtId="0" fontId="3" fillId="0" borderId="4" xfId="0" applyFont="1" applyBorder="1" applyAlignment="1" applyProtection="1">
      <alignment horizontal="left" vertical="top" wrapText="1"/>
    </xf>
    <xf numFmtId="164" fontId="5" fillId="2" borderId="5" xfId="0" applyNumberFormat="1" applyFont="1" applyFill="1" applyBorder="1" applyAlignment="1" applyProtection="1">
      <alignment horizontal="right" vertical="top" wrapText="1"/>
    </xf>
    <xf numFmtId="164" fontId="5" fillId="3" borderId="5" xfId="0" applyNumberFormat="1" applyFont="1" applyFill="1" applyBorder="1" applyAlignment="1" applyProtection="1">
      <alignment horizontal="right" vertical="top" wrapText="1"/>
    </xf>
    <xf numFmtId="164" fontId="5" fillId="4" borderId="5" xfId="0" applyNumberFormat="1" applyFont="1" applyFill="1" applyBorder="1" applyAlignment="1" applyProtection="1">
      <alignment horizontal="right" vertical="top" wrapText="1"/>
    </xf>
    <xf numFmtId="164" fontId="3" fillId="0" borderId="5" xfId="0" applyNumberFormat="1" applyFont="1" applyBorder="1" applyAlignment="1" applyProtection="1">
      <alignment horizontal="right" vertical="top" wrapText="1"/>
    </xf>
    <xf numFmtId="165" fontId="3" fillId="0" borderId="5" xfId="0" applyNumberFormat="1" applyFont="1" applyBorder="1" applyAlignment="1" applyProtection="1">
      <alignment horizontal="right" vertical="top" wrapText="1"/>
    </xf>
    <xf numFmtId="0" fontId="5" fillId="0" borderId="6" xfId="0" applyFont="1" applyBorder="1" applyAlignment="1" applyProtection="1">
      <alignment vertical="top" wrapText="1"/>
      <protection locked="0"/>
    </xf>
    <xf numFmtId="0" fontId="3" fillId="0" borderId="7" xfId="0" applyFont="1" applyBorder="1" applyAlignment="1" applyProtection="1">
      <alignment horizontal="left" vertical="top" wrapText="1"/>
    </xf>
    <xf numFmtId="164" fontId="5" fillId="2" borderId="8" xfId="0" applyNumberFormat="1" applyFont="1" applyFill="1" applyBorder="1" applyAlignment="1" applyProtection="1">
      <alignment horizontal="right" vertical="top" wrapText="1"/>
    </xf>
    <xf numFmtId="164" fontId="5" fillId="3" borderId="8" xfId="0" applyNumberFormat="1" applyFont="1" applyFill="1" applyBorder="1" applyAlignment="1" applyProtection="1">
      <alignment horizontal="right" vertical="top" wrapText="1"/>
    </xf>
    <xf numFmtId="164" fontId="5" fillId="4" borderId="8" xfId="0" applyNumberFormat="1" applyFont="1" applyFill="1" applyBorder="1" applyAlignment="1" applyProtection="1">
      <alignment horizontal="right" vertical="top" wrapText="1"/>
    </xf>
    <xf numFmtId="0" fontId="5" fillId="0" borderId="9" xfId="0" applyFont="1" applyBorder="1" applyAlignment="1" applyProtection="1">
      <alignment vertical="top" wrapText="1"/>
      <protection locked="0"/>
    </xf>
    <xf numFmtId="0" fontId="3" fillId="0" borderId="10" xfId="0" applyFont="1" applyBorder="1" applyAlignment="1" applyProtection="1">
      <alignment horizontal="left" vertical="top" wrapText="1"/>
    </xf>
    <xf numFmtId="164" fontId="5" fillId="0" borderId="5" xfId="0" applyNumberFormat="1" applyFont="1" applyBorder="1" applyAlignment="1" applyProtection="1">
      <alignment horizontal="right" vertical="top" wrapText="1"/>
    </xf>
    <xf numFmtId="165" fontId="5" fillId="0" borderId="5" xfId="0" applyNumberFormat="1" applyFont="1" applyBorder="1" applyAlignment="1" applyProtection="1">
      <alignment horizontal="right" vertical="top" wrapText="1"/>
    </xf>
    <xf numFmtId="164" fontId="6" fillId="2" borderId="8" xfId="0" applyNumberFormat="1" applyFont="1" applyFill="1" applyBorder="1" applyAlignment="1" applyProtection="1">
      <alignment horizontal="right" vertical="top" wrapText="1"/>
    </xf>
    <xf numFmtId="164" fontId="6" fillId="3" borderId="8" xfId="0" applyNumberFormat="1" applyFont="1" applyFill="1" applyBorder="1" applyAlignment="1" applyProtection="1">
      <alignment horizontal="right" vertical="top" wrapText="1"/>
    </xf>
    <xf numFmtId="164" fontId="6" fillId="4" borderId="8" xfId="0" applyNumberFormat="1" applyFont="1" applyFill="1" applyBorder="1" applyAlignment="1" applyProtection="1">
      <alignment horizontal="right" vertical="top" wrapText="1"/>
    </xf>
    <xf numFmtId="164" fontId="6" fillId="0" borderId="5" xfId="0" applyNumberFormat="1" applyFont="1" applyBorder="1" applyAlignment="1" applyProtection="1">
      <alignment horizontal="right" vertical="top" wrapText="1"/>
    </xf>
    <xf numFmtId="165" fontId="6" fillId="0" borderId="5" xfId="0" applyNumberFormat="1" applyFont="1" applyBorder="1" applyAlignment="1" applyProtection="1">
      <alignment horizontal="right" vertical="top" wrapText="1"/>
    </xf>
    <xf numFmtId="164" fontId="6" fillId="2" borderId="5" xfId="0" applyNumberFormat="1" applyFont="1" applyFill="1" applyBorder="1" applyAlignment="1" applyProtection="1">
      <alignment horizontal="right" vertical="top" wrapText="1"/>
    </xf>
    <xf numFmtId="164" fontId="6" fillId="3" borderId="5" xfId="0" applyNumberFormat="1" applyFont="1" applyFill="1" applyBorder="1" applyAlignment="1" applyProtection="1">
      <alignment horizontal="right" vertical="top" wrapText="1"/>
    </xf>
    <xf numFmtId="164" fontId="6" fillId="4" borderId="5" xfId="0" applyNumberFormat="1" applyFont="1" applyFill="1" applyBorder="1" applyAlignment="1" applyProtection="1">
      <alignment horizontal="right" vertical="top" wrapText="1"/>
    </xf>
    <xf numFmtId="0" fontId="3" fillId="0" borderId="11" xfId="0" applyFont="1" applyBorder="1" applyAlignment="1" applyProtection="1">
      <alignment horizontal="right" vertical="top" wrapText="1"/>
    </xf>
    <xf numFmtId="0" fontId="3" fillId="0" borderId="7" xfId="0" applyFont="1" applyFill="1" applyBorder="1" applyAlignment="1" applyProtection="1">
      <alignment horizontal="left" vertical="top" wrapText="1"/>
    </xf>
    <xf numFmtId="0" fontId="5" fillId="0" borderId="9" xfId="0" applyFont="1" applyFill="1" applyBorder="1" applyAlignment="1" applyProtection="1">
      <alignment vertical="top" wrapText="1"/>
      <protection locked="0"/>
    </xf>
    <xf numFmtId="0" fontId="3" fillId="0" borderId="12" xfId="0" applyFont="1" applyBorder="1" applyAlignment="1" applyProtection="1">
      <alignment horizontal="left" vertical="top" wrapText="1"/>
    </xf>
    <xf numFmtId="164" fontId="3" fillId="2" borderId="13" xfId="0" applyNumberFormat="1" applyFont="1" applyFill="1" applyBorder="1" applyAlignment="1" applyProtection="1">
      <alignment horizontal="right" vertical="top" wrapText="1"/>
    </xf>
    <xf numFmtId="164" fontId="3" fillId="3" borderId="13" xfId="0" applyNumberFormat="1" applyFont="1" applyFill="1" applyBorder="1" applyAlignment="1" applyProtection="1">
      <alignment horizontal="right" vertical="top" wrapText="1"/>
    </xf>
    <xf numFmtId="164" fontId="3" fillId="4" borderId="13" xfId="0" applyNumberFormat="1" applyFont="1" applyFill="1" applyBorder="1" applyAlignment="1" applyProtection="1">
      <alignment horizontal="right" vertical="top" wrapText="1"/>
    </xf>
    <xf numFmtId="164" fontId="3" fillId="0" borderId="13" xfId="0" applyNumberFormat="1" applyFont="1" applyBorder="1" applyAlignment="1" applyProtection="1">
      <alignment horizontal="right" vertical="top" wrapText="1"/>
    </xf>
    <xf numFmtId="165" fontId="3" fillId="0" borderId="13" xfId="0" applyNumberFormat="1" applyFont="1" applyBorder="1" applyAlignment="1" applyProtection="1">
      <alignment horizontal="right" vertical="top" wrapText="1"/>
    </xf>
    <xf numFmtId="0" fontId="5" fillId="0" borderId="14" xfId="0" applyFont="1" applyFill="1" applyBorder="1" applyAlignment="1" applyProtection="1">
      <alignment vertical="top" wrapText="1"/>
      <protection locked="0"/>
    </xf>
    <xf numFmtId="49" fontId="0" fillId="0" borderId="0" xfId="0" applyNumberFormat="1" applyAlignment="1" applyProtection="1">
      <alignment horizontal="left" wrapText="1"/>
    </xf>
    <xf numFmtId="0" fontId="0" fillId="0" borderId="0" xfId="0" applyAlignment="1" applyProtection="1">
      <alignment wrapText="1"/>
    </xf>
    <xf numFmtId="0" fontId="5" fillId="0" borderId="0" xfId="0" applyFont="1" applyAlignment="1" applyProtection="1">
      <alignment wrapText="1"/>
    </xf>
    <xf numFmtId="0" fontId="5" fillId="0" borderId="0" xfId="0" applyFont="1" applyAlignment="1" applyProtection="1">
      <alignment horizontal="center" vertical="top" wrapText="1"/>
    </xf>
    <xf numFmtId="1" fontId="5" fillId="0" borderId="0" xfId="0" applyNumberFormat="1" applyFont="1" applyAlignment="1" applyProtection="1">
      <alignment horizontal="center" vertical="top" wrapText="1"/>
    </xf>
    <xf numFmtId="0" fontId="0" fillId="0" borderId="0" xfId="0" applyAlignment="1">
      <alignment wrapText="1"/>
    </xf>
    <xf numFmtId="0" fontId="3" fillId="0" borderId="11" xfId="0" applyFont="1" applyBorder="1" applyAlignment="1" applyProtection="1">
      <alignment horizontal="left" vertical="top" wrapText="1"/>
    </xf>
    <xf numFmtId="10" fontId="5" fillId="0" borderId="9" xfId="0" applyNumberFormat="1" applyFont="1" applyBorder="1" applyAlignment="1" applyProtection="1">
      <alignment vertical="top" wrapText="1"/>
      <protection locked="0"/>
    </xf>
    <xf numFmtId="0" fontId="1" fillId="0" borderId="0" xfId="0" applyFont="1" applyBorder="1" applyAlignment="1" applyProtection="1">
      <alignment horizontal="center" vertical="top" wrapText="1"/>
    </xf>
    <xf numFmtId="0" fontId="1" fillId="0" borderId="15" xfId="0" applyFont="1" applyBorder="1" applyAlignment="1" applyProtection="1">
      <alignment vertical="top" wrapText="1"/>
    </xf>
    <xf numFmtId="0" fontId="5" fillId="0" borderId="16" xfId="0" applyFont="1" applyBorder="1" applyAlignment="1" applyProtection="1">
      <alignment vertical="top" wrapText="1"/>
      <protection locked="0"/>
    </xf>
    <xf numFmtId="0" fontId="5" fillId="0" borderId="17" xfId="0" applyFont="1" applyBorder="1" applyAlignment="1" applyProtection="1">
      <alignment vertical="top" wrapText="1"/>
      <protection locked="0"/>
    </xf>
    <xf numFmtId="0" fontId="5" fillId="0" borderId="18" xfId="0" applyFont="1" applyBorder="1" applyAlignment="1" applyProtection="1">
      <alignment vertical="top" wrapText="1"/>
      <protection locked="0"/>
    </xf>
    <xf numFmtId="0" fontId="5" fillId="0" borderId="19" xfId="0" applyFont="1" applyBorder="1" applyAlignment="1" applyProtection="1">
      <alignment vertical="top" wrapText="1"/>
      <protection locked="0"/>
    </xf>
    <xf numFmtId="0" fontId="5" fillId="0" borderId="0" xfId="0" applyFont="1" applyBorder="1" applyAlignment="1" applyProtection="1">
      <alignment vertical="top" wrapText="1"/>
      <protection locked="0"/>
    </xf>
    <xf numFmtId="0" fontId="5" fillId="0" borderId="20" xfId="0" applyFont="1" applyBorder="1" applyAlignment="1" applyProtection="1">
      <alignment vertical="top" wrapText="1"/>
      <protection locked="0"/>
    </xf>
    <xf numFmtId="0" fontId="5" fillId="0" borderId="21"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22" xfId="0" applyFont="1" applyBorder="1" applyAlignment="1" applyProtection="1">
      <alignment vertical="top" wrapText="1"/>
      <protection locked="0"/>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xf>
    <xf numFmtId="0" fontId="8" fillId="0" borderId="23" xfId="3" applyAlignment="1">
      <alignment horizontal="left" vertical="top"/>
    </xf>
    <xf numFmtId="0" fontId="0" fillId="0" borderId="0" xfId="0" applyAlignment="1">
      <alignment horizontal="right" vertical="top"/>
    </xf>
    <xf numFmtId="44" fontId="0" fillId="0" borderId="0" xfId="1" applyFont="1" applyAlignment="1">
      <alignment vertical="top"/>
    </xf>
    <xf numFmtId="44" fontId="0" fillId="0" borderId="0" xfId="1" applyFont="1" applyAlignment="1">
      <alignment horizontal="left" vertical="top"/>
    </xf>
    <xf numFmtId="44" fontId="0" fillId="0" borderId="0" xfId="1" applyFont="1" applyAlignment="1">
      <alignment horizontal="right" vertical="top"/>
    </xf>
    <xf numFmtId="0" fontId="0" fillId="0" borderId="0" xfId="0" applyAlignment="1">
      <alignment horizontal="right" vertical="top" wrapText="1"/>
    </xf>
    <xf numFmtId="44" fontId="0" fillId="0" borderId="0" xfId="0" applyNumberFormat="1"/>
    <xf numFmtId="44" fontId="0" fillId="0" borderId="0" xfId="1" applyFont="1"/>
    <xf numFmtId="44" fontId="0" fillId="0" borderId="24" xfId="1" applyFont="1" applyBorder="1" applyAlignment="1">
      <alignment horizontal="left" vertical="top"/>
    </xf>
    <xf numFmtId="0" fontId="0" fillId="0" borderId="24" xfId="0" applyBorder="1"/>
    <xf numFmtId="0" fontId="9" fillId="0" borderId="0" xfId="0" applyFont="1" applyAlignment="1">
      <alignment horizontal="left" vertical="top"/>
    </xf>
    <xf numFmtId="44" fontId="9" fillId="0" borderId="0" xfId="0" applyNumberFormat="1" applyFont="1"/>
    <xf numFmtId="9" fontId="0" fillId="0" borderId="0" xfId="2" applyFont="1"/>
  </cellXfs>
  <cellStyles count="4">
    <cellStyle name="Currency" xfId="1" builtinId="4"/>
    <cellStyle name="Heading 2" xfId="3" builtinId="17"/>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7" workbookViewId="0">
      <selection activeCell="N16" sqref="N16"/>
    </sheetView>
  </sheetViews>
  <sheetFormatPr defaultColWidth="9.109375" defaultRowHeight="14.4" x14ac:dyDescent="0.3"/>
  <cols>
    <col min="1" max="6" width="15.88671875" style="45" customWidth="1"/>
    <col min="7" max="7" width="25.88671875" style="45" customWidth="1"/>
    <col min="8" max="16384" width="9.109375" style="45"/>
  </cols>
  <sheetData>
    <row r="1" spans="1:7" ht="15.75" thickBot="1" x14ac:dyDescent="0.3">
      <c r="A1" s="48" t="s">
        <v>0</v>
      </c>
      <c r="B1" s="48"/>
      <c r="C1" s="48"/>
      <c r="D1" s="48"/>
      <c r="E1" s="48"/>
      <c r="F1" s="48"/>
      <c r="G1" s="48"/>
    </row>
    <row r="2" spans="1:7" ht="26.25" thickBot="1" x14ac:dyDescent="0.3">
      <c r="A2" s="1" t="s">
        <v>1</v>
      </c>
      <c r="B2" s="2" t="s">
        <v>2</v>
      </c>
      <c r="C2" s="3" t="s">
        <v>3</v>
      </c>
      <c r="D2" s="4" t="s">
        <v>4</v>
      </c>
      <c r="E2" s="5" t="s">
        <v>5</v>
      </c>
      <c r="F2" s="5" t="s">
        <v>6</v>
      </c>
      <c r="G2" s="6" t="s">
        <v>7</v>
      </c>
    </row>
    <row r="3" spans="1:7" ht="127.5" x14ac:dyDescent="0.25">
      <c r="A3" s="7" t="s">
        <v>8</v>
      </c>
      <c r="B3" s="8">
        <v>58500</v>
      </c>
      <c r="C3" s="9">
        <v>37200</v>
      </c>
      <c r="D3" s="10">
        <v>39300</v>
      </c>
      <c r="E3" s="11">
        <v>135000</v>
      </c>
      <c r="F3" s="12">
        <v>0.54602585396016778</v>
      </c>
      <c r="G3" s="13" t="s">
        <v>9</v>
      </c>
    </row>
    <row r="4" spans="1:7" ht="25.5" x14ac:dyDescent="0.25">
      <c r="A4" s="14" t="s">
        <v>10</v>
      </c>
      <c r="B4" s="15">
        <v>18720</v>
      </c>
      <c r="C4" s="16">
        <v>12648</v>
      </c>
      <c r="D4" s="17">
        <v>14148</v>
      </c>
      <c r="E4" s="11">
        <v>45516</v>
      </c>
      <c r="F4" s="12">
        <v>0.18409565013963702</v>
      </c>
      <c r="G4" s="18"/>
    </row>
    <row r="5" spans="1:7" ht="25.5" x14ac:dyDescent="0.25">
      <c r="A5" s="14" t="s">
        <v>11</v>
      </c>
      <c r="B5" s="15">
        <v>1000</v>
      </c>
      <c r="C5" s="16">
        <v>1000</v>
      </c>
      <c r="D5" s="17">
        <v>1000</v>
      </c>
      <c r="E5" s="11">
        <v>3000</v>
      </c>
      <c r="F5" s="12">
        <v>1.2133907865781507E-2</v>
      </c>
      <c r="G5" s="18" t="s">
        <v>12</v>
      </c>
    </row>
    <row r="6" spans="1:7" ht="15" x14ac:dyDescent="0.25">
      <c r="A6" s="14" t="s">
        <v>13</v>
      </c>
      <c r="B6" s="15">
        <v>0</v>
      </c>
      <c r="C6" s="16">
        <v>0</v>
      </c>
      <c r="D6" s="17">
        <v>0</v>
      </c>
      <c r="E6" s="11">
        <v>0</v>
      </c>
      <c r="F6" s="12">
        <v>0</v>
      </c>
      <c r="G6" s="18"/>
    </row>
    <row r="7" spans="1:7" ht="15" x14ac:dyDescent="0.25">
      <c r="A7" s="14" t="s">
        <v>14</v>
      </c>
      <c r="B7" s="15">
        <v>0</v>
      </c>
      <c r="C7" s="16">
        <v>0</v>
      </c>
      <c r="D7" s="17">
        <v>0</v>
      </c>
      <c r="E7" s="11">
        <v>0</v>
      </c>
      <c r="F7" s="12">
        <v>0</v>
      </c>
      <c r="G7" s="18"/>
    </row>
    <row r="8" spans="1:7" ht="15" x14ac:dyDescent="0.25">
      <c r="A8" s="19" t="s">
        <v>15</v>
      </c>
      <c r="B8" s="15"/>
      <c r="C8" s="16"/>
      <c r="D8" s="17"/>
      <c r="E8" s="20"/>
      <c r="F8" s="21"/>
      <c r="G8" s="18"/>
    </row>
    <row r="9" spans="1:7" ht="15" x14ac:dyDescent="0.25">
      <c r="A9" s="46" t="s">
        <v>16</v>
      </c>
      <c r="B9" s="22">
        <v>0</v>
      </c>
      <c r="C9" s="23">
        <v>0</v>
      </c>
      <c r="D9" s="24">
        <v>0</v>
      </c>
      <c r="E9" s="25">
        <v>0</v>
      </c>
      <c r="F9" s="26">
        <v>0</v>
      </c>
      <c r="G9" s="18"/>
    </row>
    <row r="10" spans="1:7" ht="15" x14ac:dyDescent="0.25">
      <c r="A10" s="46" t="s">
        <v>17</v>
      </c>
      <c r="B10" s="27">
        <v>0</v>
      </c>
      <c r="C10" s="28">
        <v>0</v>
      </c>
      <c r="D10" s="29">
        <v>0</v>
      </c>
      <c r="E10" s="25">
        <v>0</v>
      </c>
      <c r="F10" s="26">
        <v>0</v>
      </c>
      <c r="G10" s="18"/>
    </row>
    <row r="11" spans="1:7" ht="25.5" x14ac:dyDescent="0.25">
      <c r="A11" s="46" t="s">
        <v>18</v>
      </c>
      <c r="B11" s="27">
        <v>1500</v>
      </c>
      <c r="C11" s="28">
        <v>1500</v>
      </c>
      <c r="D11" s="29">
        <v>1500</v>
      </c>
      <c r="E11" s="25">
        <v>4500</v>
      </c>
      <c r="F11" s="26">
        <v>1.8200861798672262E-2</v>
      </c>
      <c r="G11" s="18" t="s">
        <v>19</v>
      </c>
    </row>
    <row r="12" spans="1:7" ht="25.5" x14ac:dyDescent="0.25">
      <c r="A12" s="30" t="s">
        <v>20</v>
      </c>
      <c r="B12" s="8">
        <v>1500</v>
      </c>
      <c r="C12" s="9">
        <v>1500</v>
      </c>
      <c r="D12" s="10">
        <v>1500</v>
      </c>
      <c r="E12" s="11">
        <v>4500</v>
      </c>
      <c r="F12" s="12">
        <v>1.8200861798672262E-2</v>
      </c>
      <c r="G12" s="18"/>
    </row>
    <row r="13" spans="1:7" ht="15" x14ac:dyDescent="0.25">
      <c r="A13" s="31" t="s">
        <v>21</v>
      </c>
      <c r="B13" s="8">
        <v>0</v>
      </c>
      <c r="C13" s="9">
        <v>0</v>
      </c>
      <c r="D13" s="10">
        <v>0</v>
      </c>
      <c r="E13" s="11">
        <v>0</v>
      </c>
      <c r="F13" s="12">
        <v>0</v>
      </c>
      <c r="G13" s="32"/>
    </row>
    <row r="14" spans="1:7" ht="25.5" x14ac:dyDescent="0.25">
      <c r="A14" s="14" t="s">
        <v>22</v>
      </c>
      <c r="B14" s="15">
        <v>0</v>
      </c>
      <c r="C14" s="16">
        <v>0</v>
      </c>
      <c r="D14" s="17">
        <v>0</v>
      </c>
      <c r="E14" s="11">
        <v>0</v>
      </c>
      <c r="F14" s="12">
        <v>0</v>
      </c>
      <c r="G14" s="18"/>
    </row>
    <row r="15" spans="1:7" ht="25.5" x14ac:dyDescent="0.25">
      <c r="A15" s="14" t="s">
        <v>23</v>
      </c>
      <c r="B15" s="15">
        <v>25111.8</v>
      </c>
      <c r="C15" s="16">
        <v>16489.62</v>
      </c>
      <c r="D15" s="17">
        <v>17623.62</v>
      </c>
      <c r="E15" s="11">
        <v>59225.039999999994</v>
      </c>
      <c r="F15" s="12">
        <v>0.23954372623574144</v>
      </c>
      <c r="G15" s="18" t="s">
        <v>24</v>
      </c>
    </row>
    <row r="16" spans="1:7" ht="26.25" thickBot="1" x14ac:dyDescent="0.3">
      <c r="A16" s="33" t="s">
        <v>25</v>
      </c>
      <c r="B16" s="34">
        <v>104831.8</v>
      </c>
      <c r="C16" s="35">
        <v>68837.62</v>
      </c>
      <c r="D16" s="36">
        <v>73571.62</v>
      </c>
      <c r="E16" s="37">
        <v>247241.03999999998</v>
      </c>
      <c r="F16" s="38">
        <v>1.0000000000000002</v>
      </c>
      <c r="G16" s="39"/>
    </row>
    <row r="17" spans="1:7" ht="15" x14ac:dyDescent="0.25">
      <c r="A17" s="40"/>
      <c r="B17" s="40"/>
      <c r="C17" s="40"/>
      <c r="D17" s="40"/>
      <c r="E17" s="41"/>
      <c r="F17" s="41"/>
      <c r="G17" s="42"/>
    </row>
    <row r="18" spans="1:7" ht="15.75" thickBot="1" x14ac:dyDescent="0.3">
      <c r="A18" s="49" t="s">
        <v>26</v>
      </c>
      <c r="B18" s="49"/>
      <c r="C18" s="49"/>
      <c r="D18" s="43"/>
      <c r="E18" s="44"/>
      <c r="F18" s="43"/>
      <c r="G18" s="42"/>
    </row>
    <row r="19" spans="1:7" x14ac:dyDescent="0.3">
      <c r="A19" s="50" t="s">
        <v>27</v>
      </c>
      <c r="B19" s="51"/>
      <c r="C19" s="51"/>
      <c r="D19" s="51"/>
      <c r="E19" s="51"/>
      <c r="F19" s="51"/>
      <c r="G19" s="52"/>
    </row>
    <row r="20" spans="1:7" x14ac:dyDescent="0.3">
      <c r="A20" s="53"/>
      <c r="B20" s="54"/>
      <c r="C20" s="54"/>
      <c r="D20" s="54"/>
      <c r="E20" s="54"/>
      <c r="F20" s="54"/>
      <c r="G20" s="55"/>
    </row>
    <row r="21" spans="1:7" ht="15" thickBot="1" x14ac:dyDescent="0.35">
      <c r="A21" s="56"/>
      <c r="B21" s="57"/>
      <c r="C21" s="57"/>
      <c r="D21" s="57"/>
      <c r="E21" s="57"/>
      <c r="F21" s="57"/>
      <c r="G21" s="58"/>
    </row>
  </sheetData>
  <mergeCells count="3">
    <mergeCell ref="A1:G1"/>
    <mergeCell ref="A18:C18"/>
    <mergeCell ref="A19:G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F1" sqref="F1"/>
    </sheetView>
  </sheetViews>
  <sheetFormatPr defaultColWidth="9.109375" defaultRowHeight="14.4" x14ac:dyDescent="0.3"/>
  <cols>
    <col min="1" max="2" width="15.88671875" style="45" customWidth="1"/>
    <col min="3" max="3" width="27.5546875" style="45" customWidth="1"/>
    <col min="4" max="16384" width="9.109375" style="45"/>
  </cols>
  <sheetData>
    <row r="1" spans="1:3" ht="15.75" thickBot="1" x14ac:dyDescent="0.3">
      <c r="A1" s="48" t="s">
        <v>0</v>
      </c>
      <c r="B1" s="48"/>
      <c r="C1" s="48"/>
    </row>
    <row r="2" spans="1:3" ht="26.25" thickBot="1" x14ac:dyDescent="0.3">
      <c r="A2" s="1" t="s">
        <v>1</v>
      </c>
      <c r="B2" s="2" t="s">
        <v>2</v>
      </c>
      <c r="C2" s="6" t="s">
        <v>7</v>
      </c>
    </row>
    <row r="3" spans="1:3" ht="15" x14ac:dyDescent="0.25">
      <c r="A3" s="7" t="s">
        <v>8</v>
      </c>
      <c r="B3" s="8">
        <v>10026</v>
      </c>
      <c r="C3" s="13" t="s">
        <v>33</v>
      </c>
    </row>
    <row r="4" spans="1:3" ht="25.5" x14ac:dyDescent="0.25">
      <c r="A4" s="14" t="s">
        <v>10</v>
      </c>
      <c r="B4" s="15">
        <v>367</v>
      </c>
      <c r="C4" s="18"/>
    </row>
    <row r="5" spans="1:3" ht="15" x14ac:dyDescent="0.25">
      <c r="A5" s="14" t="s">
        <v>11</v>
      </c>
      <c r="B5" s="15">
        <v>1000</v>
      </c>
      <c r="C5" s="18" t="s">
        <v>34</v>
      </c>
    </row>
    <row r="6" spans="1:3" ht="63.75" x14ac:dyDescent="0.25">
      <c r="A6" s="14" t="s">
        <v>13</v>
      </c>
      <c r="B6" s="15">
        <v>30000</v>
      </c>
      <c r="C6" s="18" t="s">
        <v>35</v>
      </c>
    </row>
    <row r="7" spans="1:3" ht="38.25" x14ac:dyDescent="0.25">
      <c r="A7" s="14" t="s">
        <v>14</v>
      </c>
      <c r="B7" s="15">
        <v>2000</v>
      </c>
      <c r="C7" s="18" t="s">
        <v>36</v>
      </c>
    </row>
    <row r="8" spans="1:3" ht="15" x14ac:dyDescent="0.25">
      <c r="A8" s="19" t="s">
        <v>15</v>
      </c>
      <c r="B8" s="15"/>
      <c r="C8" s="18"/>
    </row>
    <row r="9" spans="1:3" ht="15" x14ac:dyDescent="0.25">
      <c r="A9" s="46" t="s">
        <v>16</v>
      </c>
      <c r="B9" s="22"/>
      <c r="C9" s="18"/>
    </row>
    <row r="10" spans="1:3" ht="15" x14ac:dyDescent="0.25">
      <c r="A10" s="46" t="s">
        <v>17</v>
      </c>
      <c r="B10" s="27"/>
      <c r="C10" s="18"/>
    </row>
    <row r="11" spans="1:3" ht="15" x14ac:dyDescent="0.25">
      <c r="A11" s="46" t="s">
        <v>18</v>
      </c>
      <c r="B11" s="27"/>
      <c r="C11" s="18"/>
    </row>
    <row r="12" spans="1:3" ht="25.5" x14ac:dyDescent="0.25">
      <c r="A12" s="30" t="s">
        <v>20</v>
      </c>
      <c r="B12" s="8"/>
      <c r="C12" s="18"/>
    </row>
    <row r="13" spans="1:3" ht="15" x14ac:dyDescent="0.25">
      <c r="A13" s="31" t="s">
        <v>21</v>
      </c>
      <c r="B13" s="8"/>
      <c r="C13" s="32"/>
    </row>
    <row r="14" spans="1:3" ht="25.5" x14ac:dyDescent="0.25">
      <c r="A14" s="14" t="s">
        <v>22</v>
      </c>
      <c r="B14" s="15"/>
      <c r="C14" s="18"/>
    </row>
    <row r="15" spans="1:3" ht="25.5" x14ac:dyDescent="0.25">
      <c r="A15" s="14" t="s">
        <v>23</v>
      </c>
      <c r="B15" s="15">
        <v>13452</v>
      </c>
      <c r="C15" s="47">
        <v>0.31</v>
      </c>
    </row>
    <row r="16" spans="1:3" ht="26.25" thickBot="1" x14ac:dyDescent="0.3">
      <c r="A16" s="33" t="s">
        <v>25</v>
      </c>
      <c r="B16" s="34">
        <f>SUM(B3:B15)</f>
        <v>56845</v>
      </c>
      <c r="C16" s="39"/>
    </row>
    <row r="17" spans="1:3" ht="15" x14ac:dyDescent="0.25">
      <c r="A17" s="40"/>
      <c r="B17" s="40"/>
      <c r="C17" s="42"/>
    </row>
    <row r="18" spans="1:3" ht="15.75" thickBot="1" x14ac:dyDescent="0.3">
      <c r="A18" s="49" t="s">
        <v>26</v>
      </c>
      <c r="B18" s="49"/>
      <c r="C18" s="42"/>
    </row>
    <row r="19" spans="1:3" x14ac:dyDescent="0.3">
      <c r="A19" s="50" t="s">
        <v>37</v>
      </c>
      <c r="B19" s="51"/>
      <c r="C19" s="52"/>
    </row>
    <row r="20" spans="1:3" x14ac:dyDescent="0.3">
      <c r="A20" s="53"/>
      <c r="B20" s="54"/>
      <c r="C20" s="55"/>
    </row>
    <row r="21" spans="1:3" ht="15" thickBot="1" x14ac:dyDescent="0.35">
      <c r="A21" s="56"/>
      <c r="B21" s="57"/>
      <c r="C21" s="58"/>
    </row>
  </sheetData>
  <mergeCells count="3">
    <mergeCell ref="A1:C1"/>
    <mergeCell ref="A18:B18"/>
    <mergeCell ref="A19: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2" sqref="A22"/>
    </sheetView>
  </sheetViews>
  <sheetFormatPr defaultColWidth="9.109375" defaultRowHeight="14.4" x14ac:dyDescent="0.3"/>
  <cols>
    <col min="1" max="2" width="15.88671875" style="45" customWidth="1"/>
    <col min="3" max="3" width="25.88671875" style="45" customWidth="1"/>
    <col min="4" max="16384" width="9.109375" style="45"/>
  </cols>
  <sheetData>
    <row r="1" spans="1:3" ht="15.75" thickBot="1" x14ac:dyDescent="0.3">
      <c r="A1" s="48" t="s">
        <v>0</v>
      </c>
      <c r="B1" s="48"/>
      <c r="C1" s="48"/>
    </row>
    <row r="2" spans="1:3" ht="26.25" thickBot="1" x14ac:dyDescent="0.3">
      <c r="A2" s="1" t="s">
        <v>1</v>
      </c>
      <c r="B2" s="2" t="s">
        <v>2</v>
      </c>
      <c r="C2" s="6" t="s">
        <v>7</v>
      </c>
    </row>
    <row r="3" spans="1:3" ht="15" x14ac:dyDescent="0.25">
      <c r="A3" s="7" t="s">
        <v>8</v>
      </c>
      <c r="B3" s="8">
        <v>9500</v>
      </c>
      <c r="C3" s="13" t="s">
        <v>29</v>
      </c>
    </row>
    <row r="4" spans="1:3" ht="25.5" x14ac:dyDescent="0.25">
      <c r="A4" s="14" t="s">
        <v>10</v>
      </c>
      <c r="B4" s="15">
        <v>4243.6499999999996</v>
      </c>
      <c r="C4" s="18"/>
    </row>
    <row r="5" spans="1:3" ht="15" x14ac:dyDescent="0.25">
      <c r="A5" s="14" t="s">
        <v>11</v>
      </c>
      <c r="B5" s="15">
        <v>1200</v>
      </c>
      <c r="C5" s="18" t="s">
        <v>28</v>
      </c>
    </row>
    <row r="6" spans="1:3" ht="15" x14ac:dyDescent="0.25">
      <c r="A6" s="14" t="s">
        <v>13</v>
      </c>
      <c r="B6" s="15">
        <v>2000</v>
      </c>
      <c r="C6" s="18" t="s">
        <v>30</v>
      </c>
    </row>
    <row r="7" spans="1:3" ht="15" x14ac:dyDescent="0.25">
      <c r="A7" s="14" t="s">
        <v>14</v>
      </c>
      <c r="B7" s="15">
        <v>300</v>
      </c>
      <c r="C7" s="18" t="s">
        <v>31</v>
      </c>
    </row>
    <row r="8" spans="1:3" ht="15" x14ac:dyDescent="0.25">
      <c r="A8" s="19" t="s">
        <v>15</v>
      </c>
      <c r="B8" s="15"/>
      <c r="C8" s="18"/>
    </row>
    <row r="9" spans="1:3" ht="15" x14ac:dyDescent="0.25">
      <c r="A9" s="46" t="s">
        <v>16</v>
      </c>
      <c r="B9" s="22"/>
      <c r="C9" s="18"/>
    </row>
    <row r="10" spans="1:3" ht="15" x14ac:dyDescent="0.25">
      <c r="A10" s="46" t="s">
        <v>17</v>
      </c>
      <c r="B10" s="27"/>
      <c r="C10" s="18"/>
    </row>
    <row r="11" spans="1:3" ht="15" x14ac:dyDescent="0.25">
      <c r="A11" s="46" t="s">
        <v>18</v>
      </c>
      <c r="B11" s="27"/>
      <c r="C11" s="18"/>
    </row>
    <row r="12" spans="1:3" ht="25.5" x14ac:dyDescent="0.25">
      <c r="A12" s="30" t="s">
        <v>20</v>
      </c>
      <c r="B12" s="8"/>
      <c r="C12" s="18"/>
    </row>
    <row r="13" spans="1:3" ht="15" x14ac:dyDescent="0.25">
      <c r="A13" s="31" t="s">
        <v>21</v>
      </c>
      <c r="B13" s="8"/>
      <c r="C13" s="32"/>
    </row>
    <row r="14" spans="1:3" ht="25.5" x14ac:dyDescent="0.25">
      <c r="A14" s="14" t="s">
        <v>22</v>
      </c>
      <c r="B14" s="15"/>
      <c r="C14" s="18"/>
    </row>
    <row r="15" spans="1:3" ht="25.5" x14ac:dyDescent="0.25">
      <c r="A15" s="14" t="s">
        <v>23</v>
      </c>
      <c r="B15" s="15">
        <v>4379.8900000000003</v>
      </c>
      <c r="C15" s="18"/>
    </row>
    <row r="16" spans="1:3" ht="26.25" thickBot="1" x14ac:dyDescent="0.3">
      <c r="A16" s="33" t="s">
        <v>25</v>
      </c>
      <c r="B16" s="34">
        <f>SUM(B3:B15)</f>
        <v>21623.54</v>
      </c>
      <c r="C16" s="39"/>
    </row>
    <row r="17" spans="1:3" ht="15" x14ac:dyDescent="0.25">
      <c r="A17" s="40"/>
      <c r="B17" s="40"/>
      <c r="C17" s="42"/>
    </row>
    <row r="18" spans="1:3" ht="15.75" thickBot="1" x14ac:dyDescent="0.3">
      <c r="A18" s="49" t="s">
        <v>26</v>
      </c>
      <c r="B18" s="49"/>
      <c r="C18" s="42"/>
    </row>
    <row r="19" spans="1:3" x14ac:dyDescent="0.3">
      <c r="A19" s="50" t="s">
        <v>32</v>
      </c>
      <c r="B19" s="51"/>
      <c r="C19" s="52"/>
    </row>
    <row r="20" spans="1:3" x14ac:dyDescent="0.3">
      <c r="A20" s="53"/>
      <c r="B20" s="54"/>
      <c r="C20" s="55"/>
    </row>
    <row r="21" spans="1:3" ht="15" thickBot="1" x14ac:dyDescent="0.35">
      <c r="A21" s="56"/>
      <c r="B21" s="57"/>
      <c r="C21" s="58"/>
    </row>
  </sheetData>
  <mergeCells count="3">
    <mergeCell ref="A1:C1"/>
    <mergeCell ref="A18:B18"/>
    <mergeCell ref="A19:C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
  <sheetViews>
    <sheetView workbookViewId="0">
      <selection activeCell="H5" sqref="H5:I5"/>
    </sheetView>
  </sheetViews>
  <sheetFormatPr defaultRowHeight="14.4" x14ac:dyDescent="0.3"/>
  <cols>
    <col min="1" max="1" width="8.88671875" style="61"/>
    <col min="2" max="2" width="53.6640625" style="61" customWidth="1"/>
    <col min="3" max="6" width="8.88671875" style="61"/>
    <col min="7" max="7" width="11.21875" style="59" customWidth="1"/>
    <col min="8" max="15" width="8.88671875" style="60"/>
  </cols>
  <sheetData>
    <row r="4" spans="1:9" x14ac:dyDescent="0.3">
      <c r="I4" s="60" t="s">
        <v>57</v>
      </c>
    </row>
    <row r="5" spans="1:9" ht="158.4" x14ac:dyDescent="0.3">
      <c r="A5" s="61" t="s">
        <v>55</v>
      </c>
      <c r="B5" s="59" t="s">
        <v>56</v>
      </c>
      <c r="G5" s="59" t="s">
        <v>58</v>
      </c>
      <c r="H5" s="64">
        <v>41.87</v>
      </c>
      <c r="I5" s="64">
        <f>12*H5</f>
        <v>502.43999999999994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tabSelected="1" topLeftCell="A14" workbookViewId="0">
      <selection activeCell="F23" sqref="F23:G24"/>
    </sheetView>
  </sheetViews>
  <sheetFormatPr defaultRowHeight="14.4" x14ac:dyDescent="0.3"/>
  <cols>
    <col min="1" max="1" width="20.33203125" style="61" customWidth="1"/>
    <col min="2" max="2" width="56.6640625" style="59" customWidth="1"/>
    <col min="3" max="3" width="8.88671875" style="59"/>
    <col min="4" max="4" width="11.77734375" style="61" customWidth="1"/>
    <col min="5" max="5" width="8.88671875" style="61"/>
    <col min="6" max="6" width="11.109375" style="61" bestFit="1" customWidth="1"/>
    <col min="7" max="7" width="12.33203125" bestFit="1" customWidth="1"/>
  </cols>
  <sheetData>
    <row r="2" spans="1:7" x14ac:dyDescent="0.3">
      <c r="A2" s="61" t="s">
        <v>38</v>
      </c>
      <c r="B2" s="59" t="s">
        <v>39</v>
      </c>
      <c r="C2" s="59" t="s">
        <v>46</v>
      </c>
      <c r="D2" s="61" t="s">
        <v>47</v>
      </c>
      <c r="E2" s="61" t="s">
        <v>48</v>
      </c>
      <c r="F2" s="61" t="s">
        <v>52</v>
      </c>
    </row>
    <row r="3" spans="1:7" ht="29.4" thickBot="1" x14ac:dyDescent="0.35">
      <c r="A3" s="62" t="s">
        <v>40</v>
      </c>
      <c r="B3" s="59" t="s">
        <v>60</v>
      </c>
      <c r="D3" s="65"/>
      <c r="E3" s="65"/>
      <c r="F3" s="65"/>
    </row>
    <row r="4" spans="1:7" ht="15" thickTop="1" x14ac:dyDescent="0.3">
      <c r="A4" s="61" t="s">
        <v>41</v>
      </c>
      <c r="B4" s="59" t="s">
        <v>73</v>
      </c>
      <c r="C4" s="59" t="s">
        <v>49</v>
      </c>
      <c r="D4" s="65">
        <v>65</v>
      </c>
      <c r="E4" s="65">
        <f>4*12</f>
        <v>48</v>
      </c>
      <c r="F4" s="65">
        <f>D4*E4</f>
        <v>3120</v>
      </c>
    </row>
    <row r="5" spans="1:7" x14ac:dyDescent="0.3">
      <c r="A5" s="61" t="s">
        <v>42</v>
      </c>
      <c r="B5" s="59" t="s">
        <v>67</v>
      </c>
      <c r="C5" s="59" t="s">
        <v>49</v>
      </c>
      <c r="D5" s="65">
        <v>50</v>
      </c>
      <c r="E5" s="65">
        <f>8*12 + 40</f>
        <v>136</v>
      </c>
      <c r="F5" s="65">
        <f t="shared" ref="F5:F6" si="0">D5*E5</f>
        <v>6800</v>
      </c>
    </row>
    <row r="6" spans="1:7" ht="15" thickBot="1" x14ac:dyDescent="0.35">
      <c r="A6" s="61" t="s">
        <v>44</v>
      </c>
      <c r="B6" s="59" t="s">
        <v>45</v>
      </c>
      <c r="C6" s="59" t="s">
        <v>49</v>
      </c>
      <c r="D6" s="65">
        <v>33</v>
      </c>
      <c r="E6" s="65">
        <f>4*40</f>
        <v>160</v>
      </c>
      <c r="F6" s="70">
        <f t="shared" si="0"/>
        <v>5280</v>
      </c>
      <c r="G6" s="71"/>
    </row>
    <row r="7" spans="1:7" ht="15" thickTop="1" x14ac:dyDescent="0.3">
      <c r="D7" s="65"/>
      <c r="E7" s="66" t="s">
        <v>53</v>
      </c>
      <c r="G7" s="65">
        <f>SUM(F4:F6)</f>
        <v>15200</v>
      </c>
    </row>
    <row r="8" spans="1:7" x14ac:dyDescent="0.3">
      <c r="D8" s="65"/>
      <c r="E8" s="66"/>
      <c r="F8" s="65"/>
    </row>
    <row r="9" spans="1:7" ht="18" thickBot="1" x14ac:dyDescent="0.35">
      <c r="A9" s="62" t="s">
        <v>43</v>
      </c>
      <c r="D9" s="65" t="s">
        <v>63</v>
      </c>
      <c r="E9" s="65" t="s">
        <v>64</v>
      </c>
      <c r="F9" s="65" t="s">
        <v>65</v>
      </c>
      <c r="G9" s="65" t="s">
        <v>66</v>
      </c>
    </row>
    <row r="10" spans="1:7" ht="43.8" thickTop="1" x14ac:dyDescent="0.3">
      <c r="A10" s="61" t="s">
        <v>50</v>
      </c>
      <c r="B10" s="59" t="s">
        <v>72</v>
      </c>
      <c r="D10" s="65"/>
      <c r="E10" s="65"/>
      <c r="F10" s="65"/>
    </row>
    <row r="11" spans="1:7" x14ac:dyDescent="0.3">
      <c r="B11" s="67" t="s">
        <v>68</v>
      </c>
      <c r="C11" s="59" t="s">
        <v>70</v>
      </c>
      <c r="D11" s="65">
        <v>800</v>
      </c>
      <c r="E11" s="65"/>
      <c r="F11" s="65"/>
      <c r="G11" s="68">
        <f>D11</f>
        <v>800</v>
      </c>
    </row>
    <row r="12" spans="1:7" x14ac:dyDescent="0.3">
      <c r="B12" s="67" t="s">
        <v>69</v>
      </c>
      <c r="C12" s="59" t="s">
        <v>70</v>
      </c>
      <c r="D12" s="65">
        <v>100</v>
      </c>
      <c r="E12" s="65"/>
      <c r="F12" s="65"/>
      <c r="G12" s="68">
        <f t="shared" ref="G12:G15" si="1">D12</f>
        <v>100</v>
      </c>
    </row>
    <row r="13" spans="1:7" x14ac:dyDescent="0.3">
      <c r="B13" s="67" t="s">
        <v>71</v>
      </c>
      <c r="C13" s="59" t="s">
        <v>70</v>
      </c>
      <c r="D13" s="65">
        <v>1000</v>
      </c>
      <c r="E13" s="65"/>
      <c r="F13" s="65"/>
      <c r="G13" s="68">
        <f t="shared" si="1"/>
        <v>1000</v>
      </c>
    </row>
    <row r="14" spans="1:7" x14ac:dyDescent="0.3">
      <c r="B14" s="67"/>
      <c r="D14" s="65"/>
      <c r="E14" s="65"/>
      <c r="F14" s="65"/>
      <c r="G14" s="68"/>
    </row>
    <row r="15" spans="1:7" x14ac:dyDescent="0.3">
      <c r="D15" s="65"/>
      <c r="E15" s="65"/>
      <c r="F15" s="65"/>
      <c r="G15" s="68"/>
    </row>
    <row r="16" spans="1:7" ht="43.2" x14ac:dyDescent="0.3">
      <c r="A16" s="61" t="s">
        <v>51</v>
      </c>
      <c r="B16" s="59" t="s">
        <v>61</v>
      </c>
      <c r="C16" s="59" t="s">
        <v>59</v>
      </c>
      <c r="D16" s="65">
        <v>500</v>
      </c>
      <c r="E16" s="65">
        <v>500</v>
      </c>
      <c r="F16" s="65">
        <v>2000</v>
      </c>
      <c r="G16" s="65">
        <v>1200</v>
      </c>
    </row>
    <row r="17" spans="1:7" x14ac:dyDescent="0.3">
      <c r="D17" s="65"/>
      <c r="E17" s="65"/>
      <c r="F17" s="65"/>
    </row>
    <row r="18" spans="1:7" ht="29.4" thickBot="1" x14ac:dyDescent="0.35">
      <c r="A18" s="61" t="s">
        <v>54</v>
      </c>
      <c r="B18" s="59" t="s">
        <v>62</v>
      </c>
      <c r="C18" s="59" t="s">
        <v>59</v>
      </c>
      <c r="D18" s="65">
        <v>600</v>
      </c>
      <c r="E18" s="65"/>
      <c r="F18" s="70"/>
      <c r="G18" s="71"/>
    </row>
    <row r="19" spans="1:7" ht="15" thickTop="1" x14ac:dyDescent="0.3">
      <c r="F19" s="63" t="s">
        <v>74</v>
      </c>
      <c r="G19" s="69">
        <f>SUM(G10:G18)</f>
        <v>3100</v>
      </c>
    </row>
    <row r="21" spans="1:7" ht="15.6" x14ac:dyDescent="0.3">
      <c r="F21" s="72" t="s">
        <v>75</v>
      </c>
      <c r="G21" s="73">
        <f>G19+G7</f>
        <v>18300</v>
      </c>
    </row>
    <row r="23" spans="1:7" x14ac:dyDescent="0.3">
      <c r="F23" s="61" t="s">
        <v>76</v>
      </c>
      <c r="G23" s="74">
        <f>G7/G21</f>
        <v>0.8306010928961749</v>
      </c>
    </row>
    <row r="24" spans="1:7" x14ac:dyDescent="0.3">
      <c r="F24" s="61" t="s">
        <v>77</v>
      </c>
      <c r="G24" s="74">
        <f>G19/G21</f>
        <v>0.16939890710382513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KY</vt:lpstr>
      <vt:lpstr>NV</vt:lpstr>
      <vt:lpstr>IL</vt:lpstr>
      <vt:lpstr>AZ</vt:lpstr>
      <vt:lpstr>Summary</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Patten</dc:creator>
  <cp:lastModifiedBy>Stephen Richard</cp:lastModifiedBy>
  <dcterms:created xsi:type="dcterms:W3CDTF">2013-05-13T22:39:34Z</dcterms:created>
  <dcterms:modified xsi:type="dcterms:W3CDTF">2013-05-14T00:43:17Z</dcterms:modified>
</cp:coreProperties>
</file>