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phast3-trunk\src\phast\"/>
    </mc:Choice>
  </mc:AlternateContent>
  <bookViews>
    <workbookView xWindow="0" yWindow="0" windowWidth="12336" windowHeight="895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N43" i="1" s="1"/>
  <c r="K43" i="1"/>
  <c r="I43" i="1"/>
  <c r="F43" i="1"/>
  <c r="J32" i="1"/>
  <c r="N32" i="1" s="1"/>
  <c r="K32" i="1"/>
  <c r="I32" i="1"/>
  <c r="L32" i="1" s="1"/>
  <c r="F32" i="1"/>
  <c r="J11" i="1"/>
  <c r="O11" i="1" s="1"/>
  <c r="M11" i="1"/>
  <c r="N11" i="1"/>
  <c r="K11" i="1"/>
  <c r="I11" i="1"/>
  <c r="L11" i="1" s="1"/>
  <c r="F11" i="1"/>
  <c r="O43" i="1" l="1"/>
  <c r="O32" i="1"/>
  <c r="M32" i="1"/>
  <c r="J42" i="1"/>
  <c r="N42" i="1" s="1"/>
  <c r="K42" i="1"/>
  <c r="I42" i="1"/>
  <c r="F42" i="1"/>
  <c r="O42" i="1" l="1"/>
  <c r="J18" i="1"/>
  <c r="O18" i="1" s="1"/>
  <c r="I18" i="1"/>
  <c r="L18" i="1" s="1"/>
  <c r="F18" i="1"/>
  <c r="K18" i="1" s="1"/>
  <c r="A43" i="1"/>
  <c r="A42" i="1"/>
  <c r="A41" i="1"/>
  <c r="A40" i="1"/>
  <c r="A39" i="1"/>
  <c r="A38" i="1"/>
  <c r="A37" i="1"/>
  <c r="A32" i="1"/>
  <c r="A31" i="1"/>
  <c r="A30" i="1"/>
  <c r="A29" i="1"/>
  <c r="A28" i="1"/>
  <c r="A27" i="1"/>
  <c r="A26" i="1"/>
  <c r="O31" i="1"/>
  <c r="N31" i="1"/>
  <c r="O10" i="1"/>
  <c r="N10" i="1"/>
  <c r="O41" i="1"/>
  <c r="N41" i="1"/>
  <c r="O9" i="1"/>
  <c r="N9" i="1"/>
  <c r="N30" i="1"/>
  <c r="O30" i="1"/>
  <c r="M18" i="1" l="1"/>
  <c r="O38" i="1"/>
  <c r="O40" i="1"/>
  <c r="O37" i="1"/>
  <c r="O25" i="1"/>
  <c r="O26" i="1"/>
  <c r="O27" i="1"/>
  <c r="O28" i="1"/>
  <c r="O29" i="1"/>
  <c r="O24" i="1"/>
  <c r="O15" i="1"/>
  <c r="O16" i="1"/>
  <c r="O17" i="1"/>
  <c r="N5" i="1"/>
  <c r="N6" i="1"/>
  <c r="N8" i="1"/>
  <c r="N26" i="1"/>
  <c r="N27" i="1"/>
  <c r="N28" i="1"/>
  <c r="N29" i="1"/>
  <c r="N37" i="1"/>
  <c r="N38" i="1"/>
  <c r="N40" i="1"/>
  <c r="K39" i="1" l="1"/>
  <c r="K40" i="1"/>
  <c r="A6" i="1" l="1"/>
  <c r="A7" i="1"/>
  <c r="A8" i="1"/>
  <c r="A9" i="1"/>
  <c r="A10" i="1"/>
  <c r="A11" i="1"/>
  <c r="A5" i="1"/>
  <c r="I31" i="1" l="1"/>
  <c r="L31" i="1" s="1"/>
  <c r="K41" i="1"/>
  <c r="J41" i="1"/>
  <c r="I41" i="1"/>
  <c r="F41" i="1"/>
  <c r="J40" i="1"/>
  <c r="I40" i="1"/>
  <c r="F40" i="1"/>
  <c r="J39" i="1"/>
  <c r="I39" i="1"/>
  <c r="F39" i="1"/>
  <c r="K38" i="1"/>
  <c r="J38" i="1"/>
  <c r="I38" i="1"/>
  <c r="F38" i="1"/>
  <c r="K37" i="1"/>
  <c r="J37" i="1"/>
  <c r="I37" i="1"/>
  <c r="F37" i="1"/>
  <c r="K31" i="1"/>
  <c r="J31" i="1"/>
  <c r="M31" i="1" s="1"/>
  <c r="F31" i="1"/>
  <c r="K30" i="1"/>
  <c r="J30" i="1"/>
  <c r="M30" i="1" s="1"/>
  <c r="I30" i="1"/>
  <c r="F30" i="1"/>
  <c r="K29" i="1"/>
  <c r="J29" i="1"/>
  <c r="M29" i="1" s="1"/>
  <c r="I29" i="1"/>
  <c r="F29" i="1"/>
  <c r="K28" i="1"/>
  <c r="J28" i="1"/>
  <c r="M28" i="1" s="1"/>
  <c r="I28" i="1"/>
  <c r="F28" i="1"/>
  <c r="K27" i="1"/>
  <c r="J27" i="1"/>
  <c r="I27" i="1"/>
  <c r="F27" i="1"/>
  <c r="K26" i="1"/>
  <c r="J26" i="1"/>
  <c r="I26" i="1"/>
  <c r="F26" i="1"/>
  <c r="K25" i="1"/>
  <c r="J25" i="1"/>
  <c r="I25" i="1"/>
  <c r="F25" i="1"/>
  <c r="K24" i="1"/>
  <c r="J24" i="1"/>
  <c r="I24" i="1"/>
  <c r="F24" i="1"/>
  <c r="O39" i="1" l="1"/>
  <c r="N39" i="1"/>
  <c r="M27" i="1"/>
  <c r="L30" i="1"/>
  <c r="L27" i="1"/>
  <c r="M26" i="1"/>
  <c r="L28" i="1"/>
  <c r="L25" i="1"/>
  <c r="M24" i="1"/>
  <c r="M25" i="1"/>
  <c r="L26" i="1"/>
  <c r="L29" i="1"/>
  <c r="L24" i="1"/>
  <c r="F15" i="1"/>
  <c r="F16" i="1"/>
  <c r="F17" i="1"/>
  <c r="F14" i="1"/>
  <c r="F4" i="1" l="1"/>
  <c r="F5" i="1"/>
  <c r="F6" i="1"/>
  <c r="F7" i="1"/>
  <c r="F8" i="1"/>
  <c r="F9" i="1"/>
  <c r="F10" i="1"/>
  <c r="K4" i="1"/>
  <c r="K5" i="1"/>
  <c r="K6" i="1"/>
  <c r="K7" i="1"/>
  <c r="K8" i="1"/>
  <c r="K9" i="1"/>
  <c r="K10" i="1"/>
  <c r="K3" i="1"/>
  <c r="F3" i="1"/>
  <c r="I17" i="1"/>
  <c r="I16" i="1"/>
  <c r="I15" i="1"/>
  <c r="L15" i="1" s="1"/>
  <c r="L14" i="1"/>
  <c r="I14" i="1"/>
  <c r="K17" i="1"/>
  <c r="J17" i="1"/>
  <c r="K16" i="1"/>
  <c r="J16" i="1"/>
  <c r="K15" i="1"/>
  <c r="J15" i="1"/>
  <c r="K14" i="1"/>
  <c r="J14" i="1"/>
  <c r="O14" i="1" s="1"/>
  <c r="I5" i="1"/>
  <c r="J5" i="1"/>
  <c r="I6" i="1"/>
  <c r="J6" i="1"/>
  <c r="I7" i="1"/>
  <c r="L7" i="1" s="1"/>
  <c r="J7" i="1"/>
  <c r="N7" i="1" s="1"/>
  <c r="I8" i="1"/>
  <c r="J8" i="1"/>
  <c r="I9" i="1"/>
  <c r="L9" i="1" s="1"/>
  <c r="J9" i="1"/>
  <c r="I10" i="1"/>
  <c r="J10" i="1"/>
  <c r="I4" i="1"/>
  <c r="J4" i="1"/>
  <c r="O4" i="1" s="1"/>
  <c r="J3" i="1"/>
  <c r="I3" i="1"/>
  <c r="M14" i="1" l="1"/>
  <c r="M5" i="1"/>
  <c r="L10" i="1"/>
  <c r="L6" i="1"/>
  <c r="M15" i="1"/>
  <c r="L8" i="1"/>
  <c r="M16" i="1"/>
  <c r="L17" i="1"/>
  <c r="L16" i="1"/>
  <c r="O3" i="1"/>
  <c r="M10" i="1"/>
  <c r="M9" i="1"/>
  <c r="L3" i="1"/>
  <c r="M3" i="1"/>
  <c r="M17" i="1"/>
  <c r="L5" i="1"/>
  <c r="L4" i="1"/>
  <c r="M4" i="1"/>
  <c r="O5" i="1"/>
  <c r="M6" i="1"/>
  <c r="O6" i="1"/>
  <c r="O8" i="1"/>
  <c r="M8" i="1"/>
  <c r="O7" i="1"/>
  <c r="M7" i="1"/>
</calcChain>
</file>

<file path=xl/sharedStrings.xml><?xml version="1.0" encoding="utf-8"?>
<sst xmlns="http://schemas.openxmlformats.org/spreadsheetml/2006/main" count="58" uniqueCount="21">
  <si>
    <t>Easy 1D</t>
  </si>
  <si>
    <t>MPI</t>
  </si>
  <si>
    <t>Flow</t>
  </si>
  <si>
    <t>Transport</t>
  </si>
  <si>
    <t>Flow/Tran
 Messages</t>
  </si>
  <si>
    <t>Chem</t>
  </si>
  <si>
    <t>Chem
Messages</t>
  </si>
  <si>
    <t>Chem w/o
Messages</t>
  </si>
  <si>
    <t>Chem w
Messages</t>
  </si>
  <si>
    <t>Total Time</t>
  </si>
  <si>
    <t>Chem w/o speedup</t>
  </si>
  <si>
    <t>Chem w speedup</t>
  </si>
  <si>
    <t>OpenMP</t>
  </si>
  <si>
    <r>
      <rPr>
        <sz val="12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transport</t>
    </r>
  </si>
  <si>
    <t>Medium 1D</t>
  </si>
  <si>
    <t>Hard 1D</t>
  </si>
  <si>
    <t>Standard matrix multiply:</t>
  </si>
  <si>
    <t>seconds</t>
  </si>
  <si>
    <t>Normalized chem w messages</t>
  </si>
  <si>
    <t>x</t>
  </si>
  <si>
    <t>Speedup rel to 4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</si>
</sst>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MPI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Sheet1!$M$3:$M$11</c:f>
              <c:numCache>
                <c:formatCode>0.00</c:formatCode>
                <c:ptCount val="9"/>
                <c:pt idx="0">
                  <c:v>1</c:v>
                </c:pt>
                <c:pt idx="1">
                  <c:v>1.7496944607856968</c:v>
                </c:pt>
                <c:pt idx="2">
                  <c:v>3.2523201575286089</c:v>
                </c:pt>
                <c:pt idx="3">
                  <c:v>5.7740431110442501</c:v>
                </c:pt>
                <c:pt idx="4">
                  <c:v>8.8273445114939388</c:v>
                </c:pt>
                <c:pt idx="5">
                  <c:v>13.996006181736096</c:v>
                </c:pt>
                <c:pt idx="6">
                  <c:v>16.063455367997289</c:v>
                </c:pt>
                <c:pt idx="7">
                  <c:v>18.855498631482909</c:v>
                </c:pt>
                <c:pt idx="8">
                  <c:v>11.527853659234255</c:v>
                </c:pt>
              </c:numCache>
            </c:numRef>
          </c:yVal>
          <c:smooth val="0"/>
        </c:ser>
        <c:ser>
          <c:idx val="0"/>
          <c:order val="1"/>
          <c:tx>
            <c:v>OpenMP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Sheet1!$M$14:$M$21</c:f>
              <c:numCache>
                <c:formatCode>0.00</c:formatCode>
                <c:ptCount val="8"/>
                <c:pt idx="0">
                  <c:v>1</c:v>
                </c:pt>
                <c:pt idx="1">
                  <c:v>1.5210345849224307</c:v>
                </c:pt>
                <c:pt idx="2">
                  <c:v>2.5764644960011251</c:v>
                </c:pt>
                <c:pt idx="3">
                  <c:v>4.303893718362203</c:v>
                </c:pt>
                <c:pt idx="4">
                  <c:v>3.8897382441510309</c:v>
                </c:pt>
              </c:numCache>
            </c:numRef>
          </c:yVal>
          <c:smooth val="0"/>
        </c:ser>
        <c:ser>
          <c:idx val="1"/>
          <c:order val="2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55632"/>
        <c:axId val="1926953456"/>
      </c:scatterChart>
      <c:valAx>
        <c:axId val="1926955632"/>
        <c:scaling>
          <c:logBase val="2"/>
          <c:orientation val="minMax"/>
          <c:max val="2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53456"/>
        <c:crosses val="autoZero"/>
        <c:crossBetween val="midCat"/>
      </c:valAx>
      <c:valAx>
        <c:axId val="1926953456"/>
        <c:scaling>
          <c:logBase val="2"/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5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yVal>
          <c:smooth val="0"/>
        </c:ser>
        <c:ser>
          <c:idx val="5"/>
          <c:order val="1"/>
          <c:tx>
            <c:v>Easy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Sheet1!$N$5:$N$11</c:f>
              <c:numCache>
                <c:formatCode>0.00</c:formatCode>
                <c:ptCount val="7"/>
                <c:pt idx="0">
                  <c:v>1</c:v>
                </c:pt>
                <c:pt idx="1">
                  <c:v>1.7753612287149065</c:v>
                </c:pt>
                <c:pt idx="2">
                  <c:v>2.71416837332574</c:v>
                </c:pt>
                <c:pt idx="3">
                  <c:v>4.3033912726388719</c:v>
                </c:pt>
                <c:pt idx="4">
                  <c:v>4.9390756721206923</c:v>
                </c:pt>
                <c:pt idx="5">
                  <c:v>5.7975530446581036</c:v>
                </c:pt>
                <c:pt idx="6">
                  <c:v>3.5445014945865925</c:v>
                </c:pt>
              </c:numCache>
            </c:numRef>
          </c:yVal>
          <c:smooth val="0"/>
        </c:ser>
        <c:ser>
          <c:idx val="0"/>
          <c:order val="2"/>
          <c:tx>
            <c:v>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Sheet1!$B$26:$B$32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Sheet1!$N$26:$N$32</c:f>
              <c:numCache>
                <c:formatCode>0.00</c:formatCode>
                <c:ptCount val="7"/>
                <c:pt idx="0">
                  <c:v>1</c:v>
                </c:pt>
                <c:pt idx="1">
                  <c:v>1.7230989790410298</c:v>
                </c:pt>
                <c:pt idx="2">
                  <c:v>2.7779396260784401</c:v>
                </c:pt>
                <c:pt idx="3">
                  <c:v>4.3665633794530354</c:v>
                </c:pt>
                <c:pt idx="4">
                  <c:v>6.0153386871272536</c:v>
                </c:pt>
                <c:pt idx="5">
                  <c:v>8.2579625216738215</c:v>
                </c:pt>
                <c:pt idx="6">
                  <c:v>7.2235487821693027</c:v>
                </c:pt>
              </c:numCache>
            </c:numRef>
          </c:yVal>
          <c:smooth val="0"/>
        </c:ser>
        <c:ser>
          <c:idx val="2"/>
          <c:order val="3"/>
          <c:tx>
            <c:v>Hard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Sheet1!$N$37:$N$43</c:f>
              <c:numCache>
                <c:formatCode>0.00</c:formatCode>
                <c:ptCount val="7"/>
                <c:pt idx="0">
                  <c:v>1</c:v>
                </c:pt>
                <c:pt idx="1">
                  <c:v>1.8442353543120267</c:v>
                </c:pt>
                <c:pt idx="2">
                  <c:v>3.3276775160834462</c:v>
                </c:pt>
                <c:pt idx="3">
                  <c:v>5.673257217233374</c:v>
                </c:pt>
                <c:pt idx="4">
                  <c:v>9.5087956242768481</c:v>
                </c:pt>
                <c:pt idx="5">
                  <c:v>15.745775730984473</c:v>
                </c:pt>
                <c:pt idx="6">
                  <c:v>18.971255647823451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57264"/>
        <c:axId val="1926948016"/>
      </c:scatterChart>
      <c:valAx>
        <c:axId val="1926957264"/>
        <c:scaling>
          <c:logBase val="2"/>
          <c:orientation val="minMax"/>
          <c:max val="25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48016"/>
        <c:crosses val="autoZero"/>
        <c:crossBetween val="midCat"/>
      </c:valAx>
      <c:valAx>
        <c:axId val="1926948016"/>
        <c:scaling>
          <c:logBase val="2"/>
          <c:orientation val="minMax"/>
          <c:max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281.30306469920538</c:v>
                </c:pt>
                <c:pt idx="1">
                  <c:v>158.44835414301929</c:v>
                </c:pt>
                <c:pt idx="2">
                  <c:v>103.64245175936435</c:v>
                </c:pt>
                <c:pt idx="3">
                  <c:v>65.367763904653799</c:v>
                </c:pt>
                <c:pt idx="4">
                  <c:v>56.954597048808168</c:v>
                </c:pt>
                <c:pt idx="5">
                  <c:v>48.52099886492622</c:v>
                </c:pt>
                <c:pt idx="6">
                  <c:v>79.363223609534614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Sheet1!$B$26:$B$32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Sheet1!$O$26:$O$32</c:f>
              <c:numCache>
                <c:formatCode>General</c:formatCode>
                <c:ptCount val="7"/>
                <c:pt idx="0">
                  <c:v>1010.9114642451758</c:v>
                </c:pt>
                <c:pt idx="1">
                  <c:v>586.68217934165716</c:v>
                </c:pt>
                <c:pt idx="2">
                  <c:v>363.90692395005669</c:v>
                </c:pt>
                <c:pt idx="3">
                  <c:v>231.51191827468782</c:v>
                </c:pt>
                <c:pt idx="4">
                  <c:v>168.05561861520999</c:v>
                </c:pt>
                <c:pt idx="5">
                  <c:v>122.41657207718501</c:v>
                </c:pt>
                <c:pt idx="6">
                  <c:v>139.94665153234959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Sheet1!$O$37:$O$43</c:f>
              <c:numCache>
                <c:formatCode>General</c:formatCode>
                <c:ptCount val="7"/>
                <c:pt idx="0">
                  <c:v>10261.080590238364</c:v>
                </c:pt>
                <c:pt idx="1">
                  <c:v>5563.8671963677634</c:v>
                </c:pt>
                <c:pt idx="2">
                  <c:v>3083.5561861521001</c:v>
                </c:pt>
                <c:pt idx="3">
                  <c:v>1808.6753688989784</c:v>
                </c:pt>
                <c:pt idx="4">
                  <c:v>1079.1146424517592</c:v>
                </c:pt>
                <c:pt idx="5">
                  <c:v>651.67196367763904</c:v>
                </c:pt>
                <c:pt idx="6">
                  <c:v>540.87514188422244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49104"/>
        <c:axId val="1926945840"/>
      </c:scatterChart>
      <c:valAx>
        <c:axId val="1926949104"/>
        <c:scaling>
          <c:logBase val="2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45840"/>
        <c:crosses val="autoZero"/>
        <c:crossBetween val="midCat"/>
      </c:valAx>
      <c:valAx>
        <c:axId val="1926945840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94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60960</xdr:rowOff>
    </xdr:from>
    <xdr:to>
      <xdr:col>24</xdr:col>
      <xdr:colOff>335280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99060</xdr:colOff>
      <xdr:row>13</xdr:row>
      <xdr:rowOff>99060</xdr:rowOff>
    </xdr:from>
    <xdr:to>
      <xdr:col>24</xdr:col>
      <xdr:colOff>342900</xdr:colOff>
      <xdr:row>28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83820</xdr:colOff>
      <xdr:row>29</xdr:row>
      <xdr:rowOff>41910</xdr:rowOff>
    </xdr:from>
    <xdr:to>
      <xdr:col>24</xdr:col>
      <xdr:colOff>350520</xdr:colOff>
      <xdr:row>48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16" workbookViewId="0">
      <selection activeCell="I46" sqref="G46:I46"/>
    </sheetView>
  </sheetViews>
  <sheetFormatPr defaultRowHeight="14.4" x14ac:dyDescent="0.3"/>
  <cols>
    <col min="1" max="1" width="10.33203125" customWidth="1"/>
    <col min="5" max="6" width="9.5546875" customWidth="1"/>
    <col min="7" max="7" width="9.5546875" bestFit="1" customWidth="1"/>
    <col min="9" max="9" width="9.77734375" customWidth="1"/>
    <col min="10" max="12" width="9.44140625" customWidth="1"/>
    <col min="15" max="15" width="11.21875" customWidth="1"/>
  </cols>
  <sheetData>
    <row r="1" spans="1:17" x14ac:dyDescent="0.3">
      <c r="A1" t="s">
        <v>16</v>
      </c>
      <c r="D1">
        <v>8.81</v>
      </c>
      <c r="E1" t="s">
        <v>17</v>
      </c>
    </row>
    <row r="2" spans="1:17" ht="43.2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13</v>
      </c>
      <c r="G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20</v>
      </c>
      <c r="O2" s="1" t="s">
        <v>18</v>
      </c>
    </row>
    <row r="3" spans="1:17" x14ac:dyDescent="0.3">
      <c r="B3">
        <v>1</v>
      </c>
      <c r="C3" s="2">
        <v>1.86</v>
      </c>
      <c r="D3" s="2">
        <v>2583.62</v>
      </c>
      <c r="E3" s="2">
        <v>15.6</v>
      </c>
      <c r="F3" s="2">
        <f>E3+D3</f>
        <v>2599.2199999999998</v>
      </c>
      <c r="G3" s="2">
        <v>6179.51</v>
      </c>
      <c r="H3" s="2">
        <v>1880.65</v>
      </c>
      <c r="I3" s="2">
        <f>G3</f>
        <v>6179.51</v>
      </c>
      <c r="J3" s="2">
        <f>H3+G3</f>
        <v>8060.16</v>
      </c>
      <c r="K3" s="2">
        <f>H3+G3+E3+D3+C3</f>
        <v>10661.240000000002</v>
      </c>
      <c r="L3" s="2">
        <f>$I$3/I3</f>
        <v>1</v>
      </c>
      <c r="M3" s="2">
        <f>$J$3/J3</f>
        <v>1</v>
      </c>
      <c r="O3">
        <f>J3/8.81</f>
        <v>914.88762769580012</v>
      </c>
    </row>
    <row r="4" spans="1:17" x14ac:dyDescent="0.3">
      <c r="B4">
        <v>2</v>
      </c>
      <c r="C4" s="2">
        <v>4.22</v>
      </c>
      <c r="D4" s="2">
        <v>1291.81</v>
      </c>
      <c r="E4" s="2">
        <v>349.19</v>
      </c>
      <c r="F4" s="2">
        <f t="shared" ref="F4:F11" si="0">E4+D4</f>
        <v>1641</v>
      </c>
      <c r="G4" s="2">
        <v>3527.26</v>
      </c>
      <c r="H4" s="2">
        <v>1079.3499999999999</v>
      </c>
      <c r="I4" s="2">
        <f>G4</f>
        <v>3527.26</v>
      </c>
      <c r="J4" s="2">
        <f>H4+G4</f>
        <v>4606.6100000000006</v>
      </c>
      <c r="K4" s="2">
        <f t="shared" ref="K4:K11" si="1">H4+G4+E4+D4+C4</f>
        <v>6251.8300000000008</v>
      </c>
      <c r="L4" s="2">
        <f>$I$3/I4</f>
        <v>1.7519292595385654</v>
      </c>
      <c r="M4" s="2">
        <f>$J$3/J4</f>
        <v>1.7496944607856968</v>
      </c>
      <c r="O4">
        <f t="shared" ref="O4:O11" si="2">J4/8.81</f>
        <v>522.8842224744609</v>
      </c>
    </row>
    <row r="5" spans="1:17" x14ac:dyDescent="0.3">
      <c r="A5">
        <f>B5/$B$5</f>
        <v>1</v>
      </c>
      <c r="B5">
        <v>4</v>
      </c>
      <c r="C5" s="2">
        <v>4.17</v>
      </c>
      <c r="D5" s="2">
        <v>556.04</v>
      </c>
      <c r="E5" s="2">
        <v>472.88</v>
      </c>
      <c r="F5" s="2">
        <f t="shared" si="0"/>
        <v>1028.92</v>
      </c>
      <c r="G5" s="2">
        <v>1842.54</v>
      </c>
      <c r="H5" s="2">
        <v>635.74</v>
      </c>
      <c r="I5" s="2">
        <f t="shared" ref="I5:I11" si="3">G5</f>
        <v>1842.54</v>
      </c>
      <c r="J5" s="2">
        <f t="shared" ref="J5:J11" si="4">H5+G5</f>
        <v>2478.2799999999997</v>
      </c>
      <c r="K5" s="2">
        <f t="shared" si="1"/>
        <v>3511.37</v>
      </c>
      <c r="L5" s="2">
        <f t="shared" ref="L5:L11" si="5">$I$3/I5</f>
        <v>3.3537996461406538</v>
      </c>
      <c r="M5" s="2">
        <f t="shared" ref="M5:M11" si="6">$J$3/J5</f>
        <v>3.2523201575286089</v>
      </c>
      <c r="N5" s="2">
        <f>$J$5/J5</f>
        <v>1</v>
      </c>
      <c r="O5">
        <f t="shared" si="2"/>
        <v>281.30306469920538</v>
      </c>
    </row>
    <row r="6" spans="1:17" x14ac:dyDescent="0.3">
      <c r="A6">
        <f t="shared" ref="A6:A11" si="7">B6/$B$5</f>
        <v>2</v>
      </c>
      <c r="B6">
        <v>8</v>
      </c>
      <c r="C6" s="2">
        <v>4.13</v>
      </c>
      <c r="D6" s="2">
        <v>85.21</v>
      </c>
      <c r="E6" s="2">
        <v>603.54</v>
      </c>
      <c r="F6" s="2">
        <f t="shared" si="0"/>
        <v>688.75</v>
      </c>
      <c r="G6" s="2">
        <v>970.27</v>
      </c>
      <c r="H6" s="2">
        <v>425.66</v>
      </c>
      <c r="I6" s="2">
        <f t="shared" si="3"/>
        <v>970.27</v>
      </c>
      <c r="J6" s="2">
        <f t="shared" si="4"/>
        <v>1395.93</v>
      </c>
      <c r="K6" s="2">
        <f t="shared" si="1"/>
        <v>2088.81</v>
      </c>
      <c r="L6" s="2">
        <f t="shared" si="5"/>
        <v>6.3688560916033685</v>
      </c>
      <c r="M6" s="2">
        <f t="shared" si="6"/>
        <v>5.7740431110442501</v>
      </c>
      <c r="N6" s="2">
        <f t="shared" ref="N6:N11" si="8">$J$5/J6</f>
        <v>1.7753612287149065</v>
      </c>
      <c r="O6">
        <f t="shared" si="2"/>
        <v>158.44835414301929</v>
      </c>
    </row>
    <row r="7" spans="1:17" x14ac:dyDescent="0.3">
      <c r="A7">
        <f t="shared" si="7"/>
        <v>4</v>
      </c>
      <c r="B7">
        <v>16</v>
      </c>
      <c r="C7" s="2">
        <v>4.67</v>
      </c>
      <c r="D7" s="2">
        <v>114.78</v>
      </c>
      <c r="E7" s="2">
        <v>555.19000000000005</v>
      </c>
      <c r="F7" s="2">
        <f t="shared" si="0"/>
        <v>669.97</v>
      </c>
      <c r="G7" s="2">
        <v>573.91999999999996</v>
      </c>
      <c r="H7" s="2">
        <v>339.17</v>
      </c>
      <c r="I7" s="2">
        <f t="shared" si="3"/>
        <v>573.91999999999996</v>
      </c>
      <c r="J7" s="2">
        <f t="shared" si="4"/>
        <v>913.08999999999992</v>
      </c>
      <c r="K7" s="2">
        <f t="shared" si="1"/>
        <v>1587.73</v>
      </c>
      <c r="L7" s="2">
        <f t="shared" si="5"/>
        <v>10.767197518817955</v>
      </c>
      <c r="M7" s="2">
        <f t="shared" si="6"/>
        <v>8.8273445114939388</v>
      </c>
      <c r="N7" s="2">
        <f t="shared" si="8"/>
        <v>2.71416837332574</v>
      </c>
      <c r="O7">
        <f t="shared" si="2"/>
        <v>103.64245175936435</v>
      </c>
    </row>
    <row r="8" spans="1:17" x14ac:dyDescent="0.3">
      <c r="A8">
        <f t="shared" si="7"/>
        <v>8</v>
      </c>
      <c r="B8">
        <v>32</v>
      </c>
      <c r="C8" s="2">
        <v>2.2599999999999998</v>
      </c>
      <c r="D8" s="2">
        <v>169.83</v>
      </c>
      <c r="E8" s="2">
        <v>543.28</v>
      </c>
      <c r="F8" s="2">
        <f t="shared" si="0"/>
        <v>713.11</v>
      </c>
      <c r="G8" s="2">
        <v>334.61</v>
      </c>
      <c r="H8" s="2">
        <v>241.28</v>
      </c>
      <c r="I8" s="2">
        <f t="shared" si="3"/>
        <v>334.61</v>
      </c>
      <c r="J8" s="2">
        <f t="shared" si="4"/>
        <v>575.89</v>
      </c>
      <c r="K8" s="2">
        <f t="shared" si="1"/>
        <v>1291.26</v>
      </c>
      <c r="L8" s="2">
        <f t="shared" si="5"/>
        <v>18.467798332386959</v>
      </c>
      <c r="M8" s="2">
        <f t="shared" si="6"/>
        <v>13.996006181736096</v>
      </c>
      <c r="N8" s="2">
        <f t="shared" si="8"/>
        <v>4.3033912726388719</v>
      </c>
      <c r="O8">
        <f t="shared" si="2"/>
        <v>65.367763904653799</v>
      </c>
    </row>
    <row r="9" spans="1:17" x14ac:dyDescent="0.3">
      <c r="A9">
        <f t="shared" si="7"/>
        <v>16</v>
      </c>
      <c r="B9">
        <v>64</v>
      </c>
      <c r="C9" s="2">
        <v>0.92</v>
      </c>
      <c r="D9" s="2">
        <v>328.81</v>
      </c>
      <c r="E9" s="2">
        <v>510.86</v>
      </c>
      <c r="F9" s="2">
        <f t="shared" si="0"/>
        <v>839.67000000000007</v>
      </c>
      <c r="G9" s="2">
        <v>225.45</v>
      </c>
      <c r="H9" s="2">
        <v>276.32</v>
      </c>
      <c r="I9" s="2">
        <f t="shared" si="3"/>
        <v>225.45</v>
      </c>
      <c r="J9" s="2">
        <f t="shared" si="4"/>
        <v>501.77</v>
      </c>
      <c r="K9" s="2">
        <f t="shared" si="1"/>
        <v>1342.3600000000001</v>
      </c>
      <c r="L9" s="2">
        <f t="shared" si="5"/>
        <v>27.409669549789314</v>
      </c>
      <c r="M9" s="2">
        <f t="shared" si="6"/>
        <v>16.063455367997289</v>
      </c>
      <c r="N9" s="2">
        <f t="shared" si="8"/>
        <v>4.9390756721206923</v>
      </c>
      <c r="O9">
        <f t="shared" si="2"/>
        <v>56.954597048808168</v>
      </c>
    </row>
    <row r="10" spans="1:17" x14ac:dyDescent="0.3">
      <c r="A10">
        <f t="shared" si="7"/>
        <v>32</v>
      </c>
      <c r="B10">
        <v>128</v>
      </c>
      <c r="C10" s="2">
        <v>1.3</v>
      </c>
      <c r="D10" s="2">
        <v>64.16</v>
      </c>
      <c r="E10" s="2">
        <v>533.4</v>
      </c>
      <c r="F10" s="2">
        <f t="shared" si="0"/>
        <v>597.55999999999995</v>
      </c>
      <c r="G10" s="2">
        <v>154.37</v>
      </c>
      <c r="H10" s="2">
        <v>273.10000000000002</v>
      </c>
      <c r="I10" s="2">
        <f t="shared" si="3"/>
        <v>154.37</v>
      </c>
      <c r="J10" s="2">
        <f t="shared" si="4"/>
        <v>427.47</v>
      </c>
      <c r="K10" s="2">
        <f t="shared" si="1"/>
        <v>1026.33</v>
      </c>
      <c r="L10" s="2">
        <f t="shared" si="5"/>
        <v>40.030511109671572</v>
      </c>
      <c r="M10" s="2">
        <f t="shared" si="6"/>
        <v>18.855498631482909</v>
      </c>
      <c r="N10" s="2">
        <f t="shared" si="8"/>
        <v>5.7975530446581036</v>
      </c>
      <c r="O10">
        <f t="shared" si="2"/>
        <v>48.52099886492622</v>
      </c>
    </row>
    <row r="11" spans="1:17" x14ac:dyDescent="0.3">
      <c r="A11">
        <f t="shared" si="7"/>
        <v>48</v>
      </c>
      <c r="B11">
        <v>192</v>
      </c>
      <c r="C11" s="2">
        <v>1.01</v>
      </c>
      <c r="D11" s="2">
        <v>51.97</v>
      </c>
      <c r="E11" s="2">
        <v>625.05999999999995</v>
      </c>
      <c r="F11" s="2">
        <f t="shared" si="0"/>
        <v>677.03</v>
      </c>
      <c r="G11" s="2">
        <v>264.16000000000003</v>
      </c>
      <c r="H11" s="2">
        <v>435.03</v>
      </c>
      <c r="I11" s="2">
        <f t="shared" si="3"/>
        <v>264.16000000000003</v>
      </c>
      <c r="J11" s="2">
        <f t="shared" si="4"/>
        <v>699.19</v>
      </c>
      <c r="K11" s="2">
        <f t="shared" si="1"/>
        <v>1377.23</v>
      </c>
      <c r="L11" s="2">
        <f t="shared" si="5"/>
        <v>23.393057238037553</v>
      </c>
      <c r="M11" s="2">
        <f t="shared" si="6"/>
        <v>11.527853659234255</v>
      </c>
      <c r="N11" s="2">
        <f t="shared" si="8"/>
        <v>3.5445014945865925</v>
      </c>
      <c r="O11">
        <f t="shared" si="2"/>
        <v>79.363223609534614</v>
      </c>
    </row>
    <row r="13" spans="1:17" ht="30" x14ac:dyDescent="0.3">
      <c r="A13" t="s">
        <v>0</v>
      </c>
      <c r="B13" t="s">
        <v>12</v>
      </c>
      <c r="C13" t="s">
        <v>2</v>
      </c>
      <c r="D13" t="s">
        <v>3</v>
      </c>
      <c r="E13" s="1" t="s">
        <v>4</v>
      </c>
      <c r="F13" s="1" t="s">
        <v>13</v>
      </c>
      <c r="G13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</row>
    <row r="14" spans="1:17" x14ac:dyDescent="0.3">
      <c r="B14">
        <v>1</v>
      </c>
      <c r="C14" s="2">
        <v>1.25</v>
      </c>
      <c r="D14" s="2">
        <v>3069</v>
      </c>
      <c r="E14" s="2">
        <v>13.25</v>
      </c>
      <c r="F14" s="2">
        <f>E14+D14</f>
        <v>3082.25</v>
      </c>
      <c r="G14" s="2">
        <v>6273.28</v>
      </c>
      <c r="H14" s="2">
        <v>1710.25</v>
      </c>
      <c r="I14" s="2">
        <f t="shared" ref="I14:I18" si="9">G14</f>
        <v>6273.28</v>
      </c>
      <c r="J14" s="2">
        <f>H14+G14</f>
        <v>7983.53</v>
      </c>
      <c r="K14" s="2">
        <f>SUM(C14:H14)</f>
        <v>14149.279999999999</v>
      </c>
      <c r="L14" s="2">
        <f>$I$14/I14</f>
        <v>1</v>
      </c>
      <c r="M14" s="2">
        <f>$J$14/J14</f>
        <v>1</v>
      </c>
      <c r="O14">
        <f>J14/8.81</f>
        <v>906.18955732122583</v>
      </c>
    </row>
    <row r="15" spans="1:17" x14ac:dyDescent="0.3">
      <c r="B15">
        <v>2</v>
      </c>
      <c r="C15" s="2">
        <v>2.25</v>
      </c>
      <c r="D15" s="2">
        <v>2512.25</v>
      </c>
      <c r="E15" s="2">
        <v>19.38</v>
      </c>
      <c r="F15" s="2">
        <f t="shared" ref="F15:F18" si="10">E15+D15</f>
        <v>2531.63</v>
      </c>
      <c r="G15" s="2">
        <v>3806.5</v>
      </c>
      <c r="H15" s="2">
        <v>1492.63</v>
      </c>
      <c r="I15" s="2">
        <f t="shared" si="9"/>
        <v>3806.5</v>
      </c>
      <c r="J15" s="2">
        <f>H15+G15</f>
        <v>5299.13</v>
      </c>
      <c r="K15" s="2">
        <f>SUM(C15:H15)</f>
        <v>10364.64</v>
      </c>
      <c r="L15" s="2">
        <f>$I$3/I15</f>
        <v>1.6234099566530935</v>
      </c>
      <c r="M15" s="2">
        <f t="shared" ref="M15:M18" si="11">$J$3/J15</f>
        <v>1.5210345849224307</v>
      </c>
      <c r="O15">
        <f t="shared" ref="O15:O18" si="12">J15/8.81</f>
        <v>601.49035187287177</v>
      </c>
      <c r="P15" s="3"/>
    </row>
    <row r="16" spans="1:17" x14ac:dyDescent="0.3">
      <c r="B16">
        <v>4</v>
      </c>
      <c r="C16" s="2">
        <v>2.25</v>
      </c>
      <c r="D16" s="2">
        <v>1385.38</v>
      </c>
      <c r="E16" s="2">
        <v>20.88</v>
      </c>
      <c r="F16" s="2">
        <f t="shared" si="10"/>
        <v>1406.2600000000002</v>
      </c>
      <c r="G16" s="2">
        <v>2086.75</v>
      </c>
      <c r="H16" s="2">
        <v>1041.6300000000001</v>
      </c>
      <c r="I16" s="2">
        <f t="shared" si="9"/>
        <v>2086.75</v>
      </c>
      <c r="J16" s="2">
        <f t="shared" ref="J16:J18" si="13">H16+G16</f>
        <v>3128.38</v>
      </c>
      <c r="K16" s="2">
        <f t="shared" ref="K16:K18" si="14">SUM(C16:H16)</f>
        <v>5943.1500000000005</v>
      </c>
      <c r="L16" s="2">
        <f t="shared" ref="L16:L18" si="15">$I$3/I16</f>
        <v>2.9613082544626814</v>
      </c>
      <c r="M16" s="2">
        <f t="shared" si="11"/>
        <v>2.5764644960011251</v>
      </c>
      <c r="O16">
        <f t="shared" si="12"/>
        <v>355.09421112372303</v>
      </c>
      <c r="Q16" s="3"/>
    </row>
    <row r="17" spans="1:15" x14ac:dyDescent="0.3">
      <c r="B17">
        <v>8</v>
      </c>
      <c r="C17" s="2">
        <v>4.25</v>
      </c>
      <c r="D17" s="2">
        <v>853.5</v>
      </c>
      <c r="E17" s="2">
        <v>20.75</v>
      </c>
      <c r="F17" s="2">
        <f t="shared" si="10"/>
        <v>874.25</v>
      </c>
      <c r="G17" s="2">
        <v>1095.8800000000001</v>
      </c>
      <c r="H17" s="2">
        <v>776.88</v>
      </c>
      <c r="I17" s="2">
        <f t="shared" si="9"/>
        <v>1095.8800000000001</v>
      </c>
      <c r="J17" s="2">
        <f t="shared" si="13"/>
        <v>1872.7600000000002</v>
      </c>
      <c r="K17" s="2">
        <f t="shared" si="14"/>
        <v>3625.51</v>
      </c>
      <c r="L17" s="2">
        <f t="shared" si="15"/>
        <v>5.638856444136219</v>
      </c>
      <c r="M17" s="2">
        <f t="shared" si="11"/>
        <v>4.303893718362203</v>
      </c>
      <c r="O17">
        <f t="shared" si="12"/>
        <v>212.57207718501704</v>
      </c>
    </row>
    <row r="18" spans="1:15" x14ac:dyDescent="0.3">
      <c r="B18">
        <v>12</v>
      </c>
      <c r="C18" s="2">
        <v>2.35</v>
      </c>
      <c r="D18" s="2">
        <v>1960.03</v>
      </c>
      <c r="E18" s="2">
        <v>23.66</v>
      </c>
      <c r="F18" s="2">
        <f t="shared" si="10"/>
        <v>1983.69</v>
      </c>
      <c r="G18" s="2">
        <v>787.02</v>
      </c>
      <c r="H18" s="2">
        <v>1285.1400000000001</v>
      </c>
      <c r="I18" s="2">
        <f t="shared" si="9"/>
        <v>787.02</v>
      </c>
      <c r="J18" s="2">
        <f t="shared" si="13"/>
        <v>2072.16</v>
      </c>
      <c r="K18" s="2">
        <f t="shared" si="14"/>
        <v>6041.89</v>
      </c>
      <c r="L18" s="2">
        <f t="shared" si="15"/>
        <v>7.8517826738837648</v>
      </c>
      <c r="M18" s="2">
        <f t="shared" si="11"/>
        <v>3.8897382441510309</v>
      </c>
      <c r="O18">
        <f t="shared" si="12"/>
        <v>235.20544835414299</v>
      </c>
    </row>
    <row r="19" spans="1:15" x14ac:dyDescent="0.3">
      <c r="B19">
        <v>16</v>
      </c>
      <c r="C19" s="2" t="s">
        <v>19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3">
      <c r="B20">
        <v>32</v>
      </c>
      <c r="C20" s="2" t="s">
        <v>19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3">
      <c r="B21">
        <v>64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ht="30" x14ac:dyDescent="0.3">
      <c r="A23" t="s">
        <v>14</v>
      </c>
      <c r="B23" t="s">
        <v>1</v>
      </c>
      <c r="C23" t="s">
        <v>2</v>
      </c>
      <c r="D23" t="s">
        <v>3</v>
      </c>
      <c r="E23" s="1" t="s">
        <v>4</v>
      </c>
      <c r="F23" s="1" t="s">
        <v>13</v>
      </c>
      <c r="G23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</row>
    <row r="24" spans="1:15" x14ac:dyDescent="0.3">
      <c r="B24">
        <v>1</v>
      </c>
      <c r="C24" s="2"/>
      <c r="D24" s="2">
        <v>2630.7</v>
      </c>
      <c r="E24" s="2">
        <v>19.899999999999999</v>
      </c>
      <c r="F24" s="2">
        <f>E24+D24</f>
        <v>2650.6</v>
      </c>
      <c r="G24" s="2">
        <v>65326.559999999998</v>
      </c>
      <c r="H24" s="2">
        <v>1117.6199999999999</v>
      </c>
      <c r="I24" s="2">
        <f>G24</f>
        <v>65326.559999999998</v>
      </c>
      <c r="J24" s="2">
        <f>H24+G24</f>
        <v>66444.179999999993</v>
      </c>
      <c r="K24" s="2">
        <f>H24+G24+E24+D24+C24</f>
        <v>69094.779999999984</v>
      </c>
      <c r="L24" s="2">
        <f>$I$24/I24</f>
        <v>1</v>
      </c>
      <c r="M24" s="2">
        <f>$J$24/J24</f>
        <v>1</v>
      </c>
      <c r="O24">
        <f>J24/8.81</f>
        <v>7541.9046538024959</v>
      </c>
    </row>
    <row r="25" spans="1:15" x14ac:dyDescent="0.3">
      <c r="B25">
        <v>2</v>
      </c>
      <c r="C25" s="2"/>
      <c r="D25" s="2">
        <v>1316.61</v>
      </c>
      <c r="E25" s="2">
        <v>349.21</v>
      </c>
      <c r="F25" s="2">
        <f t="shared" ref="F25:F32" si="16">E25+D25</f>
        <v>1665.82</v>
      </c>
      <c r="G25" s="2">
        <v>34024.86</v>
      </c>
      <c r="H25" s="2">
        <v>675.71</v>
      </c>
      <c r="I25" s="2">
        <f>G25</f>
        <v>34024.86</v>
      </c>
      <c r="J25" s="2">
        <f>H25+G25</f>
        <v>34700.57</v>
      </c>
      <c r="K25" s="2">
        <f t="shared" ref="K25:K32" si="17">H25+G25+E25+D25+C25</f>
        <v>36366.39</v>
      </c>
      <c r="L25" s="2">
        <f t="shared" ref="L25:L32" si="18">$I$24/I25</f>
        <v>1.9199655781096527</v>
      </c>
      <c r="M25" s="2">
        <f t="shared" ref="M25:M32" si="19">$J$24/J25</f>
        <v>1.9147864141712945</v>
      </c>
      <c r="O25">
        <f t="shared" ref="O25:O32" si="20">J25/8.81</f>
        <v>3938.7707150964811</v>
      </c>
    </row>
    <row r="26" spans="1:15" x14ac:dyDescent="0.3">
      <c r="A26">
        <f>B26/$B$5</f>
        <v>1</v>
      </c>
      <c r="B26">
        <v>4</v>
      </c>
      <c r="C26" s="2">
        <v>3.15</v>
      </c>
      <c r="D26" s="2">
        <v>554.08000000000004</v>
      </c>
      <c r="E26" s="2">
        <v>452.69</v>
      </c>
      <c r="F26" s="2">
        <f t="shared" si="16"/>
        <v>1006.77</v>
      </c>
      <c r="G26" s="2">
        <v>8245.41</v>
      </c>
      <c r="H26" s="2">
        <v>660.72</v>
      </c>
      <c r="I26" s="2">
        <f t="shared" ref="I26:I32" si="21">G26</f>
        <v>8245.41</v>
      </c>
      <c r="J26" s="2">
        <f t="shared" ref="J26:J32" si="22">H26+G26</f>
        <v>8906.1299999999992</v>
      </c>
      <c r="K26" s="2">
        <f t="shared" si="17"/>
        <v>9916.0499999999993</v>
      </c>
      <c r="L26" s="2">
        <f t="shared" si="18"/>
        <v>7.9227788551448626</v>
      </c>
      <c r="M26" s="2">
        <f t="shared" si="19"/>
        <v>7.4604996783114554</v>
      </c>
      <c r="N26" s="2">
        <f>$J$26/J26</f>
        <v>1</v>
      </c>
      <c r="O26">
        <f t="shared" si="20"/>
        <v>1010.9114642451758</v>
      </c>
    </row>
    <row r="27" spans="1:15" x14ac:dyDescent="0.3">
      <c r="A27">
        <f t="shared" ref="A27:A32" si="23">B27/$B$5</f>
        <v>2</v>
      </c>
      <c r="B27">
        <v>8</v>
      </c>
      <c r="C27" s="2">
        <v>4.21</v>
      </c>
      <c r="D27" s="2">
        <v>84.69</v>
      </c>
      <c r="E27" s="2">
        <v>605.98</v>
      </c>
      <c r="F27" s="2">
        <f t="shared" si="16"/>
        <v>690.67000000000007</v>
      </c>
      <c r="G27" s="2">
        <v>4730.7</v>
      </c>
      <c r="H27" s="2">
        <v>437.97</v>
      </c>
      <c r="I27" s="2">
        <f t="shared" si="21"/>
        <v>4730.7</v>
      </c>
      <c r="J27" s="2">
        <f t="shared" si="22"/>
        <v>5168.67</v>
      </c>
      <c r="K27" s="2">
        <f t="shared" si="17"/>
        <v>5863.5499999999993</v>
      </c>
      <c r="L27" s="2">
        <f t="shared" si="18"/>
        <v>13.80906842539159</v>
      </c>
      <c r="M27" s="2">
        <f t="shared" si="19"/>
        <v>12.855179378834398</v>
      </c>
      <c r="N27" s="2">
        <f t="shared" ref="N27:N32" si="24">$J$26/J27</f>
        <v>1.7230989790410298</v>
      </c>
      <c r="O27">
        <f t="shared" si="20"/>
        <v>586.68217934165716</v>
      </c>
    </row>
    <row r="28" spans="1:15" x14ac:dyDescent="0.3">
      <c r="A28">
        <f t="shared" si="23"/>
        <v>4</v>
      </c>
      <c r="B28">
        <v>16</v>
      </c>
      <c r="C28" s="2">
        <v>5.74</v>
      </c>
      <c r="D28" s="2">
        <v>113.29</v>
      </c>
      <c r="E28" s="2">
        <v>582.24</v>
      </c>
      <c r="F28" s="2">
        <f t="shared" si="16"/>
        <v>695.53</v>
      </c>
      <c r="G28" s="2">
        <v>2849.49</v>
      </c>
      <c r="H28" s="2">
        <v>356.53</v>
      </c>
      <c r="I28" s="2">
        <f t="shared" si="21"/>
        <v>2849.49</v>
      </c>
      <c r="J28" s="2">
        <f t="shared" si="22"/>
        <v>3206.0199999999995</v>
      </c>
      <c r="K28" s="2">
        <f t="shared" si="17"/>
        <v>3907.2899999999991</v>
      </c>
      <c r="L28" s="2">
        <f t="shared" si="18"/>
        <v>22.92570249413053</v>
      </c>
      <c r="M28" s="2">
        <f t="shared" si="19"/>
        <v>20.724817686726848</v>
      </c>
      <c r="N28" s="2">
        <f t="shared" si="24"/>
        <v>2.7779396260784401</v>
      </c>
      <c r="O28">
        <f t="shared" si="20"/>
        <v>363.90692395005669</v>
      </c>
    </row>
    <row r="29" spans="1:15" x14ac:dyDescent="0.3">
      <c r="A29">
        <f t="shared" si="23"/>
        <v>8</v>
      </c>
      <c r="B29">
        <v>32</v>
      </c>
      <c r="C29" s="2">
        <v>2.88</v>
      </c>
      <c r="D29" s="2">
        <v>169.98</v>
      </c>
      <c r="E29" s="2">
        <v>542.27</v>
      </c>
      <c r="F29" s="2">
        <f t="shared" si="16"/>
        <v>712.25</v>
      </c>
      <c r="G29" s="2">
        <v>1788.85</v>
      </c>
      <c r="H29" s="2">
        <v>250.77</v>
      </c>
      <c r="I29" s="2">
        <f t="shared" si="21"/>
        <v>1788.85</v>
      </c>
      <c r="J29" s="2">
        <f t="shared" si="22"/>
        <v>2039.62</v>
      </c>
      <c r="K29" s="2">
        <f t="shared" si="17"/>
        <v>2754.75</v>
      </c>
      <c r="L29" s="2">
        <f t="shared" si="18"/>
        <v>36.518746680828464</v>
      </c>
      <c r="M29" s="2">
        <f t="shared" si="19"/>
        <v>32.576744687735946</v>
      </c>
      <c r="N29" s="2">
        <f t="shared" si="24"/>
        <v>4.3665633794530354</v>
      </c>
      <c r="O29">
        <f t="shared" si="20"/>
        <v>231.51191827468782</v>
      </c>
    </row>
    <row r="30" spans="1:15" x14ac:dyDescent="0.3">
      <c r="A30">
        <f t="shared" si="23"/>
        <v>16</v>
      </c>
      <c r="B30">
        <v>64</v>
      </c>
      <c r="C30" s="2">
        <v>0.95</v>
      </c>
      <c r="D30" s="2">
        <v>341.3</v>
      </c>
      <c r="E30" s="2">
        <v>514.01</v>
      </c>
      <c r="F30" s="2">
        <f t="shared" si="16"/>
        <v>855.31</v>
      </c>
      <c r="G30" s="2">
        <v>1193.46</v>
      </c>
      <c r="H30" s="2">
        <v>287.11</v>
      </c>
      <c r="I30" s="2">
        <f t="shared" si="21"/>
        <v>1193.46</v>
      </c>
      <c r="J30" s="2">
        <f t="shared" si="22"/>
        <v>1480.5700000000002</v>
      </c>
      <c r="K30" s="2">
        <f t="shared" si="17"/>
        <v>2336.83</v>
      </c>
      <c r="L30" s="2">
        <f t="shared" si="18"/>
        <v>54.737117289226276</v>
      </c>
      <c r="M30" s="2">
        <f t="shared" si="19"/>
        <v>44.877432340247324</v>
      </c>
      <c r="N30" s="2">
        <f t="shared" si="24"/>
        <v>6.0153386871272536</v>
      </c>
      <c r="O30">
        <f t="shared" si="20"/>
        <v>168.05561861520999</v>
      </c>
    </row>
    <row r="31" spans="1:15" x14ac:dyDescent="0.3">
      <c r="A31">
        <f t="shared" si="23"/>
        <v>32</v>
      </c>
      <c r="B31">
        <v>128</v>
      </c>
      <c r="C31" s="2">
        <v>0.96</v>
      </c>
      <c r="D31" s="2">
        <v>65.91</v>
      </c>
      <c r="E31" s="2">
        <v>533.09</v>
      </c>
      <c r="F31" s="2">
        <f t="shared" si="16"/>
        <v>599</v>
      </c>
      <c r="G31" s="2">
        <v>790.22</v>
      </c>
      <c r="H31" s="2">
        <v>288.27</v>
      </c>
      <c r="I31" s="2">
        <f t="shared" si="21"/>
        <v>790.22</v>
      </c>
      <c r="J31" s="2">
        <f t="shared" si="22"/>
        <v>1078.49</v>
      </c>
      <c r="K31" s="2">
        <f t="shared" si="17"/>
        <v>1678.45</v>
      </c>
      <c r="L31" s="2">
        <f t="shared" si="18"/>
        <v>82.668826402773902</v>
      </c>
      <c r="M31" s="2">
        <f t="shared" si="19"/>
        <v>61.608526736455595</v>
      </c>
      <c r="N31" s="2">
        <f t="shared" si="24"/>
        <v>8.2579625216738215</v>
      </c>
      <c r="O31">
        <f t="shared" si="20"/>
        <v>122.41657207718501</v>
      </c>
    </row>
    <row r="32" spans="1:15" x14ac:dyDescent="0.3">
      <c r="A32">
        <f t="shared" si="23"/>
        <v>48</v>
      </c>
      <c r="B32">
        <v>192</v>
      </c>
      <c r="C32" s="2">
        <v>1.41</v>
      </c>
      <c r="D32" s="2">
        <v>48.12</v>
      </c>
      <c r="E32" s="2">
        <v>639.77</v>
      </c>
      <c r="F32" s="2">
        <f t="shared" si="16"/>
        <v>687.89</v>
      </c>
      <c r="G32" s="2">
        <v>788.14</v>
      </c>
      <c r="H32" s="2">
        <v>444.79</v>
      </c>
      <c r="I32" s="2">
        <f t="shared" si="21"/>
        <v>788.14</v>
      </c>
      <c r="J32" s="2">
        <f t="shared" si="22"/>
        <v>1232.93</v>
      </c>
      <c r="K32" s="2">
        <f t="shared" si="17"/>
        <v>1922.23</v>
      </c>
      <c r="L32" s="2">
        <f t="shared" si="18"/>
        <v>82.886999771614185</v>
      </c>
      <c r="M32" s="2">
        <f t="shared" si="19"/>
        <v>53.891283365641186</v>
      </c>
      <c r="N32" s="2">
        <f t="shared" si="24"/>
        <v>7.2235487821693027</v>
      </c>
      <c r="O32">
        <f t="shared" si="20"/>
        <v>139.94665153234959</v>
      </c>
    </row>
    <row r="34" spans="1:15" ht="30" x14ac:dyDescent="0.3">
      <c r="A34" t="s">
        <v>15</v>
      </c>
      <c r="B34" t="s">
        <v>1</v>
      </c>
      <c r="C34" t="s">
        <v>2</v>
      </c>
      <c r="D34" t="s">
        <v>3</v>
      </c>
      <c r="E34" s="1" t="s">
        <v>4</v>
      </c>
      <c r="F34" s="1" t="s">
        <v>13</v>
      </c>
      <c r="G34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</row>
    <row r="35" spans="1:15" x14ac:dyDescent="0.3">
      <c r="B35">
        <v>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5" x14ac:dyDescent="0.3">
      <c r="B36">
        <v>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5" x14ac:dyDescent="0.3">
      <c r="A37">
        <f>B37/$B$5</f>
        <v>1</v>
      </c>
      <c r="B37">
        <v>4</v>
      </c>
      <c r="C37" s="2">
        <v>4.8499999999999996</v>
      </c>
      <c r="D37" s="2">
        <v>1018.13</v>
      </c>
      <c r="E37" s="2">
        <v>56.7</v>
      </c>
      <c r="F37" s="2">
        <f t="shared" ref="F37:F43" si="25">E37+D37</f>
        <v>1074.83</v>
      </c>
      <c r="G37" s="2">
        <v>89585.58</v>
      </c>
      <c r="H37" s="2">
        <v>814.54</v>
      </c>
      <c r="I37" s="2">
        <f t="shared" ref="I37:I43" si="26">G37</f>
        <v>89585.58</v>
      </c>
      <c r="J37" s="2">
        <f t="shared" ref="J37:J43" si="27">H37+G37</f>
        <v>90400.12</v>
      </c>
      <c r="K37" s="2">
        <f t="shared" ref="K37:K43" si="28">H37+G37+E37+D37+C37</f>
        <v>91479.8</v>
      </c>
      <c r="L37" s="2"/>
      <c r="M37" s="2"/>
      <c r="N37" s="2">
        <f>$J$37/J37</f>
        <v>1</v>
      </c>
      <c r="O37">
        <f>J37/8.81</f>
        <v>10261.080590238364</v>
      </c>
    </row>
    <row r="38" spans="1:15" x14ac:dyDescent="0.3">
      <c r="A38">
        <f t="shared" ref="A38:A43" si="29">B38/$B$5</f>
        <v>2</v>
      </c>
      <c r="B38">
        <v>8</v>
      </c>
      <c r="C38" s="2">
        <v>4.24</v>
      </c>
      <c r="D38" s="2">
        <v>684.46</v>
      </c>
      <c r="E38" s="2">
        <v>61.48</v>
      </c>
      <c r="F38" s="2">
        <f t="shared" si="25"/>
        <v>745.94</v>
      </c>
      <c r="G38" s="2">
        <v>48500.28</v>
      </c>
      <c r="H38" s="2">
        <v>517.39</v>
      </c>
      <c r="I38" s="2">
        <f t="shared" si="26"/>
        <v>48500.28</v>
      </c>
      <c r="J38" s="2">
        <f t="shared" si="27"/>
        <v>49017.67</v>
      </c>
      <c r="K38" s="2">
        <f t="shared" si="28"/>
        <v>49767.85</v>
      </c>
      <c r="L38" s="2"/>
      <c r="M38" s="2"/>
      <c r="N38" s="2">
        <f t="shared" ref="N38:N43" si="30">$J$37/J38</f>
        <v>1.8442353543120267</v>
      </c>
      <c r="O38">
        <f t="shared" ref="O38:O43" si="31">J38/8.81</f>
        <v>5563.8671963677634</v>
      </c>
    </row>
    <row r="39" spans="1:15" x14ac:dyDescent="0.3">
      <c r="A39">
        <f t="shared" si="29"/>
        <v>4</v>
      </c>
      <c r="B39">
        <v>16</v>
      </c>
      <c r="C39" s="2">
        <v>4.54</v>
      </c>
      <c r="D39" s="2">
        <v>130.88999999999999</v>
      </c>
      <c r="E39" s="2">
        <v>593.84</v>
      </c>
      <c r="F39" s="2">
        <f t="shared" si="25"/>
        <v>724.73</v>
      </c>
      <c r="G39" s="2">
        <v>26750.41</v>
      </c>
      <c r="H39" s="2">
        <v>415.72</v>
      </c>
      <c r="I39" s="2">
        <f t="shared" si="26"/>
        <v>26750.41</v>
      </c>
      <c r="J39" s="2">
        <f t="shared" si="27"/>
        <v>27166.13</v>
      </c>
      <c r="K39" s="2">
        <f t="shared" si="28"/>
        <v>27895.4</v>
      </c>
      <c r="L39" s="2"/>
      <c r="M39" s="2"/>
      <c r="N39" s="2">
        <f t="shared" si="30"/>
        <v>3.3276775160834462</v>
      </c>
      <c r="O39">
        <f t="shared" si="31"/>
        <v>3083.5561861521001</v>
      </c>
    </row>
    <row r="40" spans="1:15" x14ac:dyDescent="0.3">
      <c r="A40">
        <f t="shared" si="29"/>
        <v>8</v>
      </c>
      <c r="B40">
        <v>32</v>
      </c>
      <c r="C40" s="2">
        <v>4.29</v>
      </c>
      <c r="D40" s="2">
        <v>172.19</v>
      </c>
      <c r="E40" s="2">
        <v>572.25</v>
      </c>
      <c r="F40" s="2">
        <f t="shared" si="25"/>
        <v>744.44</v>
      </c>
      <c r="G40" s="2">
        <v>15625.73</v>
      </c>
      <c r="H40" s="2">
        <v>308.7</v>
      </c>
      <c r="I40" s="2">
        <f t="shared" si="26"/>
        <v>15625.73</v>
      </c>
      <c r="J40" s="2">
        <f t="shared" si="27"/>
        <v>15934.43</v>
      </c>
      <c r="K40" s="2">
        <f t="shared" si="28"/>
        <v>16683.16</v>
      </c>
      <c r="L40" s="2"/>
      <c r="M40" s="2"/>
      <c r="N40" s="2">
        <f t="shared" si="30"/>
        <v>5.673257217233374</v>
      </c>
      <c r="O40">
        <f t="shared" si="31"/>
        <v>1808.6753688989784</v>
      </c>
    </row>
    <row r="41" spans="1:15" x14ac:dyDescent="0.3">
      <c r="A41">
        <f t="shared" si="29"/>
        <v>16</v>
      </c>
      <c r="B41">
        <v>64</v>
      </c>
      <c r="C41" s="2">
        <v>2.42</v>
      </c>
      <c r="D41" s="2">
        <v>74.209999999999994</v>
      </c>
      <c r="E41" s="2">
        <v>560.66</v>
      </c>
      <c r="F41" s="2">
        <f t="shared" si="25"/>
        <v>634.87</v>
      </c>
      <c r="G41" s="2">
        <v>9253.16</v>
      </c>
      <c r="H41" s="2">
        <v>253.84</v>
      </c>
      <c r="I41" s="2">
        <f t="shared" si="26"/>
        <v>9253.16</v>
      </c>
      <c r="J41" s="2">
        <f t="shared" si="27"/>
        <v>9507</v>
      </c>
      <c r="K41" s="2">
        <f t="shared" si="28"/>
        <v>10144.289999999999</v>
      </c>
      <c r="L41" s="2"/>
      <c r="M41" s="2"/>
      <c r="N41" s="2">
        <f t="shared" si="30"/>
        <v>9.5087956242768481</v>
      </c>
      <c r="O41">
        <f t="shared" si="31"/>
        <v>1079.1146424517592</v>
      </c>
    </row>
    <row r="42" spans="1:15" x14ac:dyDescent="0.3">
      <c r="A42">
        <f t="shared" si="29"/>
        <v>32</v>
      </c>
      <c r="B42">
        <v>128</v>
      </c>
      <c r="C42" s="2">
        <v>1.08</v>
      </c>
      <c r="D42" s="2">
        <v>38.46</v>
      </c>
      <c r="E42" s="2">
        <v>565.03</v>
      </c>
      <c r="F42" s="2">
        <f t="shared" si="25"/>
        <v>603.49</v>
      </c>
      <c r="G42" s="2">
        <v>5484.38</v>
      </c>
      <c r="H42" s="2">
        <v>256.85000000000002</v>
      </c>
      <c r="I42" s="2">
        <f t="shared" si="26"/>
        <v>5484.38</v>
      </c>
      <c r="J42" s="2">
        <f t="shared" si="27"/>
        <v>5741.2300000000005</v>
      </c>
      <c r="K42" s="2">
        <f t="shared" si="28"/>
        <v>6345.8</v>
      </c>
      <c r="L42" s="2"/>
      <c r="M42" s="2"/>
      <c r="N42" s="2">
        <f t="shared" si="30"/>
        <v>15.745775730984473</v>
      </c>
      <c r="O42">
        <f t="shared" si="31"/>
        <v>651.67196367763904</v>
      </c>
    </row>
    <row r="43" spans="1:15" x14ac:dyDescent="0.3">
      <c r="A43">
        <f t="shared" si="29"/>
        <v>48</v>
      </c>
      <c r="B43">
        <v>192</v>
      </c>
      <c r="C43" s="2">
        <v>1.27</v>
      </c>
      <c r="D43" s="2">
        <v>41.54</v>
      </c>
      <c r="E43" s="2">
        <v>666.06</v>
      </c>
      <c r="F43" s="2">
        <f t="shared" si="25"/>
        <v>707.59999999999991</v>
      </c>
      <c r="G43" s="2">
        <v>4365.29</v>
      </c>
      <c r="H43" s="2">
        <v>399.82</v>
      </c>
      <c r="I43" s="2">
        <f t="shared" si="26"/>
        <v>4365.29</v>
      </c>
      <c r="J43" s="2">
        <f t="shared" si="27"/>
        <v>4765.1099999999997</v>
      </c>
      <c r="K43" s="2">
        <f t="shared" si="28"/>
        <v>5473.9800000000005</v>
      </c>
      <c r="L43" s="2"/>
      <c r="M43" s="2"/>
      <c r="N43" s="2">
        <f t="shared" si="30"/>
        <v>18.971255647823451</v>
      </c>
      <c r="O43">
        <f t="shared" si="31"/>
        <v>540.87514188422244</v>
      </c>
    </row>
    <row r="48" spans="1:15" x14ac:dyDescent="0.3">
      <c r="K48" s="2"/>
    </row>
  </sheetData>
  <pageMargins left="0.7" right="0.7" top="0.75" bottom="0.75" header="0.3" footer="0.3"/>
  <pageSetup orientation="portrait" horizontalDpi="300" verticalDpi="300" r:id="rId1"/>
  <ignoredErrors>
    <ignoredError sqref="K14:K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12:P118"/>
  <sheetViews>
    <sheetView topLeftCell="A72" workbookViewId="0">
      <selection activeCell="B92" sqref="B92"/>
    </sheetView>
  </sheetViews>
  <sheetFormatPr defaultRowHeight="14.4" x14ac:dyDescent="0.3"/>
  <sheetData>
    <row r="112" spans="10:15" x14ac:dyDescent="0.3">
      <c r="J112" s="3"/>
      <c r="L112" s="3"/>
      <c r="O112" s="3"/>
    </row>
    <row r="113" spans="10:16" x14ac:dyDescent="0.3">
      <c r="L113" s="3"/>
    </row>
    <row r="114" spans="10:16" x14ac:dyDescent="0.3">
      <c r="J114" s="3"/>
      <c r="L114" s="3"/>
      <c r="M114" s="3"/>
      <c r="O114" s="3"/>
      <c r="P114" s="3"/>
    </row>
    <row r="116" spans="10:16" x14ac:dyDescent="0.3">
      <c r="J116" s="3"/>
      <c r="L116" s="3"/>
      <c r="O116" s="3"/>
    </row>
    <row r="118" spans="10:16" x14ac:dyDescent="0.3">
      <c r="O118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cp:lastPrinted>2015-05-16T19:22:59Z</cp:lastPrinted>
  <dcterms:created xsi:type="dcterms:W3CDTF">2015-04-06T16:00:28Z</dcterms:created>
  <dcterms:modified xsi:type="dcterms:W3CDTF">2015-05-28T15:11:39Z</dcterms:modified>
</cp:coreProperties>
</file>