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e090769c809e3e/Documents/"/>
    </mc:Choice>
  </mc:AlternateContent>
  <xr:revisionPtr revIDLastSave="132" documentId="8_{91BBF8FF-EDAD-4726-B5B6-D99857D93758}" xr6:coauthVersionLast="47" xr6:coauthVersionMax="47" xr10:uidLastSave="{D3F03FC1-CF4B-4D94-8688-1391ABDC7EAA}"/>
  <bookViews>
    <workbookView xWindow="-108" yWindow="-108" windowWidth="23256" windowHeight="12456" xr2:uid="{E4D58421-C417-4D8B-AE0D-3387FE061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19" i="1"/>
  <c r="E11" i="1"/>
  <c r="C5" i="1"/>
  <c r="E10" i="1"/>
  <c r="C57" i="1"/>
  <c r="C37" i="1"/>
  <c r="C32" i="1"/>
  <c r="C26" i="1"/>
  <c r="E9" i="1"/>
  <c r="C66" i="1"/>
  <c r="C65" i="1"/>
  <c r="C67" i="1"/>
  <c r="C42" i="1"/>
  <c r="C48" i="1"/>
</calcChain>
</file>

<file path=xl/sharedStrings.xml><?xml version="1.0" encoding="utf-8"?>
<sst xmlns="http://schemas.openxmlformats.org/spreadsheetml/2006/main" count="85" uniqueCount="53">
  <si>
    <t xml:space="preserve">    </t>
  </si>
  <si>
    <t>CALCULATION</t>
  </si>
  <si>
    <t>Q1</t>
  </si>
  <si>
    <t>EMI CALCULATION</t>
  </si>
  <si>
    <t>PV</t>
  </si>
  <si>
    <t>INTREST RATE</t>
  </si>
  <si>
    <t>NPER</t>
  </si>
  <si>
    <t>Q2</t>
  </si>
  <si>
    <t>PPMT CALCULATION</t>
  </si>
  <si>
    <t>PMT</t>
  </si>
  <si>
    <t>Q3</t>
  </si>
  <si>
    <t>IPMT</t>
  </si>
  <si>
    <t>PER</t>
  </si>
  <si>
    <t>Q4</t>
  </si>
  <si>
    <t>ANNUAL INTTREST RATE</t>
  </si>
  <si>
    <t>Q5</t>
  </si>
  <si>
    <t>FIRST VALUE</t>
  </si>
  <si>
    <t>ENDING VALUE</t>
  </si>
  <si>
    <t>PERIOD</t>
  </si>
  <si>
    <t>CAGR</t>
  </si>
  <si>
    <t>Q6</t>
  </si>
  <si>
    <t>EFFECT</t>
  </si>
  <si>
    <t>QUATERLY</t>
  </si>
  <si>
    <t>Q7</t>
  </si>
  <si>
    <t>NOMINAL</t>
  </si>
  <si>
    <t>NOMINAL INT RATE</t>
  </si>
  <si>
    <t>MONTHLY</t>
  </si>
  <si>
    <t>Q8</t>
  </si>
  <si>
    <t>SLN</t>
  </si>
  <si>
    <t>INITIAL COST</t>
  </si>
  <si>
    <t>SALVAGE VALUE</t>
  </si>
  <si>
    <t xml:space="preserve">LIFE </t>
  </si>
  <si>
    <t>SLN VALUE</t>
  </si>
  <si>
    <t>NOMINAL VALUE</t>
  </si>
  <si>
    <t>EFFECT VALUE</t>
  </si>
  <si>
    <t>CAGR VALUE</t>
  </si>
  <si>
    <t>PMT VALUE</t>
  </si>
  <si>
    <t>IPMT VALUE</t>
  </si>
  <si>
    <t>Q9</t>
  </si>
  <si>
    <t>ANNUAL INTREST RATE</t>
  </si>
  <si>
    <t>Q10</t>
  </si>
  <si>
    <t>IPMT,PMT,PPMT</t>
  </si>
  <si>
    <t>ANNUAL INT RATE</t>
  </si>
  <si>
    <t>ANSWERS</t>
  </si>
  <si>
    <t>PPMT[MONTHLY]</t>
  </si>
  <si>
    <t>INTREST AMOUNT</t>
  </si>
  <si>
    <t>PRINCIPAL AMOUNT</t>
  </si>
  <si>
    <t>TOTAL MONTHLY PAYMENT</t>
  </si>
  <si>
    <t>NO OF PAYMENTS</t>
  </si>
  <si>
    <t>TOTAL PAYMENT REQ</t>
  </si>
  <si>
    <t>PRINCIPAL AMT</t>
  </si>
  <si>
    <t>INTREST</t>
  </si>
  <si>
    <t xml:space="preserve">NO OF PAYMENTS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</si>
</sst>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3" borderId="4" xfId="0" applyFill="1" applyBorder="1"/>
    <xf numFmtId="164" fontId="3" fillId="2" borderId="4" xfId="3" applyNumberFormat="1" applyBorder="1"/>
    <xf numFmtId="0" fontId="0" fillId="0" borderId="4" xfId="0" applyBorder="1"/>
    <xf numFmtId="3" fontId="0" fillId="0" borderId="4" xfId="0" applyNumberFormat="1" applyBorder="1"/>
    <xf numFmtId="9" fontId="0" fillId="0" borderId="4" xfId="0" applyNumberFormat="1" applyBorder="1"/>
    <xf numFmtId="164" fontId="4" fillId="0" borderId="4" xfId="4" applyNumberFormat="1" applyBorder="1"/>
    <xf numFmtId="0" fontId="3" fillId="2" borderId="4" xfId="3" applyBorder="1"/>
    <xf numFmtId="0" fontId="4" fillId="0" borderId="4" xfId="4" applyBorder="1"/>
    <xf numFmtId="0" fontId="0" fillId="0" borderId="4" xfId="0" applyBorder="1" applyAlignment="1">
      <alignment horizontal="center"/>
    </xf>
    <xf numFmtId="10" fontId="0" fillId="0" borderId="4" xfId="0" applyNumberFormat="1" applyBorder="1"/>
    <xf numFmtId="0" fontId="0" fillId="4" borderId="4" xfId="0" applyFill="1" applyBorder="1"/>
    <xf numFmtId="164" fontId="2" fillId="0" borderId="4" xfId="2" applyNumberFormat="1" applyBorder="1"/>
    <xf numFmtId="0" fontId="0" fillId="5" borderId="4" xfId="0" applyFill="1" applyBorder="1"/>
    <xf numFmtId="0" fontId="0" fillId="0" borderId="4" xfId="1" applyNumberFormat="1" applyFont="1" applyBorder="1"/>
    <xf numFmtId="0" fontId="0" fillId="0" borderId="5" xfId="0" applyBorder="1"/>
    <xf numFmtId="164" fontId="4" fillId="0" borderId="5" xfId="4" applyNumberFormat="1" applyBorder="1"/>
    <xf numFmtId="164" fontId="4" fillId="0" borderId="0" xfId="1" applyNumberFormat="1" applyFont="1" applyBorder="1"/>
    <xf numFmtId="10" fontId="4" fillId="0" borderId="3" xfId="4" applyNumberFormat="1"/>
    <xf numFmtId="164" fontId="4" fillId="0" borderId="3" xfId="4" applyNumberFormat="1"/>
    <xf numFmtId="164" fontId="0" fillId="0" borderId="4" xfId="0" applyNumberFormat="1" applyBorder="1"/>
    <xf numFmtId="164" fontId="0" fillId="0" borderId="4" xfId="1" applyNumberFormat="1" applyFont="1" applyBorder="1"/>
  </cellXfs>
  <cellStyles count="5">
    <cellStyle name="Calculation" xfId="3" builtinId="22"/>
    <cellStyle name="Currency" xfId="1" builtinId="4"/>
    <cellStyle name="Heading 3" xfId="2" builtinId="1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438FCCE-01ED-476E-B083-370212167012}">
  <we:reference id="wa200006009" version="1.0.1.6" store="en-US" storeType="OMEX"/>
  <we:alternateReferences>
    <we:reference id="WA200006009" version="1.0.1.6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DFEF82AB-B4B4-4198-9127-65142DFD2A8F}">
  <we:reference id="wa200006575" version="1.0.0.1" store="en-US" storeType="OMEX"/>
  <we:alternateReferences>
    <we:reference id="WA200006575" version="1.0.0.1" store="WA20000657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4CBB-C969-4FD8-86F3-90E141B57F54}">
  <sheetPr>
    <tabColor theme="1"/>
  </sheetPr>
  <dimension ref="A1:H67"/>
  <sheetViews>
    <sheetView tabSelected="1" topLeftCell="A55" zoomScale="106" workbookViewId="0">
      <selection activeCell="C65" sqref="C65"/>
    </sheetView>
  </sheetViews>
  <sheetFormatPr defaultRowHeight="14.4" x14ac:dyDescent="0.3"/>
  <cols>
    <col min="1" max="1" width="12.21875" customWidth="1"/>
    <col min="2" max="2" width="26.88671875" customWidth="1"/>
    <col min="3" max="3" width="28.109375" customWidth="1"/>
    <col min="4" max="4" width="32.5546875" customWidth="1"/>
    <col min="5" max="5" width="23.33203125" customWidth="1"/>
  </cols>
  <sheetData>
    <row r="1" spans="1:8" x14ac:dyDescent="0.3">
      <c r="A1" s="1" t="s">
        <v>2</v>
      </c>
      <c r="B1" s="2" t="s">
        <v>3</v>
      </c>
      <c r="C1" s="3" t="s">
        <v>1</v>
      </c>
      <c r="D1" t="s">
        <v>0</v>
      </c>
      <c r="E1" t="s">
        <v>0</v>
      </c>
      <c r="F1" t="s">
        <v>0</v>
      </c>
      <c r="G1" t="s">
        <v>0</v>
      </c>
      <c r="H1" t="s">
        <v>0</v>
      </c>
    </row>
    <row r="2" spans="1:8" x14ac:dyDescent="0.3">
      <c r="B2" s="4" t="s">
        <v>4</v>
      </c>
      <c r="C2" s="5">
        <v>150000</v>
      </c>
    </row>
    <row r="3" spans="1:8" x14ac:dyDescent="0.3">
      <c r="B3" s="4" t="s">
        <v>5</v>
      </c>
      <c r="C3" s="6">
        <v>0.08</v>
      </c>
    </row>
    <row r="4" spans="1:8" x14ac:dyDescent="0.3">
      <c r="B4" s="4" t="s">
        <v>6</v>
      </c>
      <c r="C4" s="4">
        <v>3</v>
      </c>
    </row>
    <row r="5" spans="1:8" x14ac:dyDescent="0.3">
      <c r="B5" s="4" t="s">
        <v>36</v>
      </c>
      <c r="C5" s="7">
        <f>-PMT(C3/12,C4*12,C2)</f>
        <v>4700.4548192146276</v>
      </c>
    </row>
    <row r="7" spans="1:8" x14ac:dyDescent="0.3">
      <c r="A7" s="1" t="s">
        <v>7</v>
      </c>
      <c r="B7" s="2" t="s">
        <v>8</v>
      </c>
      <c r="C7" s="8" t="s">
        <v>1</v>
      </c>
    </row>
    <row r="8" spans="1:8" x14ac:dyDescent="0.3">
      <c r="B8" s="4" t="s">
        <v>4</v>
      </c>
      <c r="C8" s="5">
        <v>150000</v>
      </c>
    </row>
    <row r="9" spans="1:8" x14ac:dyDescent="0.3">
      <c r="B9" s="4" t="s">
        <v>5</v>
      </c>
      <c r="C9" s="6">
        <v>0.08</v>
      </c>
      <c r="D9" s="14" t="s">
        <v>46</v>
      </c>
      <c r="E9" s="21">
        <f>-PPMT(C9/12,1,12,C8)</f>
        <v>12048.264362813159</v>
      </c>
    </row>
    <row r="10" spans="1:8" x14ac:dyDescent="0.3">
      <c r="B10" s="4" t="s">
        <v>6</v>
      </c>
      <c r="C10" s="4">
        <v>3</v>
      </c>
      <c r="D10" s="14" t="s">
        <v>45</v>
      </c>
      <c r="E10" s="22">
        <f>-IPMT(C9/12,1,12,C8)</f>
        <v>1000.0000000000001</v>
      </c>
    </row>
    <row r="11" spans="1:8" x14ac:dyDescent="0.3">
      <c r="B11" s="4" t="s">
        <v>52</v>
      </c>
      <c r="C11" s="4">
        <v>36</v>
      </c>
      <c r="D11" s="14" t="s">
        <v>47</v>
      </c>
      <c r="E11" s="22">
        <f>SUM(E9:E10)</f>
        <v>13048.264362813159</v>
      </c>
    </row>
    <row r="12" spans="1:8" x14ac:dyDescent="0.3">
      <c r="C12" s="18"/>
    </row>
    <row r="14" spans="1:8" x14ac:dyDescent="0.3">
      <c r="A14" t="s">
        <v>10</v>
      </c>
      <c r="B14" s="2" t="s">
        <v>11</v>
      </c>
      <c r="C14" s="8" t="s">
        <v>1</v>
      </c>
    </row>
    <row r="15" spans="1:8" x14ac:dyDescent="0.3">
      <c r="B15" s="4" t="s">
        <v>4</v>
      </c>
      <c r="C15" s="5">
        <v>150000</v>
      </c>
    </row>
    <row r="16" spans="1:8" x14ac:dyDescent="0.3">
      <c r="B16" s="4" t="s">
        <v>5</v>
      </c>
      <c r="C16" s="6">
        <v>0.08</v>
      </c>
    </row>
    <row r="17" spans="1:3" x14ac:dyDescent="0.3">
      <c r="B17" s="4" t="s">
        <v>6</v>
      </c>
      <c r="C17" s="4">
        <v>3</v>
      </c>
    </row>
    <row r="18" spans="1:3" x14ac:dyDescent="0.3">
      <c r="B18" s="4" t="s">
        <v>12</v>
      </c>
      <c r="C18" s="4">
        <v>6</v>
      </c>
    </row>
    <row r="19" spans="1:3" x14ac:dyDescent="0.3">
      <c r="B19" s="4" t="s">
        <v>37</v>
      </c>
      <c r="C19" s="7">
        <f>-IPMT(C16/12,1,6,C15)</f>
        <v>1000.0000000000001</v>
      </c>
    </row>
    <row r="21" spans="1:3" x14ac:dyDescent="0.3">
      <c r="A21" t="s">
        <v>13</v>
      </c>
      <c r="B21" s="2" t="s">
        <v>9</v>
      </c>
      <c r="C21" s="8" t="s">
        <v>1</v>
      </c>
    </row>
    <row r="22" spans="1:3" x14ac:dyDescent="0.3">
      <c r="B22" s="4" t="s">
        <v>4</v>
      </c>
      <c r="C22" s="5">
        <v>200000</v>
      </c>
    </row>
    <row r="23" spans="1:3" x14ac:dyDescent="0.3">
      <c r="B23" s="4" t="s">
        <v>14</v>
      </c>
      <c r="C23" s="6">
        <v>0.1</v>
      </c>
    </row>
    <row r="24" spans="1:3" x14ac:dyDescent="0.3">
      <c r="B24" s="4" t="s">
        <v>48</v>
      </c>
      <c r="C24" s="15">
        <v>60</v>
      </c>
    </row>
    <row r="25" spans="1:3" x14ac:dyDescent="0.3">
      <c r="B25" s="4" t="s">
        <v>6</v>
      </c>
      <c r="C25" s="4">
        <v>5</v>
      </c>
    </row>
    <row r="26" spans="1:3" x14ac:dyDescent="0.3">
      <c r="B26" s="4" t="s">
        <v>36</v>
      </c>
      <c r="C26" s="7">
        <f>-PMT(C23,C24,C22)</f>
        <v>20065.901845100816</v>
      </c>
    </row>
    <row r="28" spans="1:3" x14ac:dyDescent="0.3">
      <c r="A28" t="s">
        <v>15</v>
      </c>
      <c r="B28" s="2" t="s">
        <v>19</v>
      </c>
      <c r="C28" s="8" t="s">
        <v>1</v>
      </c>
    </row>
    <row r="29" spans="1:3" x14ac:dyDescent="0.3">
      <c r="B29" s="4" t="s">
        <v>16</v>
      </c>
      <c r="C29" s="5">
        <v>10000</v>
      </c>
    </row>
    <row r="30" spans="1:3" x14ac:dyDescent="0.3">
      <c r="B30" s="4" t="s">
        <v>17</v>
      </c>
      <c r="C30" s="5">
        <v>15000</v>
      </c>
    </row>
    <row r="31" spans="1:3" x14ac:dyDescent="0.3">
      <c r="B31" s="4" t="s">
        <v>18</v>
      </c>
      <c r="C31" s="4">
        <v>4</v>
      </c>
    </row>
    <row r="32" spans="1:3" x14ac:dyDescent="0.3">
      <c r="B32" s="4" t="s">
        <v>35</v>
      </c>
      <c r="C32" s="9">
        <f>-(C30/C29^1/C31-1)</f>
        <v>0.625</v>
      </c>
    </row>
    <row r="34" spans="1:3" x14ac:dyDescent="0.3">
      <c r="A34" t="s">
        <v>20</v>
      </c>
      <c r="B34" s="2" t="s">
        <v>21</v>
      </c>
      <c r="C34" s="8" t="s">
        <v>1</v>
      </c>
    </row>
    <row r="35" spans="1:3" x14ac:dyDescent="0.3">
      <c r="B35" s="4" t="s">
        <v>5</v>
      </c>
      <c r="C35" s="6">
        <v>0.06</v>
      </c>
    </row>
    <row r="36" spans="1:3" x14ac:dyDescent="0.3">
      <c r="B36" s="10" t="s">
        <v>22</v>
      </c>
      <c r="C36" s="4">
        <v>4</v>
      </c>
    </row>
    <row r="37" spans="1:3" ht="15" thickBot="1" x14ac:dyDescent="0.35">
      <c r="B37" s="4" t="s">
        <v>34</v>
      </c>
      <c r="C37" s="19">
        <f>EFFECT(C35,C36)</f>
        <v>6.136355062499943E-2</v>
      </c>
    </row>
    <row r="38" spans="1:3" ht="15" thickTop="1" x14ac:dyDescent="0.3"/>
    <row r="39" spans="1:3" x14ac:dyDescent="0.3">
      <c r="A39" t="s">
        <v>23</v>
      </c>
      <c r="B39" s="2" t="s">
        <v>24</v>
      </c>
      <c r="C39" s="8" t="s">
        <v>1</v>
      </c>
    </row>
    <row r="40" spans="1:3" x14ac:dyDescent="0.3">
      <c r="B40" s="4" t="s">
        <v>25</v>
      </c>
      <c r="C40" s="11">
        <v>9.5000000000000001E-2</v>
      </c>
    </row>
    <row r="41" spans="1:3" x14ac:dyDescent="0.3">
      <c r="B41" s="4" t="s">
        <v>26</v>
      </c>
      <c r="C41" s="4">
        <v>12</v>
      </c>
    </row>
    <row r="42" spans="1:3" ht="15" thickBot="1" x14ac:dyDescent="0.35">
      <c r="B42" s="4" t="s">
        <v>33</v>
      </c>
      <c r="C42" s="19">
        <f>NOMINAL(C40,C41)</f>
        <v>9.1098411486990827E-2</v>
      </c>
    </row>
    <row r="43" spans="1:3" ht="15" thickTop="1" x14ac:dyDescent="0.3"/>
    <row r="44" spans="1:3" x14ac:dyDescent="0.3">
      <c r="A44" t="s">
        <v>27</v>
      </c>
      <c r="B44" s="2" t="s">
        <v>28</v>
      </c>
      <c r="C44" s="8" t="s">
        <v>1</v>
      </c>
    </row>
    <row r="45" spans="1:3" x14ac:dyDescent="0.3">
      <c r="B45" s="4" t="s">
        <v>29</v>
      </c>
      <c r="C45" s="5">
        <v>50000</v>
      </c>
    </row>
    <row r="46" spans="1:3" x14ac:dyDescent="0.3">
      <c r="B46" s="4" t="s">
        <v>30</v>
      </c>
      <c r="C46" s="5">
        <v>10000</v>
      </c>
    </row>
    <row r="47" spans="1:3" x14ac:dyDescent="0.3">
      <c r="B47" s="4" t="s">
        <v>31</v>
      </c>
      <c r="C47" s="4">
        <v>5</v>
      </c>
    </row>
    <row r="48" spans="1:3" ht="15" thickBot="1" x14ac:dyDescent="0.35">
      <c r="B48" s="4" t="s">
        <v>32</v>
      </c>
      <c r="C48" s="20">
        <f>SLN(C45,C46,C47)</f>
        <v>8000</v>
      </c>
    </row>
    <row r="49" spans="1:3" ht="15" thickTop="1" x14ac:dyDescent="0.3"/>
    <row r="50" spans="1:3" x14ac:dyDescent="0.3">
      <c r="A50" t="s">
        <v>38</v>
      </c>
      <c r="B50" s="2" t="s">
        <v>9</v>
      </c>
      <c r="C50" s="8" t="s">
        <v>1</v>
      </c>
    </row>
    <row r="51" spans="1:3" x14ac:dyDescent="0.3">
      <c r="B51" s="4" t="s">
        <v>4</v>
      </c>
      <c r="C51" s="5">
        <v>300000</v>
      </c>
    </row>
    <row r="52" spans="1:3" x14ac:dyDescent="0.3">
      <c r="B52" s="4" t="s">
        <v>39</v>
      </c>
      <c r="C52" s="6">
        <v>7.0000000000000007E-2</v>
      </c>
    </row>
    <row r="53" spans="1:3" x14ac:dyDescent="0.3">
      <c r="B53" s="4" t="s">
        <v>12</v>
      </c>
      <c r="C53" s="4">
        <v>120</v>
      </c>
    </row>
    <row r="54" spans="1:3" x14ac:dyDescent="0.3">
      <c r="B54" s="4" t="s">
        <v>6</v>
      </c>
      <c r="C54" s="4">
        <v>10</v>
      </c>
    </row>
    <row r="55" spans="1:3" ht="15" thickBot="1" x14ac:dyDescent="0.35">
      <c r="B55" s="4" t="s">
        <v>49</v>
      </c>
      <c r="C55" s="20">
        <f>-PMT(C52/12,120,C51)</f>
        <v>3483.2543765587216</v>
      </c>
    </row>
    <row r="56" spans="1:3" ht="15" thickTop="1" x14ac:dyDescent="0.3">
      <c r="B56" s="16" t="s">
        <v>50</v>
      </c>
      <c r="C56" s="17">
        <f>-PPMT(C52/12,3,120,C51)</f>
        <v>1753.534656413331</v>
      </c>
    </row>
    <row r="57" spans="1:3" x14ac:dyDescent="0.3">
      <c r="B57" s="4" t="s">
        <v>51</v>
      </c>
      <c r="C57" s="7">
        <f>-IPMT(C52/12,5,120,C51)</f>
        <v>1709.2021469329543</v>
      </c>
    </row>
    <row r="59" spans="1:3" x14ac:dyDescent="0.3">
      <c r="A59" t="s">
        <v>40</v>
      </c>
      <c r="B59" s="2" t="s">
        <v>41</v>
      </c>
      <c r="C59" s="8" t="s">
        <v>1</v>
      </c>
    </row>
    <row r="60" spans="1:3" x14ac:dyDescent="0.3">
      <c r="B60" s="4" t="s">
        <v>4</v>
      </c>
      <c r="C60" s="5">
        <v>100000</v>
      </c>
    </row>
    <row r="61" spans="1:3" x14ac:dyDescent="0.3">
      <c r="B61" s="4" t="s">
        <v>42</v>
      </c>
      <c r="C61" s="6">
        <v>0.14000000000000001</v>
      </c>
    </row>
    <row r="62" spans="1:3" x14ac:dyDescent="0.3">
      <c r="B62" s="4" t="s">
        <v>6</v>
      </c>
      <c r="C62" s="4">
        <v>4</v>
      </c>
    </row>
    <row r="63" spans="1:3" x14ac:dyDescent="0.3">
      <c r="B63" s="4" t="s">
        <v>12</v>
      </c>
      <c r="C63" s="4">
        <v>3</v>
      </c>
    </row>
    <row r="64" spans="1:3" x14ac:dyDescent="0.3">
      <c r="B64" s="12" t="s">
        <v>43</v>
      </c>
      <c r="C64" s="4"/>
    </row>
    <row r="65" spans="2:3" x14ac:dyDescent="0.3">
      <c r="B65" s="4" t="s">
        <v>9</v>
      </c>
      <c r="C65" s="13">
        <f>-PMT(C61/12,C62*12,C60)</f>
        <v>2732.6476495046913</v>
      </c>
    </row>
    <row r="66" spans="2:3" x14ac:dyDescent="0.3">
      <c r="B66" s="4" t="s">
        <v>44</v>
      </c>
      <c r="C66" s="13">
        <f>-PPMT(C61/12,4,C62*12,C60)</f>
        <v>1621.4322461918157</v>
      </c>
    </row>
    <row r="67" spans="2:3" x14ac:dyDescent="0.3">
      <c r="B67" s="4" t="s">
        <v>11</v>
      </c>
      <c r="C67" s="13">
        <f>-IPMT(C61/12,C63,C62*12,C60)</f>
        <v>1129.9139629888932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ushasree paluri</dc:creator>
  <cp:lastModifiedBy>ushasree paluri</cp:lastModifiedBy>
  <dcterms:created xsi:type="dcterms:W3CDTF">2024-03-07T13:37:49Z</dcterms:created>
  <dcterms:modified xsi:type="dcterms:W3CDTF">2024-03-09T07:06:00Z</dcterms:modified>
</cp:coreProperties>
</file>