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df67f90626c250/Documents/"/>
    </mc:Choice>
  </mc:AlternateContent>
  <xr:revisionPtr revIDLastSave="0" documentId="8_{8AFD0F11-F33B-4D69-981D-3560C563162F}" xr6:coauthVersionLast="47" xr6:coauthVersionMax="47" xr10:uidLastSave="{00000000-0000-0000-0000-000000000000}"/>
  <bookViews>
    <workbookView xWindow="-108" yWindow="-108" windowWidth="23256" windowHeight="12456" xr2:uid="{39BEE02E-375C-4FF4-9D22-43DB364F74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57" i="1"/>
  <c r="C56" i="1"/>
  <c r="C55" i="1"/>
  <c r="C48" i="1"/>
  <c r="C42" i="1"/>
  <c r="C37" i="1"/>
  <c r="C32" i="1"/>
  <c r="C26" i="1"/>
  <c r="C19" i="1"/>
  <c r="E11" i="1"/>
  <c r="E10" i="1"/>
  <c r="E9" i="1"/>
  <c r="C5" i="1"/>
</calcChain>
</file>

<file path=xl/sharedStrings.xml><?xml version="1.0" encoding="utf-8"?>
<sst xmlns="http://schemas.openxmlformats.org/spreadsheetml/2006/main" count="81" uniqueCount="53">
  <si>
    <t>Q1</t>
  </si>
  <si>
    <t>EMI CALCULATION</t>
  </si>
  <si>
    <t>CALCULATION</t>
  </si>
  <si>
    <t>PV</t>
  </si>
  <si>
    <t>INTREST RATE</t>
  </si>
  <si>
    <t>NPER</t>
  </si>
  <si>
    <t>PMT VALUE</t>
  </si>
  <si>
    <t>Q2</t>
  </si>
  <si>
    <t>PPMT CALCULATION</t>
  </si>
  <si>
    <t xml:space="preserve">NO OF PAYMENTS </t>
  </si>
  <si>
    <t>Q3</t>
  </si>
  <si>
    <t>IPMT</t>
  </si>
  <si>
    <t>PER</t>
  </si>
  <si>
    <t>IPMT VALUE</t>
  </si>
  <si>
    <t>Q4</t>
  </si>
  <si>
    <t>PMT</t>
  </si>
  <si>
    <t>ANNUAL INTTREST RATE</t>
  </si>
  <si>
    <t>NO OF PAYMENTS</t>
  </si>
  <si>
    <t>Q5</t>
  </si>
  <si>
    <t>CAGR</t>
  </si>
  <si>
    <t>FIRST VALUE</t>
  </si>
  <si>
    <t>ENDING VALUE</t>
  </si>
  <si>
    <t>PERIOD</t>
  </si>
  <si>
    <t>CAGR VALUE</t>
  </si>
  <si>
    <t>Q6</t>
  </si>
  <si>
    <t>EFFECT</t>
  </si>
  <si>
    <t>QUATERLY</t>
  </si>
  <si>
    <t>EFFECT VALUE</t>
  </si>
  <si>
    <t>Q7</t>
  </si>
  <si>
    <t>NOMINAL</t>
  </si>
  <si>
    <t>NOMINAL INT RATE</t>
  </si>
  <si>
    <t>MONTHLY</t>
  </si>
  <si>
    <t>NOMINAL VALUE</t>
  </si>
  <si>
    <t>Q8</t>
  </si>
  <si>
    <t>SLN</t>
  </si>
  <si>
    <t>INITIAL COST</t>
  </si>
  <si>
    <t>SALVAGE VALUE</t>
  </si>
  <si>
    <t xml:space="preserve">LIFE </t>
  </si>
  <si>
    <t>SLN VALUE</t>
  </si>
  <si>
    <t>Q9</t>
  </si>
  <si>
    <t>ANNUAL INTREST RATE</t>
  </si>
  <si>
    <t>TOTAL PAYMENT REQ</t>
  </si>
  <si>
    <t>PRINCIPAL AMT</t>
  </si>
  <si>
    <t>INTREST</t>
  </si>
  <si>
    <t>Q10</t>
  </si>
  <si>
    <t>IPMT,PMT,PPMT</t>
  </si>
  <si>
    <t>ANNUAL INT RATE</t>
  </si>
  <si>
    <t>ANSWERS</t>
  </si>
  <si>
    <t>PPMT[MONTHLY]</t>
  </si>
  <si>
    <t>principal amount</t>
  </si>
  <si>
    <t>interest amount</t>
  </si>
  <si>
    <t>total monthly payment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</si>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</sst>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8" formatCode="_(&quot;$&quot;* #,##0.00_);_(&quot;$&quot;* \(#,##0.00\);_(&quot;$&quot;* &quot;-&quot;??_);_(@_)"/>
    <numFmt numFmtId="169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0" borderId="3" applyNumberFormat="0" applyFill="0" applyAlignment="0" applyProtection="0"/>
    <xf numFmtId="168" fontId="1" fillId="0" borderId="0" applyFont="0" applyFill="0" applyBorder="0" applyAlignment="0" applyProtection="0"/>
  </cellStyleXfs>
  <cellXfs count="23">
    <xf numFmtId="0" fontId="0" fillId="0" borderId="0" xfId="0"/>
    <xf numFmtId="8" fontId="0" fillId="0" borderId="0" xfId="0" applyNumberFormat="1"/>
    <xf numFmtId="0" fontId="0" fillId="0" borderId="0" xfId="0"/>
    <xf numFmtId="0" fontId="0" fillId="0" borderId="0" xfId="0" applyAlignment="1">
      <alignment vertical="center"/>
    </xf>
    <xf numFmtId="0" fontId="0" fillId="3" borderId="4" xfId="0" applyFill="1" applyBorder="1"/>
    <xf numFmtId="169" fontId="3" fillId="2" borderId="4" xfId="2" applyNumberFormat="1" applyBorder="1"/>
    <xf numFmtId="0" fontId="0" fillId="0" borderId="4" xfId="0" applyBorder="1"/>
    <xf numFmtId="3" fontId="0" fillId="0" borderId="4" xfId="0" applyNumberFormat="1" applyBorder="1"/>
    <xf numFmtId="9" fontId="0" fillId="0" borderId="4" xfId="0" applyNumberFormat="1" applyBorder="1"/>
    <xf numFmtId="169" fontId="4" fillId="0" borderId="4" xfId="3" applyNumberFormat="1" applyBorder="1"/>
    <xf numFmtId="0" fontId="3" fillId="2" borderId="4" xfId="2" applyBorder="1"/>
    <xf numFmtId="169" fontId="4" fillId="0" borderId="4" xfId="4" applyNumberFormat="1" applyFont="1" applyBorder="1"/>
    <xf numFmtId="0" fontId="4" fillId="0" borderId="4" xfId="3" applyBorder="1"/>
    <xf numFmtId="0" fontId="0" fillId="0" borderId="4" xfId="0" applyBorder="1" applyAlignment="1">
      <alignment horizontal="center"/>
    </xf>
    <xf numFmtId="10" fontId="0" fillId="0" borderId="4" xfId="0" applyNumberFormat="1" applyBorder="1"/>
    <xf numFmtId="0" fontId="0" fillId="4" borderId="4" xfId="0" applyFill="1" applyBorder="1"/>
    <xf numFmtId="169" fontId="2" fillId="0" borderId="4" xfId="1" applyNumberFormat="1" applyBorder="1"/>
    <xf numFmtId="0" fontId="0" fillId="0" borderId="4" xfId="4" applyNumberFormat="1" applyFont="1" applyBorder="1"/>
    <xf numFmtId="0" fontId="0" fillId="0" borderId="5" xfId="0" applyBorder="1"/>
    <xf numFmtId="169" fontId="4" fillId="0" borderId="5" xfId="3" applyNumberFormat="1" applyBorder="1"/>
    <xf numFmtId="169" fontId="4" fillId="0" borderId="0" xfId="4" applyNumberFormat="1" applyFont="1" applyBorder="1"/>
    <xf numFmtId="10" fontId="4" fillId="0" borderId="3" xfId="3" applyNumberFormat="1"/>
    <xf numFmtId="169" fontId="4" fillId="0" borderId="3" xfId="3" applyNumberFormat="1"/>
  </cellXfs>
  <cellStyles count="5">
    <cellStyle name="Calculation" xfId="2" builtinId="22"/>
    <cellStyle name="Currency 2" xfId="4" xr:uid="{7A280088-BEA3-477B-9186-550750D95623}"/>
    <cellStyle name="Heading 3" xfId="1" builtinId="18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627D-24D8-41BC-A608-FC05541D7D85}">
  <dimension ref="A1:L67"/>
  <sheetViews>
    <sheetView tabSelected="1" topLeftCell="A46" workbookViewId="0">
      <selection activeCell="C67" sqref="C67"/>
    </sheetView>
  </sheetViews>
  <sheetFormatPr defaultRowHeight="14.4" x14ac:dyDescent="0.3"/>
  <cols>
    <col min="1" max="1" width="19.44140625" customWidth="1"/>
    <col min="2" max="2" width="19.88671875" customWidth="1"/>
    <col min="3" max="3" width="27.33203125" customWidth="1"/>
    <col min="4" max="4" width="31.44140625" customWidth="1"/>
    <col min="5" max="5" width="11.109375" bestFit="1" customWidth="1"/>
  </cols>
  <sheetData>
    <row r="1" spans="1:12" x14ac:dyDescent="0.3">
      <c r="A1" s="3" t="s">
        <v>0</v>
      </c>
      <c r="B1" s="4" t="s">
        <v>1</v>
      </c>
      <c r="C1" s="5" t="s">
        <v>2</v>
      </c>
    </row>
    <row r="2" spans="1:12" x14ac:dyDescent="0.3">
      <c r="A2" s="2"/>
      <c r="B2" s="6" t="s">
        <v>3</v>
      </c>
      <c r="C2" s="7">
        <v>150000</v>
      </c>
    </row>
    <row r="3" spans="1:12" x14ac:dyDescent="0.3">
      <c r="A3" s="2"/>
      <c r="B3" s="6" t="s">
        <v>4</v>
      </c>
      <c r="C3" s="8">
        <v>0.08</v>
      </c>
    </row>
    <row r="4" spans="1:12" x14ac:dyDescent="0.3">
      <c r="A4" s="2"/>
      <c r="B4" s="6" t="s">
        <v>5</v>
      </c>
      <c r="C4" s="6">
        <v>3</v>
      </c>
    </row>
    <row r="5" spans="1:12" x14ac:dyDescent="0.3">
      <c r="A5" s="2"/>
      <c r="B5" s="6" t="s">
        <v>6</v>
      </c>
      <c r="C5" s="9">
        <f>-PMT(C3/12,3*12,150000)</f>
        <v>4700.4548192146276</v>
      </c>
    </row>
    <row r="7" spans="1:12" x14ac:dyDescent="0.3">
      <c r="A7" s="3" t="s">
        <v>7</v>
      </c>
      <c r="B7" s="4" t="s">
        <v>8</v>
      </c>
      <c r="C7" s="10" t="s">
        <v>2</v>
      </c>
    </row>
    <row r="8" spans="1:12" x14ac:dyDescent="0.3">
      <c r="A8" s="2"/>
      <c r="B8" s="6" t="s">
        <v>3</v>
      </c>
      <c r="C8" s="7">
        <v>150000</v>
      </c>
    </row>
    <row r="9" spans="1:12" x14ac:dyDescent="0.3">
      <c r="A9" s="2"/>
      <c r="B9" s="6" t="s">
        <v>4</v>
      </c>
      <c r="C9" s="8">
        <v>0.08</v>
      </c>
      <c r="D9" t="s">
        <v>49</v>
      </c>
      <c r="E9" s="1">
        <f>-PPMT(C9/12,1,12,C8)</f>
        <v>12048.264362813159</v>
      </c>
    </row>
    <row r="10" spans="1:12" x14ac:dyDescent="0.3">
      <c r="A10" s="2"/>
      <c r="B10" s="6" t="s">
        <v>5</v>
      </c>
      <c r="C10" s="6">
        <v>3</v>
      </c>
      <c r="D10" t="s">
        <v>50</v>
      </c>
      <c r="E10" s="1">
        <f>-IPMT(C9/12,1,12,C8)</f>
        <v>1000.0000000000001</v>
      </c>
    </row>
    <row r="11" spans="1:12" x14ac:dyDescent="0.3">
      <c r="A11" s="2"/>
      <c r="B11" s="6" t="s">
        <v>9</v>
      </c>
      <c r="C11" s="6">
        <v>36</v>
      </c>
      <c r="D11" t="s">
        <v>51</v>
      </c>
      <c r="E11" s="1">
        <f>SUM(E9:E10)</f>
        <v>13048.264362813159</v>
      </c>
    </row>
    <row r="12" spans="1:12" x14ac:dyDescent="0.3">
      <c r="A12" s="2"/>
      <c r="B12" s="2"/>
      <c r="C12" s="20"/>
    </row>
    <row r="14" spans="1:12" x14ac:dyDescent="0.3">
      <c r="A14" s="2" t="s">
        <v>10</v>
      </c>
      <c r="B14" s="4" t="s">
        <v>11</v>
      </c>
      <c r="C14" s="10" t="s">
        <v>2</v>
      </c>
    </row>
    <row r="15" spans="1:12" x14ac:dyDescent="0.3">
      <c r="A15" s="2"/>
      <c r="B15" s="6" t="s">
        <v>3</v>
      </c>
      <c r="C15" s="7">
        <v>150000</v>
      </c>
    </row>
    <row r="16" spans="1:12" x14ac:dyDescent="0.3">
      <c r="A16" s="2"/>
      <c r="B16" s="6" t="s">
        <v>4</v>
      </c>
      <c r="C16" s="8">
        <v>0.08</v>
      </c>
      <c r="L16" t="s">
        <v>52</v>
      </c>
    </row>
    <row r="17" spans="1:3" x14ac:dyDescent="0.3">
      <c r="A17" s="2"/>
      <c r="B17" s="6" t="s">
        <v>5</v>
      </c>
      <c r="C17" s="6">
        <v>3</v>
      </c>
    </row>
    <row r="18" spans="1:3" x14ac:dyDescent="0.3">
      <c r="A18" s="2"/>
      <c r="B18" s="6" t="s">
        <v>12</v>
      </c>
      <c r="C18" s="6">
        <v>6</v>
      </c>
    </row>
    <row r="19" spans="1:3" x14ac:dyDescent="0.3">
      <c r="A19" s="2"/>
      <c r="B19" s="6" t="s">
        <v>13</v>
      </c>
      <c r="C19" s="9">
        <f>-IPMT(C16/12,1,6,C15)</f>
        <v>1000.0000000000001</v>
      </c>
    </row>
    <row r="21" spans="1:3" x14ac:dyDescent="0.3">
      <c r="A21" s="2" t="s">
        <v>14</v>
      </c>
      <c r="B21" s="4" t="s">
        <v>15</v>
      </c>
      <c r="C21" s="10" t="s">
        <v>2</v>
      </c>
    </row>
    <row r="22" spans="1:3" x14ac:dyDescent="0.3">
      <c r="A22" s="2"/>
      <c r="B22" s="6" t="s">
        <v>3</v>
      </c>
      <c r="C22" s="7">
        <v>200000</v>
      </c>
    </row>
    <row r="23" spans="1:3" x14ac:dyDescent="0.3">
      <c r="A23" s="2"/>
      <c r="B23" s="6" t="s">
        <v>16</v>
      </c>
      <c r="C23" s="8">
        <v>0.1</v>
      </c>
    </row>
    <row r="24" spans="1:3" x14ac:dyDescent="0.3">
      <c r="A24" s="2"/>
      <c r="B24" s="6" t="s">
        <v>17</v>
      </c>
      <c r="C24" s="17">
        <v>60</v>
      </c>
    </row>
    <row r="25" spans="1:3" x14ac:dyDescent="0.3">
      <c r="A25" s="2"/>
      <c r="B25" s="6" t="s">
        <v>5</v>
      </c>
      <c r="C25" s="6">
        <v>5</v>
      </c>
    </row>
    <row r="26" spans="1:3" x14ac:dyDescent="0.3">
      <c r="A26" s="2"/>
      <c r="B26" s="6" t="s">
        <v>6</v>
      </c>
      <c r="C26" s="9">
        <f>-PMT(C23,C24,C22)</f>
        <v>20065.901845100816</v>
      </c>
    </row>
    <row r="28" spans="1:3" x14ac:dyDescent="0.3">
      <c r="A28" s="2" t="s">
        <v>18</v>
      </c>
      <c r="B28" s="4" t="s">
        <v>19</v>
      </c>
      <c r="C28" s="10" t="s">
        <v>2</v>
      </c>
    </row>
    <row r="29" spans="1:3" x14ac:dyDescent="0.3">
      <c r="A29" s="2"/>
      <c r="B29" s="6" t="s">
        <v>20</v>
      </c>
      <c r="C29" s="7">
        <v>10000</v>
      </c>
    </row>
    <row r="30" spans="1:3" x14ac:dyDescent="0.3">
      <c r="A30" s="2"/>
      <c r="B30" s="6" t="s">
        <v>21</v>
      </c>
      <c r="C30" s="7">
        <v>15000</v>
      </c>
    </row>
    <row r="31" spans="1:3" x14ac:dyDescent="0.3">
      <c r="A31" s="2"/>
      <c r="B31" s="6" t="s">
        <v>22</v>
      </c>
      <c r="C31" s="6">
        <v>4</v>
      </c>
    </row>
    <row r="32" spans="1:3" x14ac:dyDescent="0.3">
      <c r="A32" s="2"/>
      <c r="B32" s="6" t="s">
        <v>23</v>
      </c>
      <c r="C32" s="12">
        <f>-(C30/C29^1/C31-1)</f>
        <v>0.625</v>
      </c>
    </row>
    <row r="34" spans="1:3" x14ac:dyDescent="0.3">
      <c r="A34" s="2" t="s">
        <v>24</v>
      </c>
      <c r="B34" s="4" t="s">
        <v>25</v>
      </c>
      <c r="C34" s="10" t="s">
        <v>2</v>
      </c>
    </row>
    <row r="35" spans="1:3" x14ac:dyDescent="0.3">
      <c r="A35" s="2"/>
      <c r="B35" s="6" t="s">
        <v>4</v>
      </c>
      <c r="C35" s="8">
        <v>0.06</v>
      </c>
    </row>
    <row r="36" spans="1:3" x14ac:dyDescent="0.3">
      <c r="A36" s="2"/>
      <c r="B36" s="13" t="s">
        <v>26</v>
      </c>
      <c r="C36" s="6">
        <v>4</v>
      </c>
    </row>
    <row r="37" spans="1:3" ht="15" thickBot="1" x14ac:dyDescent="0.35">
      <c r="A37" s="2"/>
      <c r="B37" s="6" t="s">
        <v>27</v>
      </c>
      <c r="C37" s="21">
        <f>EFFECT(C35,C36)</f>
        <v>6.136355062499943E-2</v>
      </c>
    </row>
    <row r="38" spans="1:3" ht="15" thickTop="1" x14ac:dyDescent="0.3">
      <c r="A38" s="2"/>
      <c r="B38" s="2"/>
      <c r="C38" s="2"/>
    </row>
    <row r="39" spans="1:3" x14ac:dyDescent="0.3">
      <c r="A39" s="2" t="s">
        <v>28</v>
      </c>
      <c r="B39" s="4" t="s">
        <v>29</v>
      </c>
      <c r="C39" s="10" t="s">
        <v>2</v>
      </c>
    </row>
    <row r="40" spans="1:3" x14ac:dyDescent="0.3">
      <c r="A40" s="2"/>
      <c r="B40" s="6" t="s">
        <v>30</v>
      </c>
      <c r="C40" s="14">
        <v>9.5000000000000001E-2</v>
      </c>
    </row>
    <row r="41" spans="1:3" x14ac:dyDescent="0.3">
      <c r="A41" s="2"/>
      <c r="B41" s="6" t="s">
        <v>31</v>
      </c>
      <c r="C41" s="6">
        <v>12</v>
      </c>
    </row>
    <row r="42" spans="1:3" ht="15" thickBot="1" x14ac:dyDescent="0.35">
      <c r="A42" s="2"/>
      <c r="B42" s="6" t="s">
        <v>32</v>
      </c>
      <c r="C42" s="21">
        <f>NOMINAL(C40,C41)</f>
        <v>9.1098411486990827E-2</v>
      </c>
    </row>
    <row r="43" spans="1:3" ht="15" thickTop="1" x14ac:dyDescent="0.3">
      <c r="A43" s="2"/>
      <c r="B43" s="2"/>
      <c r="C43" s="2"/>
    </row>
    <row r="44" spans="1:3" x14ac:dyDescent="0.3">
      <c r="A44" s="2" t="s">
        <v>33</v>
      </c>
      <c r="B44" s="4" t="s">
        <v>34</v>
      </c>
      <c r="C44" s="10" t="s">
        <v>2</v>
      </c>
    </row>
    <row r="45" spans="1:3" x14ac:dyDescent="0.3">
      <c r="A45" s="2"/>
      <c r="B45" s="6" t="s">
        <v>35</v>
      </c>
      <c r="C45" s="7">
        <v>50000</v>
      </c>
    </row>
    <row r="46" spans="1:3" x14ac:dyDescent="0.3">
      <c r="A46" s="2"/>
      <c r="B46" s="6" t="s">
        <v>36</v>
      </c>
      <c r="C46" s="7">
        <v>10000</v>
      </c>
    </row>
    <row r="47" spans="1:3" x14ac:dyDescent="0.3">
      <c r="A47" s="2"/>
      <c r="B47" s="6" t="s">
        <v>37</v>
      </c>
      <c r="C47" s="6">
        <v>5</v>
      </c>
    </row>
    <row r="48" spans="1:3" ht="15" thickBot="1" x14ac:dyDescent="0.35">
      <c r="A48" s="2"/>
      <c r="B48" s="6" t="s">
        <v>38</v>
      </c>
      <c r="C48" s="22">
        <f>SLN(C45,C46,C47)</f>
        <v>8000</v>
      </c>
    </row>
    <row r="49" spans="1:3" ht="15" thickTop="1" x14ac:dyDescent="0.3">
      <c r="A49" s="2"/>
      <c r="B49" s="2"/>
      <c r="C49" s="2"/>
    </row>
    <row r="50" spans="1:3" x14ac:dyDescent="0.3">
      <c r="A50" s="2" t="s">
        <v>39</v>
      </c>
      <c r="B50" s="4" t="s">
        <v>15</v>
      </c>
      <c r="C50" s="10" t="s">
        <v>2</v>
      </c>
    </row>
    <row r="51" spans="1:3" x14ac:dyDescent="0.3">
      <c r="A51" s="2"/>
      <c r="B51" s="6" t="s">
        <v>3</v>
      </c>
      <c r="C51" s="7">
        <v>300000</v>
      </c>
    </row>
    <row r="52" spans="1:3" x14ac:dyDescent="0.3">
      <c r="A52" s="2"/>
      <c r="B52" s="6" t="s">
        <v>40</v>
      </c>
      <c r="C52" s="8">
        <v>7.0000000000000007E-2</v>
      </c>
    </row>
    <row r="53" spans="1:3" x14ac:dyDescent="0.3">
      <c r="A53" s="2"/>
      <c r="B53" s="6" t="s">
        <v>12</v>
      </c>
      <c r="C53" s="6">
        <v>120</v>
      </c>
    </row>
    <row r="54" spans="1:3" x14ac:dyDescent="0.3">
      <c r="A54" s="2"/>
      <c r="B54" s="6" t="s">
        <v>5</v>
      </c>
      <c r="C54" s="6">
        <v>10</v>
      </c>
    </row>
    <row r="55" spans="1:3" x14ac:dyDescent="0.3">
      <c r="A55" s="2"/>
      <c r="B55" s="6" t="s">
        <v>41</v>
      </c>
      <c r="C55" s="11">
        <f>-PMT(C52/12,120,C51)</f>
        <v>3483.2543765587216</v>
      </c>
    </row>
    <row r="56" spans="1:3" x14ac:dyDescent="0.3">
      <c r="A56" s="2"/>
      <c r="B56" s="18" t="s">
        <v>42</v>
      </c>
      <c r="C56" s="19">
        <f>-PPMT(C52/12,3,120,C51)</f>
        <v>1753.534656413331</v>
      </c>
    </row>
    <row r="57" spans="1:3" x14ac:dyDescent="0.3">
      <c r="A57" s="2"/>
      <c r="B57" s="6" t="s">
        <v>43</v>
      </c>
      <c r="C57" s="9">
        <f>-IPMT(C52/12,5,120,C51)</f>
        <v>1709.2021469329543</v>
      </c>
    </row>
    <row r="59" spans="1:3" x14ac:dyDescent="0.3">
      <c r="A59" s="2" t="s">
        <v>44</v>
      </c>
      <c r="B59" s="4" t="s">
        <v>45</v>
      </c>
      <c r="C59" s="10" t="s">
        <v>2</v>
      </c>
    </row>
    <row r="60" spans="1:3" x14ac:dyDescent="0.3">
      <c r="A60" s="2"/>
      <c r="B60" s="6" t="s">
        <v>3</v>
      </c>
      <c r="C60" s="7">
        <v>100000</v>
      </c>
    </row>
    <row r="61" spans="1:3" x14ac:dyDescent="0.3">
      <c r="A61" s="2"/>
      <c r="B61" s="6" t="s">
        <v>46</v>
      </c>
      <c r="C61" s="8">
        <v>0.14000000000000001</v>
      </c>
    </row>
    <row r="62" spans="1:3" x14ac:dyDescent="0.3">
      <c r="A62" s="2"/>
      <c r="B62" s="6" t="s">
        <v>5</v>
      </c>
      <c r="C62" s="6">
        <v>4</v>
      </c>
    </row>
    <row r="63" spans="1:3" x14ac:dyDescent="0.3">
      <c r="A63" s="2"/>
      <c r="B63" s="6" t="s">
        <v>12</v>
      </c>
      <c r="C63" s="6">
        <v>3</v>
      </c>
    </row>
    <row r="64" spans="1:3" x14ac:dyDescent="0.3">
      <c r="A64" s="2"/>
      <c r="B64" s="15" t="s">
        <v>47</v>
      </c>
      <c r="C64" s="16"/>
    </row>
    <row r="65" spans="2:3" x14ac:dyDescent="0.3">
      <c r="B65" s="6" t="s">
        <v>15</v>
      </c>
      <c r="C65" s="1">
        <f>-PMT(C61/12,C62*12,C60)</f>
        <v>2732.6476495046913</v>
      </c>
    </row>
    <row r="66" spans="2:3" x14ac:dyDescent="0.3">
      <c r="B66" s="6" t="s">
        <v>48</v>
      </c>
      <c r="C66" s="16">
        <f>-PPMT(C61/12,4,C62*12,C60)</f>
        <v>1621.4322461918157</v>
      </c>
    </row>
    <row r="67" spans="2:3" x14ac:dyDescent="0.3">
      <c r="B67" s="6" t="s">
        <v>11</v>
      </c>
      <c r="C67" s="16">
        <f>-IPMT(C61/12,C63,C62*12,C60)</f>
        <v>1129.9139629888932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Boddeti</dc:creator>
  <cp:lastModifiedBy>Nandini Boddeti</cp:lastModifiedBy>
  <dcterms:created xsi:type="dcterms:W3CDTF">2024-03-09T06:39:28Z</dcterms:created>
  <dcterms:modified xsi:type="dcterms:W3CDTF">2024-03-09T07:08:35Z</dcterms:modified>
</cp:coreProperties>
</file>