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e090769c809e3e/Documents/"/>
    </mc:Choice>
  </mc:AlternateContent>
  <xr:revisionPtr revIDLastSave="96" documentId="8_{9E2F86FC-30A0-4886-B5AF-6D643EABEACB}" xr6:coauthVersionLast="47" xr6:coauthVersionMax="47" xr10:uidLastSave="{A675C0ED-DC2C-40ED-B4BA-626BC71FD388}"/>
  <bookViews>
    <workbookView xWindow="-108" yWindow="-108" windowWidth="23256" windowHeight="12456" xr2:uid="{83DCEE39-6C75-4B57-8CCE-DF9412628E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0" i="1" l="1"/>
  <c r="C69" i="1"/>
  <c r="C68" i="1"/>
  <c r="C59" i="1"/>
  <c r="C61" i="1"/>
  <c r="C60" i="1"/>
  <c r="C28" i="1"/>
  <c r="C21" i="1"/>
  <c r="C13" i="1"/>
  <c r="C12" i="1"/>
  <c r="C14" i="1" s="1"/>
  <c r="C51" i="1"/>
  <c r="C45" i="1"/>
  <c r="C40" i="1"/>
  <c r="C34" i="1"/>
  <c r="C5" i="1"/>
</calcChain>
</file>

<file path=xl/sharedStrings.xml><?xml version="1.0" encoding="utf-8"?>
<sst xmlns="http://schemas.openxmlformats.org/spreadsheetml/2006/main" count="79" uniqueCount="50">
  <si>
    <t>Q1</t>
  </si>
  <si>
    <t>EMI</t>
  </si>
  <si>
    <t>CALCULATION</t>
  </si>
  <si>
    <t>PV</t>
  </si>
  <si>
    <t>INT RATE</t>
  </si>
  <si>
    <t>NPER</t>
  </si>
  <si>
    <t>PMT</t>
  </si>
  <si>
    <t>Q2</t>
  </si>
  <si>
    <t>NPER[IN YEARS]</t>
  </si>
  <si>
    <t>NO OF PAYMENTS</t>
  </si>
  <si>
    <t>Q3</t>
  </si>
  <si>
    <t>PER</t>
  </si>
  <si>
    <t>IPMT</t>
  </si>
  <si>
    <t>Q4</t>
  </si>
  <si>
    <t>ANNUAL INT RATE</t>
  </si>
  <si>
    <t>Q5</t>
  </si>
  <si>
    <t>CAGR</t>
  </si>
  <si>
    <t>FIRST VALUE</t>
  </si>
  <si>
    <t>END VALUE</t>
  </si>
  <si>
    <t>PERIOD</t>
  </si>
  <si>
    <t>Q6</t>
  </si>
  <si>
    <t>EFFECT</t>
  </si>
  <si>
    <t>INTREST RATE</t>
  </si>
  <si>
    <t xml:space="preserve">                                                QUATERLY</t>
  </si>
  <si>
    <t>EFFECT VALUE</t>
  </si>
  <si>
    <t>Q7</t>
  </si>
  <si>
    <t>NOMINAL</t>
  </si>
  <si>
    <t>NOM INTREST RATE</t>
  </si>
  <si>
    <t>MONTHLY</t>
  </si>
  <si>
    <t>VALUE</t>
  </si>
  <si>
    <t>Q8</t>
  </si>
  <si>
    <t>DEPRECIATION</t>
  </si>
  <si>
    <t>INITIAL COST</t>
  </si>
  <si>
    <t>SCRAPE VALUE</t>
  </si>
  <si>
    <t>LIFE</t>
  </si>
  <si>
    <t>SLN</t>
  </si>
  <si>
    <t>Q9</t>
  </si>
  <si>
    <t>ANN INT RATE</t>
  </si>
  <si>
    <t>PRINCIPAL AMT</t>
  </si>
  <si>
    <t>INTREST AMT</t>
  </si>
  <si>
    <t>TOTAL PAYMENT</t>
  </si>
  <si>
    <t>NO OF MONTHLY PAYMENTS</t>
  </si>
  <si>
    <t>TOTAL MONTHLY PAYMENTS</t>
  </si>
  <si>
    <t>PRINCIPAL PORTION</t>
  </si>
  <si>
    <t>INTREST PORTION</t>
  </si>
  <si>
    <t>Q10</t>
  </si>
  <si>
    <t>PMT PPMT IPMT</t>
  </si>
  <si>
    <t>PAYMENT</t>
  </si>
  <si>
    <t>PRINCIPAL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</si>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</sst>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9B3C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9CEDF"/>
        <bgColor indexed="64"/>
      </patternFill>
    </fill>
    <fill>
      <patternFill patternType="solid">
        <fgColor rgb="FFB6E7B5"/>
        <bgColor indexed="64"/>
      </patternFill>
    </fill>
    <fill>
      <patternFill patternType="solid">
        <fgColor rgb="FFDCB3E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4" borderId="1" xfId="0" applyFill="1" applyBorder="1"/>
    <xf numFmtId="3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/>
    <xf numFmtId="0" fontId="1" fillId="2" borderId="1" xfId="2" applyBorder="1"/>
    <xf numFmtId="0" fontId="2" fillId="0" borderId="1" xfId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10" fontId="0" fillId="0" borderId="1" xfId="0" applyNumberFormat="1" applyBorder="1"/>
    <xf numFmtId="0" fontId="0" fillId="5" borderId="1" xfId="0" applyFill="1" applyBorder="1"/>
    <xf numFmtId="0" fontId="0" fillId="6" borderId="1" xfId="0" applyFill="1" applyBorder="1"/>
    <xf numFmtId="0" fontId="1" fillId="3" borderId="1" xfId="3" applyBorder="1"/>
    <xf numFmtId="0" fontId="1" fillId="0" borderId="1" xfId="2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64" fontId="0" fillId="0" borderId="1" xfId="4" applyNumberFormat="1" applyFont="1" applyBorder="1"/>
  </cellXfs>
  <cellStyles count="5">
    <cellStyle name="20% - Accent4" xfId="2" builtinId="42"/>
    <cellStyle name="20% - Accent6" xfId="3" builtinId="50"/>
    <cellStyle name="Currency" xfId="4" builtinId="4"/>
    <cellStyle name="Normal" xfId="0" builtinId="0"/>
    <cellStyle name="Warning Text" xfId="1" builtinId="11"/>
  </cellStyles>
  <dxfs count="0"/>
  <tableStyles count="0" defaultTableStyle="TableStyleMedium2" defaultPivotStyle="PivotStyleLight16"/>
  <colors>
    <mruColors>
      <color rgb="FFDCB3E7"/>
      <color rgb="FFB6E7B5"/>
      <color rgb="FFE9B3CF"/>
      <color rgb="FFA9CED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239B2-3557-4869-A8DE-FDC174B051F6}">
  <dimension ref="A1:C70"/>
  <sheetViews>
    <sheetView tabSelected="1" topLeftCell="A54" workbookViewId="0">
      <selection activeCell="E68" sqref="E68"/>
    </sheetView>
  </sheetViews>
  <sheetFormatPr defaultRowHeight="14.4" x14ac:dyDescent="0.3"/>
  <cols>
    <col min="1" max="1" width="15.5546875" customWidth="1"/>
    <col min="2" max="2" width="24.21875" customWidth="1"/>
    <col min="3" max="3" width="26" customWidth="1"/>
    <col min="4" max="4" width="21.44140625" customWidth="1"/>
    <col min="5" max="5" width="23" customWidth="1"/>
  </cols>
  <sheetData>
    <row r="1" spans="1:3" x14ac:dyDescent="0.3">
      <c r="A1" t="s">
        <v>0</v>
      </c>
      <c r="B1" s="2" t="s">
        <v>1</v>
      </c>
      <c r="C1" s="7" t="s">
        <v>2</v>
      </c>
    </row>
    <row r="2" spans="1:3" x14ac:dyDescent="0.3">
      <c r="B2" s="1" t="s">
        <v>3</v>
      </c>
      <c r="C2" s="3">
        <v>150000</v>
      </c>
    </row>
    <row r="3" spans="1:3" x14ac:dyDescent="0.3">
      <c r="B3" s="1" t="s">
        <v>4</v>
      </c>
      <c r="C3" s="4">
        <v>0.08</v>
      </c>
    </row>
    <row r="4" spans="1:3" x14ac:dyDescent="0.3">
      <c r="B4" s="1" t="s">
        <v>5</v>
      </c>
      <c r="C4" s="1">
        <v>3</v>
      </c>
    </row>
    <row r="5" spans="1:3" x14ac:dyDescent="0.3">
      <c r="B5" s="6" t="s">
        <v>6</v>
      </c>
      <c r="C5" s="5">
        <f>-PMT(C3/12,C4*12,C2)</f>
        <v>4700.4548192146276</v>
      </c>
    </row>
    <row r="7" spans="1:3" x14ac:dyDescent="0.3">
      <c r="A7" t="s">
        <v>7</v>
      </c>
      <c r="B7" s="2" t="s">
        <v>1</v>
      </c>
      <c r="C7" s="7" t="s">
        <v>2</v>
      </c>
    </row>
    <row r="8" spans="1:3" x14ac:dyDescent="0.3">
      <c r="B8" s="1" t="s">
        <v>3</v>
      </c>
      <c r="C8" s="3">
        <v>150000</v>
      </c>
    </row>
    <row r="9" spans="1:3" x14ac:dyDescent="0.3">
      <c r="B9" s="1" t="s">
        <v>4</v>
      </c>
      <c r="C9" s="4">
        <v>0.08</v>
      </c>
    </row>
    <row r="10" spans="1:3" x14ac:dyDescent="0.3">
      <c r="B10" s="1" t="s">
        <v>8</v>
      </c>
      <c r="C10" s="1">
        <v>3</v>
      </c>
    </row>
    <row r="11" spans="1:3" x14ac:dyDescent="0.3">
      <c r="B11" s="1" t="s">
        <v>9</v>
      </c>
      <c r="C11" s="1">
        <v>36</v>
      </c>
    </row>
    <row r="12" spans="1:3" x14ac:dyDescent="0.3">
      <c r="B12" s="6" t="s">
        <v>38</v>
      </c>
      <c r="C12" s="5">
        <f>-PPMT(C9/12,1,12,,C8)</f>
        <v>12048.264362813159</v>
      </c>
    </row>
    <row r="13" spans="1:3" x14ac:dyDescent="0.3">
      <c r="B13" s="11" t="s">
        <v>39</v>
      </c>
      <c r="C13" s="5">
        <f>-IPMT(C9/12,1,12,C8)</f>
        <v>1000.0000000000001</v>
      </c>
    </row>
    <row r="14" spans="1:3" x14ac:dyDescent="0.3">
      <c r="B14" s="12" t="s">
        <v>40</v>
      </c>
      <c r="C14" s="5">
        <f>SUM(C8:C13)</f>
        <v>163087.34436281314</v>
      </c>
    </row>
    <row r="16" spans="1:3" x14ac:dyDescent="0.3">
      <c r="A16" t="s">
        <v>10</v>
      </c>
      <c r="B16" s="2" t="s">
        <v>1</v>
      </c>
      <c r="C16" s="7" t="s">
        <v>2</v>
      </c>
    </row>
    <row r="17" spans="1:3" x14ac:dyDescent="0.3">
      <c r="B17" s="1" t="s">
        <v>3</v>
      </c>
      <c r="C17" s="3">
        <v>150000</v>
      </c>
    </row>
    <row r="18" spans="1:3" x14ac:dyDescent="0.3">
      <c r="B18" s="1" t="s">
        <v>4</v>
      </c>
      <c r="C18" s="4">
        <v>0.08</v>
      </c>
    </row>
    <row r="19" spans="1:3" x14ac:dyDescent="0.3">
      <c r="B19" s="1" t="s">
        <v>5</v>
      </c>
      <c r="C19" s="1">
        <v>3</v>
      </c>
    </row>
    <row r="20" spans="1:3" x14ac:dyDescent="0.3">
      <c r="B20" s="1" t="s">
        <v>11</v>
      </c>
      <c r="C20" s="1">
        <v>6</v>
      </c>
    </row>
    <row r="21" spans="1:3" x14ac:dyDescent="0.3">
      <c r="B21" s="6" t="s">
        <v>12</v>
      </c>
      <c r="C21" s="5">
        <f>-IPMT(C18/12,1,6,C17)</f>
        <v>1000.0000000000001</v>
      </c>
    </row>
    <row r="23" spans="1:3" x14ac:dyDescent="0.3">
      <c r="A23" t="s">
        <v>13</v>
      </c>
      <c r="B23" s="2" t="s">
        <v>1</v>
      </c>
      <c r="C23" s="7" t="s">
        <v>2</v>
      </c>
    </row>
    <row r="24" spans="1:3" x14ac:dyDescent="0.3">
      <c r="B24" s="1" t="s">
        <v>3</v>
      </c>
      <c r="C24" s="3">
        <v>200000</v>
      </c>
    </row>
    <row r="25" spans="1:3" x14ac:dyDescent="0.3">
      <c r="B25" s="1" t="s">
        <v>14</v>
      </c>
      <c r="C25" s="4">
        <v>0.1</v>
      </c>
    </row>
    <row r="26" spans="1:3" x14ac:dyDescent="0.3">
      <c r="B26" s="1" t="s">
        <v>9</v>
      </c>
      <c r="C26" s="1">
        <v>60</v>
      </c>
    </row>
    <row r="27" spans="1:3" x14ac:dyDescent="0.3">
      <c r="B27" s="1" t="s">
        <v>5</v>
      </c>
      <c r="C27" s="1">
        <v>5</v>
      </c>
    </row>
    <row r="28" spans="1:3" x14ac:dyDescent="0.3">
      <c r="B28" s="6" t="s">
        <v>6</v>
      </c>
      <c r="C28" s="5">
        <f>-PMT(C25,C26,C24)</f>
        <v>20065.901845100816</v>
      </c>
    </row>
    <row r="30" spans="1:3" x14ac:dyDescent="0.3">
      <c r="A30" t="s">
        <v>15</v>
      </c>
      <c r="B30" s="2" t="s">
        <v>16</v>
      </c>
      <c r="C30" s="7" t="s">
        <v>2</v>
      </c>
    </row>
    <row r="31" spans="1:3" x14ac:dyDescent="0.3">
      <c r="B31" s="1" t="s">
        <v>17</v>
      </c>
      <c r="C31" s="3">
        <v>10000</v>
      </c>
    </row>
    <row r="32" spans="1:3" x14ac:dyDescent="0.3">
      <c r="B32" s="1" t="s">
        <v>18</v>
      </c>
      <c r="C32" s="3">
        <v>15000</v>
      </c>
    </row>
    <row r="33" spans="1:3" x14ac:dyDescent="0.3">
      <c r="B33" s="1" t="s">
        <v>19</v>
      </c>
      <c r="C33" s="1">
        <v>4</v>
      </c>
    </row>
    <row r="34" spans="1:3" x14ac:dyDescent="0.3">
      <c r="B34" s="6" t="s">
        <v>16</v>
      </c>
      <c r="C34" s="10">
        <f>_xlfn.RRI(C33,C31,C32)</f>
        <v>0.1066819197003217</v>
      </c>
    </row>
    <row r="36" spans="1:3" x14ac:dyDescent="0.3">
      <c r="A36" t="s">
        <v>20</v>
      </c>
      <c r="B36" s="2" t="s">
        <v>21</v>
      </c>
      <c r="C36" s="8" t="s">
        <v>2</v>
      </c>
    </row>
    <row r="37" spans="1:3" x14ac:dyDescent="0.3">
      <c r="B37" s="1" t="s">
        <v>22</v>
      </c>
      <c r="C37" s="4">
        <v>0.06</v>
      </c>
    </row>
    <row r="38" spans="1:3" x14ac:dyDescent="0.3">
      <c r="B38" s="9" t="s">
        <v>23</v>
      </c>
      <c r="C38" s="1"/>
    </row>
    <row r="39" spans="1:3" x14ac:dyDescent="0.3">
      <c r="B39" s="1"/>
      <c r="C39" s="1"/>
    </row>
    <row r="40" spans="1:3" x14ac:dyDescent="0.3">
      <c r="B40" s="6" t="s">
        <v>24</v>
      </c>
      <c r="C40" s="10">
        <f>EFFECT(C37,4)</f>
        <v>6.136355062499943E-2</v>
      </c>
    </row>
    <row r="42" spans="1:3" x14ac:dyDescent="0.3">
      <c r="A42" t="s">
        <v>25</v>
      </c>
      <c r="B42" s="2" t="s">
        <v>26</v>
      </c>
      <c r="C42" s="8" t="s">
        <v>2</v>
      </c>
    </row>
    <row r="43" spans="1:3" x14ac:dyDescent="0.3">
      <c r="B43" s="1" t="s">
        <v>27</v>
      </c>
      <c r="C43" s="10">
        <v>9.5000000000000001E-2</v>
      </c>
    </row>
    <row r="44" spans="1:3" x14ac:dyDescent="0.3">
      <c r="B44" s="1" t="s">
        <v>28</v>
      </c>
      <c r="C44" s="1">
        <v>12</v>
      </c>
    </row>
    <row r="45" spans="1:3" x14ac:dyDescent="0.3">
      <c r="B45" s="6" t="s">
        <v>29</v>
      </c>
      <c r="C45" s="10">
        <f>NOMINAL(C43,C44)</f>
        <v>9.1098411486990827E-2</v>
      </c>
    </row>
    <row r="47" spans="1:3" x14ac:dyDescent="0.3">
      <c r="A47" t="s">
        <v>30</v>
      </c>
      <c r="B47" s="2" t="s">
        <v>31</v>
      </c>
      <c r="C47" s="8" t="s">
        <v>2</v>
      </c>
    </row>
    <row r="48" spans="1:3" x14ac:dyDescent="0.3">
      <c r="B48" s="1" t="s">
        <v>32</v>
      </c>
      <c r="C48" s="3">
        <v>50000</v>
      </c>
    </row>
    <row r="49" spans="1:3" x14ac:dyDescent="0.3">
      <c r="B49" s="1" t="s">
        <v>33</v>
      </c>
      <c r="C49" s="3">
        <v>10000</v>
      </c>
    </row>
    <row r="50" spans="1:3" x14ac:dyDescent="0.3">
      <c r="B50" s="1" t="s">
        <v>34</v>
      </c>
      <c r="C50" s="1">
        <v>5</v>
      </c>
    </row>
    <row r="51" spans="1:3" x14ac:dyDescent="0.3">
      <c r="B51" s="6" t="s">
        <v>35</v>
      </c>
      <c r="C51" s="5">
        <f>SLN(C48,C49,C50)</f>
        <v>8000</v>
      </c>
    </row>
    <row r="54" spans="1:3" x14ac:dyDescent="0.3">
      <c r="A54" t="s">
        <v>36</v>
      </c>
      <c r="B54" s="2" t="s">
        <v>1</v>
      </c>
      <c r="C54" s="8" t="s">
        <v>2</v>
      </c>
    </row>
    <row r="55" spans="1:3" x14ac:dyDescent="0.3">
      <c r="B55" s="1" t="s">
        <v>3</v>
      </c>
      <c r="C55" s="3">
        <v>300000</v>
      </c>
    </row>
    <row r="56" spans="1:3" x14ac:dyDescent="0.3">
      <c r="B56" s="1" t="s">
        <v>37</v>
      </c>
      <c r="C56" s="4">
        <v>7.0000000000000007E-2</v>
      </c>
    </row>
    <row r="57" spans="1:3" x14ac:dyDescent="0.3">
      <c r="B57" s="1" t="s">
        <v>5</v>
      </c>
      <c r="C57" s="1">
        <v>10</v>
      </c>
    </row>
    <row r="58" spans="1:3" x14ac:dyDescent="0.3">
      <c r="B58" s="14" t="s">
        <v>41</v>
      </c>
      <c r="C58" s="1">
        <v>120</v>
      </c>
    </row>
    <row r="59" spans="1:3" x14ac:dyDescent="0.3">
      <c r="B59" s="13" t="s">
        <v>42</v>
      </c>
      <c r="C59" s="5">
        <f>-PMT(C56/12,C57,C55)</f>
        <v>30970.896928133068</v>
      </c>
    </row>
    <row r="60" spans="1:3" x14ac:dyDescent="0.3">
      <c r="B60" s="15" t="s">
        <v>43</v>
      </c>
      <c r="C60" s="5">
        <f>-PPMT(C56/12,3,120,C55)</f>
        <v>1753.534656413331</v>
      </c>
    </row>
    <row r="61" spans="1:3" x14ac:dyDescent="0.3">
      <c r="B61" s="12" t="s">
        <v>44</v>
      </c>
      <c r="C61" s="5">
        <f>-IPMT(C56/12,5,120,C55)</f>
        <v>1709.2021469329543</v>
      </c>
    </row>
    <row r="63" spans="1:3" x14ac:dyDescent="0.3">
      <c r="A63" t="s">
        <v>45</v>
      </c>
      <c r="B63" s="2" t="s">
        <v>46</v>
      </c>
      <c r="C63" s="8" t="s">
        <v>2</v>
      </c>
    </row>
    <row r="64" spans="1:3" x14ac:dyDescent="0.3">
      <c r="B64" s="1" t="s">
        <v>3</v>
      </c>
      <c r="C64" s="3">
        <v>100000</v>
      </c>
    </row>
    <row r="65" spans="2:3" x14ac:dyDescent="0.3">
      <c r="B65" s="1" t="s">
        <v>22</v>
      </c>
      <c r="C65" s="4">
        <v>0.1</v>
      </c>
    </row>
    <row r="66" spans="2:3" x14ac:dyDescent="0.3">
      <c r="B66" s="1" t="s">
        <v>5</v>
      </c>
      <c r="C66" s="1">
        <v>3</v>
      </c>
    </row>
    <row r="67" spans="2:3" x14ac:dyDescent="0.3">
      <c r="B67" s="1" t="s">
        <v>9</v>
      </c>
      <c r="C67" s="1">
        <v>12</v>
      </c>
    </row>
    <row r="68" spans="2:3" x14ac:dyDescent="0.3">
      <c r="B68" s="16" t="s">
        <v>47</v>
      </c>
      <c r="C68" s="5">
        <f>-PMT(C65/12,C66*12,C64)</f>
        <v>3226.7187193837485</v>
      </c>
    </row>
    <row r="69" spans="2:3" x14ac:dyDescent="0.3">
      <c r="B69" s="17" t="s">
        <v>48</v>
      </c>
      <c r="C69" s="5">
        <f>-PPMT(C65/12,1,C66*12,C64)</f>
        <v>2393.3853860504155</v>
      </c>
    </row>
    <row r="70" spans="2:3" x14ac:dyDescent="0.3">
      <c r="B70" s="18" t="s">
        <v>49</v>
      </c>
      <c r="C70" s="19">
        <f>-IPMT(C65/C67,1,C66*C67,C64)</f>
        <v>833.33333333333337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ushasree paluri</dc:creator>
  <cp:lastModifiedBy>ushasree paluri</cp:lastModifiedBy>
  <dcterms:created xsi:type="dcterms:W3CDTF">2024-03-08T07:54:08Z</dcterms:created>
  <dcterms:modified xsi:type="dcterms:W3CDTF">2024-03-09T05:04:54Z</dcterms:modified>
</cp:coreProperties>
</file>