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Лист0" sheetId="2" r:id="rId5"/>
    <sheet state="visible" name="Лист0_5" sheetId="3" r:id="rId6"/>
    <sheet state="visible" name="Лист1" sheetId="4" r:id="rId7"/>
    <sheet state="visible" name="Лист1_5" sheetId="5" r:id="rId8"/>
    <sheet state="visible" name="Лист2" sheetId="6" r:id="rId9"/>
    <sheet state="visible" name="Лист2_5" sheetId="7" r:id="rId10"/>
    <sheet state="visible" name="Лист3" sheetId="8" r:id="rId11"/>
    <sheet state="visible" name="Лист4" sheetId="9" r:id="rId12"/>
    <sheet state="visible" name="Лист5" sheetId="10" r:id="rId13"/>
    <sheet state="visible" name="Лист6" sheetId="11" r:id="rId14"/>
    <sheet state="visible" name="Лист3_5" sheetId="12" r:id="rId15"/>
  </sheets>
  <definedNames/>
  <calcPr/>
</workbook>
</file>

<file path=xl/sharedStrings.xml><?xml version="1.0" encoding="utf-8"?>
<sst xmlns="http://schemas.openxmlformats.org/spreadsheetml/2006/main" count="106" uniqueCount="30">
  <si>
    <t>открытый колл.</t>
  </si>
  <si>
    <t xml:space="preserve">t </t>
  </si>
  <si>
    <t>sec</t>
  </si>
  <si>
    <t>с поглотителем, фон</t>
  </si>
  <si>
    <t>n</t>
  </si>
  <si>
    <t>t, c</t>
  </si>
  <si>
    <t>N_0</t>
  </si>
  <si>
    <t>n_фон</t>
  </si>
  <si>
    <t>N, \frac{part}{c}</t>
  </si>
  <si>
    <t>d, mm</t>
  </si>
  <si>
    <t>N_1</t>
  </si>
  <si>
    <t>N_2</t>
  </si>
  <si>
    <t>N_3</t>
  </si>
  <si>
    <t>t_1, c</t>
  </si>
  <si>
    <t>t_2, c</t>
  </si>
  <si>
    <t>t_3, c</t>
  </si>
  <si>
    <t>&lt;N&gt;</t>
  </si>
  <si>
    <t>&lt;t&gt;, c</t>
  </si>
  <si>
    <t>свинец</t>
  </si>
  <si>
    <t>\frac{part}{c}</t>
  </si>
  <si>
    <t>железо</t>
  </si>
  <si>
    <t>N</t>
  </si>
  <si>
    <t>d, cm</t>
  </si>
  <si>
    <t>ln(N_0/N)</t>
  </si>
  <si>
    <t>\sigma_{d}, см</t>
  </si>
  <si>
    <t>\sigma_{ln(N_0/N)}</t>
  </si>
  <si>
    <t>Алюминий</t>
  </si>
  <si>
    <t>\frac{n}{sec}</t>
  </si>
  <si>
    <t>Свинец</t>
  </si>
  <si>
    <t>Железо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</si>
</sst>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/>
    <font>
      <sz val="11.0"/>
      <color rgb="FF000000"/>
      <name val="Inconsolata"/>
    </font>
    <font>
      <sz val="11.0"/>
      <color theme="1"/>
      <name val="Sans-serif"/>
    </font>
    <font>
      <sz val="11.0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6" width="7.63"/>
  </cols>
  <sheetData>
    <row r="1">
      <c r="A1" s="1" t="s">
        <v>0</v>
      </c>
      <c r="B1" s="1">
        <v>926845.0</v>
      </c>
      <c r="C1" s="1">
        <v>890185.0</v>
      </c>
      <c r="D1" s="1">
        <v>882176.0</v>
      </c>
      <c r="F1" s="1" t="s">
        <v>1</v>
      </c>
      <c r="G1" s="1">
        <v>60.0</v>
      </c>
      <c r="H1" s="1" t="s">
        <v>2</v>
      </c>
    </row>
    <row r="2">
      <c r="A2" s="1" t="s">
        <v>3</v>
      </c>
      <c r="B2" s="1">
        <v>690.0</v>
      </c>
    </row>
    <row r="4">
      <c r="B4" s="2" t="s">
        <v>4</v>
      </c>
      <c r="C4" s="2" t="s">
        <v>5</v>
      </c>
    </row>
    <row r="5">
      <c r="A5" s="2" t="s">
        <v>6</v>
      </c>
      <c r="B5" s="1">
        <f>ROUND(AVERAGE(B1:D1),0)</f>
        <v>899735</v>
      </c>
      <c r="C5" s="2">
        <v>60.0</v>
      </c>
    </row>
    <row r="6">
      <c r="A6" s="2" t="s">
        <v>7</v>
      </c>
      <c r="B6" s="2">
        <v>690.0</v>
      </c>
      <c r="C6" s="2">
        <v>60.0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88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>
        <v>0.47</v>
      </c>
      <c r="B2">
        <v>0.72</v>
      </c>
      <c r="C2" s="4">
        <v>0.01</v>
      </c>
      <c r="D2" s="8">
        <v>0.042</v>
      </c>
    </row>
    <row r="3">
      <c r="A3">
        <v>0.94</v>
      </c>
      <c r="B3">
        <v>1.44</v>
      </c>
      <c r="C3" s="4">
        <v>0.01</v>
      </c>
      <c r="D3" s="8">
        <v>0.042</v>
      </c>
    </row>
    <row r="4">
      <c r="A4">
        <v>1.44</v>
      </c>
      <c r="B4">
        <v>2.03</v>
      </c>
      <c r="C4" s="4">
        <v>0.01</v>
      </c>
      <c r="D4" s="8">
        <v>0.042</v>
      </c>
    </row>
    <row r="5">
      <c r="A5">
        <v>1.9</v>
      </c>
      <c r="B5">
        <v>2.66</v>
      </c>
      <c r="C5" s="4">
        <v>0.01</v>
      </c>
      <c r="D5" s="8">
        <v>0.042</v>
      </c>
    </row>
    <row r="6">
      <c r="A6">
        <v>2.4</v>
      </c>
      <c r="B6">
        <v>3.23</v>
      </c>
      <c r="C6" s="4">
        <v>0.01</v>
      </c>
      <c r="D6" s="8">
        <v>0.042</v>
      </c>
    </row>
    <row r="7">
      <c r="D7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7.25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>
        <v>1.0</v>
      </c>
      <c r="B2">
        <v>0.71</v>
      </c>
      <c r="C2" s="4">
        <v>0.01</v>
      </c>
      <c r="D2" s="9">
        <v>0.042</v>
      </c>
    </row>
    <row r="3">
      <c r="A3">
        <v>2.01</v>
      </c>
      <c r="B3">
        <v>1.44</v>
      </c>
      <c r="C3" s="4">
        <v>0.01</v>
      </c>
      <c r="D3" s="9">
        <v>0.042</v>
      </c>
    </row>
    <row r="4">
      <c r="A4">
        <v>3.02</v>
      </c>
      <c r="B4">
        <v>2.12</v>
      </c>
      <c r="C4" s="4">
        <v>0.01</v>
      </c>
      <c r="D4" s="9">
        <v>0.042</v>
      </c>
    </row>
    <row r="5">
      <c r="A5">
        <v>4.03</v>
      </c>
      <c r="B5">
        <v>2.74</v>
      </c>
      <c r="C5" s="4">
        <v>0.01</v>
      </c>
      <c r="D5" s="9">
        <v>0.042</v>
      </c>
    </row>
    <row r="6">
      <c r="A6">
        <v>5.04</v>
      </c>
      <c r="B6">
        <v>3.35</v>
      </c>
      <c r="C6" s="4">
        <v>0.01</v>
      </c>
      <c r="D6" s="9">
        <v>0.042</v>
      </c>
    </row>
    <row r="7">
      <c r="A7">
        <v>6.04</v>
      </c>
      <c r="B7">
        <v>3.97</v>
      </c>
      <c r="C7" s="4">
        <v>0.01</v>
      </c>
      <c r="D7" s="9">
        <v>0.042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20</v>
      </c>
    </row>
    <row r="2">
      <c r="A2" s="1" t="s">
        <v>9</v>
      </c>
      <c r="B2" s="2" t="s">
        <v>10</v>
      </c>
      <c r="C2" s="2" t="s">
        <v>11</v>
      </c>
      <c r="D2" s="2" t="s">
        <v>12</v>
      </c>
      <c r="E2" s="2" t="s">
        <v>16</v>
      </c>
      <c r="F2" s="2" t="s">
        <v>21</v>
      </c>
      <c r="G2" s="2" t="s">
        <v>13</v>
      </c>
      <c r="H2" s="2" t="s">
        <v>14</v>
      </c>
      <c r="I2" s="2" t="s">
        <v>15</v>
      </c>
    </row>
    <row r="3">
      <c r="A3" s="1">
        <v>10.0</v>
      </c>
      <c r="B3" s="1">
        <v>115277.0</v>
      </c>
      <c r="C3" s="1">
        <v>113948.0</v>
      </c>
      <c r="D3" s="1">
        <v>114488.0</v>
      </c>
      <c r="E3" s="1">
        <f t="shared" ref="E3:E8" si="1"> ROUND(AVERAGE(B3:D3), 0)</f>
        <v>114571</v>
      </c>
      <c r="F3" s="1">
        <f t="shared" ref="F3:F8" si="2"> ROUND(E3/ AVERAGE(G3:I3), 0)</f>
        <v>7374</v>
      </c>
      <c r="G3" s="2">
        <v>15.42</v>
      </c>
      <c r="H3" s="2">
        <v>15.54</v>
      </c>
      <c r="I3" s="2">
        <v>15.65</v>
      </c>
    </row>
    <row r="4">
      <c r="A4" s="2">
        <v>20.1</v>
      </c>
      <c r="B4" s="1">
        <v>54906.0</v>
      </c>
      <c r="C4" s="1">
        <v>54438.0</v>
      </c>
      <c r="D4" s="1">
        <v>55587.0</v>
      </c>
      <c r="E4" s="1">
        <f t="shared" si="1"/>
        <v>54977</v>
      </c>
      <c r="F4" s="1">
        <f t="shared" si="2"/>
        <v>3549</v>
      </c>
      <c r="G4" s="2">
        <v>15.51</v>
      </c>
      <c r="H4" s="2">
        <v>15.55</v>
      </c>
      <c r="I4" s="2">
        <v>15.41</v>
      </c>
    </row>
    <row r="5">
      <c r="A5" s="2">
        <v>30.2</v>
      </c>
      <c r="B5" s="1">
        <v>27951.0</v>
      </c>
      <c r="C5" s="1">
        <v>28301.0</v>
      </c>
      <c r="D5" s="1">
        <v>28747.0</v>
      </c>
      <c r="E5" s="1">
        <f t="shared" si="1"/>
        <v>28333</v>
      </c>
      <c r="F5" s="1">
        <f t="shared" si="2"/>
        <v>1819</v>
      </c>
      <c r="G5" s="2">
        <v>15.45</v>
      </c>
      <c r="H5" s="2">
        <v>15.56</v>
      </c>
      <c r="I5" s="2">
        <v>15.71</v>
      </c>
    </row>
    <row r="6">
      <c r="A6" s="2">
        <v>40.3</v>
      </c>
      <c r="B6" s="1">
        <v>15106.0</v>
      </c>
      <c r="C6" s="1">
        <v>14870.0</v>
      </c>
      <c r="D6" s="1">
        <v>15330.0</v>
      </c>
      <c r="E6" s="1">
        <f t="shared" si="1"/>
        <v>15102</v>
      </c>
      <c r="F6" s="1">
        <f t="shared" si="2"/>
        <v>980</v>
      </c>
      <c r="G6" s="2">
        <v>15.44</v>
      </c>
      <c r="H6" s="2">
        <v>15.29</v>
      </c>
      <c r="I6" s="2">
        <v>15.49</v>
      </c>
    </row>
    <row r="7">
      <c r="A7" s="2">
        <v>50.4</v>
      </c>
      <c r="B7" s="1">
        <v>8412.0</v>
      </c>
      <c r="C7" s="1">
        <v>8315.0</v>
      </c>
      <c r="D7" s="1">
        <v>8274.0</v>
      </c>
      <c r="E7" s="1">
        <f t="shared" si="1"/>
        <v>8334</v>
      </c>
      <c r="F7" s="1">
        <f t="shared" si="2"/>
        <v>537</v>
      </c>
      <c r="G7" s="2">
        <v>15.54</v>
      </c>
      <c r="H7" s="2">
        <v>15.41</v>
      </c>
      <c r="I7" s="2">
        <v>15.6</v>
      </c>
    </row>
    <row r="8">
      <c r="A8" s="2">
        <v>60.4</v>
      </c>
      <c r="B8" s="1">
        <v>4564.0</v>
      </c>
      <c r="C8" s="1">
        <v>4560.0</v>
      </c>
      <c r="D8" s="1">
        <v>4553.0</v>
      </c>
      <c r="E8" s="1">
        <f t="shared" si="1"/>
        <v>4559</v>
      </c>
      <c r="F8" s="1">
        <f t="shared" si="2"/>
        <v>294</v>
      </c>
      <c r="G8" s="2">
        <v>15.52</v>
      </c>
      <c r="H8" s="2">
        <v>15.53</v>
      </c>
      <c r="I8" s="2">
        <v>15.45</v>
      </c>
    </row>
    <row r="10">
      <c r="A10" s="1" t="s">
        <v>18</v>
      </c>
    </row>
    <row r="11">
      <c r="A11" s="1" t="s">
        <v>9</v>
      </c>
      <c r="B11" s="2" t="s">
        <v>10</v>
      </c>
      <c r="C11" s="2" t="s">
        <v>11</v>
      </c>
      <c r="D11" s="2" t="s">
        <v>12</v>
      </c>
      <c r="E11" s="2" t="s">
        <v>16</v>
      </c>
      <c r="F11" s="2" t="s">
        <v>21</v>
      </c>
      <c r="G11" s="2" t="s">
        <v>13</v>
      </c>
      <c r="H11" s="2" t="s">
        <v>14</v>
      </c>
      <c r="I11" s="2" t="s">
        <v>15</v>
      </c>
    </row>
    <row r="12">
      <c r="A12" s="2">
        <v>4.7</v>
      </c>
      <c r="B12" s="1">
        <v>455151.0</v>
      </c>
      <c r="C12" s="1">
        <v>432762.0</v>
      </c>
      <c r="D12" s="1">
        <v>433034.0</v>
      </c>
      <c r="E12" s="1">
        <f t="shared" ref="E12:E16" si="3"> ROUND(AVERAGE(B12:D12), 0)</f>
        <v>440316</v>
      </c>
      <c r="F12" s="1">
        <f t="shared" ref="F12:F16" si="4"> ROUND(E12/ AVERAGE(G12:I12), 0)</f>
        <v>7339</v>
      </c>
      <c r="G12" s="1">
        <v>60.0</v>
      </c>
      <c r="H12" s="2">
        <v>60.0</v>
      </c>
      <c r="I12" s="2">
        <v>60.0</v>
      </c>
    </row>
    <row r="13">
      <c r="A13" s="2">
        <v>9.4</v>
      </c>
      <c r="B13" s="1">
        <v>213251.0</v>
      </c>
      <c r="C13" s="1">
        <v>211264.0</v>
      </c>
      <c r="D13" s="1">
        <v>213926.0</v>
      </c>
      <c r="E13" s="1">
        <f t="shared" si="3"/>
        <v>212814</v>
      </c>
      <c r="F13" s="1">
        <f t="shared" si="4"/>
        <v>3547</v>
      </c>
      <c r="G13" s="2">
        <v>60.0</v>
      </c>
      <c r="H13" s="2">
        <v>60.0</v>
      </c>
      <c r="I13" s="2">
        <v>60.0</v>
      </c>
    </row>
    <row r="14">
      <c r="A14" s="2">
        <v>14.4</v>
      </c>
      <c r="B14" s="1">
        <v>57808.0</v>
      </c>
      <c r="C14" s="1">
        <v>60097.0</v>
      </c>
      <c r="D14" s="1">
        <v>60509.0</v>
      </c>
      <c r="E14" s="1">
        <f t="shared" si="3"/>
        <v>59471</v>
      </c>
      <c r="F14" s="1">
        <f t="shared" si="4"/>
        <v>1982</v>
      </c>
      <c r="G14" s="1">
        <v>30.0</v>
      </c>
      <c r="H14" s="2">
        <v>30.0</v>
      </c>
      <c r="I14" s="2">
        <v>30.0</v>
      </c>
    </row>
    <row r="15">
      <c r="A15" s="2">
        <v>19.0</v>
      </c>
      <c r="B15" s="1">
        <v>31461.0</v>
      </c>
      <c r="C15" s="1">
        <v>31782.0</v>
      </c>
      <c r="D15" s="1">
        <v>32412.0</v>
      </c>
      <c r="E15" s="1">
        <f t="shared" si="3"/>
        <v>31885</v>
      </c>
      <c r="F15" s="1">
        <f t="shared" si="4"/>
        <v>1063</v>
      </c>
      <c r="G15" s="2">
        <v>30.0</v>
      </c>
      <c r="H15" s="2">
        <v>30.0</v>
      </c>
      <c r="I15" s="2">
        <v>30.0</v>
      </c>
    </row>
    <row r="16">
      <c r="A16" s="2">
        <v>24.0</v>
      </c>
      <c r="B16" s="1">
        <v>18439.0</v>
      </c>
      <c r="C16" s="1">
        <v>18414.0</v>
      </c>
      <c r="D16" s="1">
        <v>18550.0</v>
      </c>
      <c r="E16" s="1">
        <f t="shared" si="3"/>
        <v>18468</v>
      </c>
      <c r="F16" s="1">
        <f t="shared" si="4"/>
        <v>607</v>
      </c>
      <c r="G16" s="2">
        <v>30.2</v>
      </c>
      <c r="H16" s="2">
        <v>30.57</v>
      </c>
      <c r="I16" s="2">
        <v>30.56</v>
      </c>
    </row>
    <row r="18">
      <c r="A18" s="2" t="s">
        <v>26</v>
      </c>
    </row>
    <row r="19">
      <c r="A19" s="1" t="s">
        <v>9</v>
      </c>
      <c r="B19" s="2" t="s">
        <v>10</v>
      </c>
      <c r="C19" s="2" t="s">
        <v>11</v>
      </c>
      <c r="D19" s="2" t="s">
        <v>12</v>
      </c>
      <c r="E19" s="2" t="s">
        <v>16</v>
      </c>
      <c r="F19" s="2" t="s">
        <v>21</v>
      </c>
      <c r="G19" s="2" t="s">
        <v>13</v>
      </c>
      <c r="H19" s="2" t="s">
        <v>14</v>
      </c>
      <c r="I19" s="2" t="s">
        <v>15</v>
      </c>
    </row>
    <row r="20">
      <c r="A20" s="2">
        <v>20.0</v>
      </c>
      <c r="B20" s="1">
        <v>263952.0</v>
      </c>
      <c r="C20" s="1">
        <v>260973.0</v>
      </c>
      <c r="D20" s="1">
        <v>263118.0</v>
      </c>
      <c r="E20" s="1">
        <f t="shared" ref="E20:E25" si="5"> ROUND(AVERAGE(B20:D20), 0)</f>
        <v>262681</v>
      </c>
      <c r="F20" s="1">
        <f> round(E20 / 30,0)</f>
        <v>8756</v>
      </c>
      <c r="G20" s="1">
        <v>30.0</v>
      </c>
      <c r="H20" s="2">
        <v>30.0</v>
      </c>
      <c r="I20" s="2">
        <v>30.0</v>
      </c>
    </row>
    <row r="21">
      <c r="A21" s="2">
        <v>39.9</v>
      </c>
      <c r="B21" s="1">
        <v>160503.0</v>
      </c>
      <c r="C21" s="1">
        <v>159906.0</v>
      </c>
      <c r="D21" s="1">
        <v>160081.0</v>
      </c>
      <c r="E21" s="1">
        <f t="shared" si="5"/>
        <v>160163</v>
      </c>
      <c r="F21" s="1">
        <f t="shared" ref="F21:F25" si="6"> ROUND(E21 / AVERAGE(G21:I21),0)</f>
        <v>5236</v>
      </c>
      <c r="G21" s="2">
        <v>30.51</v>
      </c>
      <c r="H21" s="2">
        <v>30.54</v>
      </c>
      <c r="I21" s="2">
        <v>30.72</v>
      </c>
    </row>
    <row r="22">
      <c r="A22" s="2">
        <v>59.9</v>
      </c>
      <c r="B22" s="1">
        <v>97798.0</v>
      </c>
      <c r="C22" s="1">
        <v>98489.0</v>
      </c>
      <c r="D22" s="1">
        <v>99099.0</v>
      </c>
      <c r="E22" s="1">
        <f t="shared" si="5"/>
        <v>98462</v>
      </c>
      <c r="F22" s="1">
        <f t="shared" si="6"/>
        <v>3223</v>
      </c>
      <c r="G22" s="2">
        <v>30.56</v>
      </c>
      <c r="H22" s="2">
        <v>30.56</v>
      </c>
      <c r="I22" s="2">
        <v>30.54</v>
      </c>
    </row>
    <row r="23">
      <c r="A23" s="2">
        <v>80.0</v>
      </c>
      <c r="B23" s="1">
        <v>59773.0</v>
      </c>
      <c r="C23" s="1">
        <v>60059.0</v>
      </c>
      <c r="D23" s="1">
        <v>62402.0</v>
      </c>
      <c r="E23" s="1">
        <f t="shared" si="5"/>
        <v>60745</v>
      </c>
      <c r="F23" s="1">
        <f t="shared" si="6"/>
        <v>1996</v>
      </c>
      <c r="G23" s="2">
        <v>30.43</v>
      </c>
      <c r="H23" s="2">
        <v>30.24</v>
      </c>
      <c r="I23" s="2">
        <v>30.63</v>
      </c>
    </row>
    <row r="24">
      <c r="A24" s="2">
        <v>100.1</v>
      </c>
      <c r="B24" s="1">
        <v>39806.0</v>
      </c>
      <c r="C24" s="1">
        <v>40409.0</v>
      </c>
      <c r="D24" s="1">
        <v>40142.0</v>
      </c>
      <c r="E24" s="1">
        <f t="shared" si="5"/>
        <v>40119</v>
      </c>
      <c r="F24" s="1">
        <f t="shared" si="6"/>
        <v>1315</v>
      </c>
      <c r="G24" s="2">
        <v>30.51</v>
      </c>
      <c r="H24" s="2">
        <v>30.5</v>
      </c>
      <c r="I24" s="2">
        <v>30.52</v>
      </c>
    </row>
    <row r="25">
      <c r="A25" s="2">
        <v>120.0</v>
      </c>
      <c r="B25" s="1">
        <v>25347.0</v>
      </c>
      <c r="C25" s="1">
        <v>25638.0</v>
      </c>
      <c r="D25" s="1">
        <v>25903.0</v>
      </c>
      <c r="E25" s="1">
        <f t="shared" si="5"/>
        <v>25629</v>
      </c>
      <c r="F25" s="1">
        <f t="shared" si="6"/>
        <v>842</v>
      </c>
      <c r="G25" s="2">
        <v>30.45</v>
      </c>
      <c r="H25" s="2">
        <v>30.45</v>
      </c>
      <c r="I25" s="2">
        <v>30.45</v>
      </c>
    </row>
    <row r="28">
      <c r="B28" s="3" t="s">
        <v>4</v>
      </c>
      <c r="C28" s="3" t="s">
        <v>5</v>
      </c>
      <c r="D28" s="2" t="s">
        <v>27</v>
      </c>
    </row>
    <row r="29">
      <c r="A29" s="3" t="s">
        <v>6</v>
      </c>
      <c r="B29" s="1">
        <v>899735.0</v>
      </c>
      <c r="C29" s="3">
        <v>60.0</v>
      </c>
      <c r="D29" s="1">
        <f t="shared" ref="D29:D30" si="7"> round(B29 / 60,0)</f>
        <v>14996</v>
      </c>
    </row>
    <row r="30">
      <c r="A30" s="3" t="s">
        <v>7</v>
      </c>
      <c r="B30" s="3">
        <v>690.0</v>
      </c>
      <c r="C30" s="3">
        <v>60.0</v>
      </c>
      <c r="D30" s="1">
        <f t="shared" si="7"/>
        <v>12</v>
      </c>
    </row>
    <row r="32">
      <c r="A32" s="2" t="s">
        <v>26</v>
      </c>
      <c r="C32" s="2" t="s">
        <v>28</v>
      </c>
      <c r="E32" s="2" t="s">
        <v>29</v>
      </c>
    </row>
    <row r="33">
      <c r="A33" s="2" t="s">
        <v>22</v>
      </c>
      <c r="B33" s="2" t="s">
        <v>23</v>
      </c>
      <c r="C33" s="7" t="s">
        <v>22</v>
      </c>
      <c r="D33" s="2" t="s">
        <v>23</v>
      </c>
      <c r="E33" s="7" t="s">
        <v>22</v>
      </c>
      <c r="F33" s="2" t="s">
        <v>23</v>
      </c>
    </row>
    <row r="34">
      <c r="A34" s="1">
        <f t="shared" ref="A34:A39" si="8"> round(A20/ 10,2)</f>
        <v>2</v>
      </c>
      <c r="B34" s="1">
        <f t="shared" ref="B34:B39" si="9"> ROUND(ln(($D$29- $D$30)/(F20 - $D$30)),2)</f>
        <v>0.54</v>
      </c>
      <c r="C34" s="1">
        <f t="shared" ref="C34:C38" si="10"> round((A12 / 10),2)</f>
        <v>0.47</v>
      </c>
      <c r="D34" s="1">
        <f t="shared" ref="D34:D38" si="11"> ROUND(ln(($D$29- $D$30)/(F12- $D$30)),2)</f>
        <v>0.72</v>
      </c>
      <c r="E34" s="1">
        <f t="shared" ref="E34:E39" si="12"> round(A3/ 10,2)</f>
        <v>1</v>
      </c>
      <c r="F34" s="1">
        <f t="shared" ref="F34:F39" si="13"> ROUND(ln(($D$29-$D$30)/(F3- $D$30)),2)</f>
        <v>0.71</v>
      </c>
    </row>
    <row r="35">
      <c r="A35" s="1">
        <f t="shared" si="8"/>
        <v>3.99</v>
      </c>
      <c r="B35" s="1">
        <f t="shared" si="9"/>
        <v>1.05</v>
      </c>
      <c r="C35" s="1">
        <f t="shared" si="10"/>
        <v>0.94</v>
      </c>
      <c r="D35" s="1">
        <f t="shared" si="11"/>
        <v>1.44</v>
      </c>
      <c r="E35" s="1">
        <f t="shared" si="12"/>
        <v>2.01</v>
      </c>
      <c r="F35" s="1">
        <f t="shared" si="13"/>
        <v>1.44</v>
      </c>
    </row>
    <row r="36">
      <c r="A36" s="1">
        <f t="shared" si="8"/>
        <v>5.99</v>
      </c>
      <c r="B36" s="1">
        <f t="shared" si="9"/>
        <v>1.54</v>
      </c>
      <c r="C36" s="1">
        <f t="shared" si="10"/>
        <v>1.44</v>
      </c>
      <c r="D36" s="1">
        <f t="shared" si="11"/>
        <v>2.03</v>
      </c>
      <c r="E36" s="1">
        <f t="shared" si="12"/>
        <v>3.02</v>
      </c>
      <c r="F36" s="1">
        <f t="shared" si="13"/>
        <v>2.12</v>
      </c>
    </row>
    <row r="37">
      <c r="A37" s="1">
        <f t="shared" si="8"/>
        <v>8</v>
      </c>
      <c r="B37" s="1">
        <f t="shared" si="9"/>
        <v>2.02</v>
      </c>
      <c r="C37" s="1">
        <f t="shared" si="10"/>
        <v>1.9</v>
      </c>
      <c r="D37" s="1">
        <f t="shared" si="11"/>
        <v>2.66</v>
      </c>
      <c r="E37" s="1">
        <f t="shared" si="12"/>
        <v>4.03</v>
      </c>
      <c r="F37" s="1">
        <f t="shared" si="13"/>
        <v>2.74</v>
      </c>
    </row>
    <row r="38">
      <c r="A38" s="1">
        <f t="shared" si="8"/>
        <v>10.01</v>
      </c>
      <c r="B38" s="1">
        <f t="shared" si="9"/>
        <v>2.44</v>
      </c>
      <c r="C38" s="1">
        <f t="shared" si="10"/>
        <v>2.4</v>
      </c>
      <c r="D38" s="1">
        <f t="shared" si="11"/>
        <v>3.23</v>
      </c>
      <c r="E38" s="1">
        <f t="shared" si="12"/>
        <v>5.04</v>
      </c>
      <c r="F38" s="1">
        <f t="shared" si="13"/>
        <v>3.35</v>
      </c>
    </row>
    <row r="39">
      <c r="A39" s="1">
        <f t="shared" si="8"/>
        <v>12</v>
      </c>
      <c r="B39" s="1">
        <f t="shared" si="9"/>
        <v>2.89</v>
      </c>
      <c r="E39" s="1">
        <f t="shared" si="12"/>
        <v>6.04</v>
      </c>
      <c r="F39" s="1">
        <f t="shared" si="13"/>
        <v>3.97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4</v>
      </c>
      <c r="C1" s="3" t="s">
        <v>5</v>
      </c>
      <c r="D1" s="4" t="s">
        <v>8</v>
      </c>
    </row>
    <row r="2">
      <c r="A2" s="3" t="s">
        <v>6</v>
      </c>
      <c r="B2" s="1">
        <v>899735.0</v>
      </c>
      <c r="C2" s="3">
        <v>60.0</v>
      </c>
      <c r="D2" s="1">
        <f t="shared" ref="D2:D3" si="1"> round(B2 / 60,0)</f>
        <v>14996</v>
      </c>
    </row>
    <row r="3">
      <c r="A3" s="3" t="s">
        <v>7</v>
      </c>
      <c r="B3" s="3">
        <v>690.0</v>
      </c>
      <c r="C3" s="3">
        <v>60.0</v>
      </c>
      <c r="D3" s="1">
        <f t="shared" si="1"/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>
      <c r="A3" s="2">
        <v>20.0</v>
      </c>
      <c r="B3" s="1">
        <v>263952.0</v>
      </c>
      <c r="C3" s="1">
        <v>260973.0</v>
      </c>
      <c r="D3" s="1">
        <v>263118.0</v>
      </c>
      <c r="E3" s="1">
        <v>30.0</v>
      </c>
      <c r="F3" s="2">
        <v>30.0</v>
      </c>
      <c r="G3" s="2">
        <v>30.0</v>
      </c>
    </row>
    <row r="4">
      <c r="A4" s="2">
        <v>39.9</v>
      </c>
      <c r="B4" s="1">
        <v>160503.0</v>
      </c>
      <c r="C4" s="1">
        <v>159906.0</v>
      </c>
      <c r="D4" s="1">
        <v>160081.0</v>
      </c>
      <c r="E4" s="2">
        <v>30.51</v>
      </c>
      <c r="F4" s="2">
        <v>30.54</v>
      </c>
      <c r="G4" s="2">
        <v>30.72</v>
      </c>
    </row>
    <row r="5">
      <c r="A5" s="2">
        <v>59.9</v>
      </c>
      <c r="B5" s="1">
        <v>97798.0</v>
      </c>
      <c r="C5" s="1">
        <v>98489.0</v>
      </c>
      <c r="D5" s="1">
        <v>99099.0</v>
      </c>
      <c r="E5" s="2">
        <v>30.56</v>
      </c>
      <c r="F5" s="2">
        <v>30.56</v>
      </c>
      <c r="G5" s="2">
        <v>30.54</v>
      </c>
    </row>
    <row r="6">
      <c r="A6" s="2">
        <v>80.0</v>
      </c>
      <c r="B6" s="1">
        <v>59773.0</v>
      </c>
      <c r="C6" s="1">
        <v>60059.0</v>
      </c>
      <c r="D6" s="1">
        <v>62402.0</v>
      </c>
      <c r="E6" s="2">
        <v>30.43</v>
      </c>
      <c r="F6" s="2">
        <v>30.24</v>
      </c>
      <c r="G6" s="2">
        <v>30.63</v>
      </c>
    </row>
    <row r="7">
      <c r="A7" s="2">
        <v>100.1</v>
      </c>
      <c r="B7" s="1">
        <v>39806.0</v>
      </c>
      <c r="C7" s="1">
        <v>40409.0</v>
      </c>
      <c r="D7" s="1">
        <v>40142.0</v>
      </c>
      <c r="E7" s="2">
        <v>30.51</v>
      </c>
      <c r="F7" s="2">
        <v>30.5</v>
      </c>
      <c r="G7" s="2">
        <v>30.52</v>
      </c>
    </row>
    <row r="8">
      <c r="A8" s="2">
        <v>120.0</v>
      </c>
      <c r="B8" s="1">
        <v>25347.0</v>
      </c>
      <c r="C8" s="1">
        <v>25638.0</v>
      </c>
      <c r="D8" s="1">
        <v>25903.0</v>
      </c>
      <c r="E8" s="2">
        <v>30.45</v>
      </c>
      <c r="F8" s="2">
        <v>30.45</v>
      </c>
      <c r="G8" s="2">
        <v>30.45</v>
      </c>
    </row>
    <row r="14">
      <c r="G1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9</v>
      </c>
      <c r="B1" s="3" t="s">
        <v>16</v>
      </c>
      <c r="C1" s="2" t="s">
        <v>8</v>
      </c>
      <c r="D1" s="2" t="s">
        <v>17</v>
      </c>
    </row>
    <row r="2">
      <c r="A2" s="5">
        <v>20.0</v>
      </c>
      <c r="B2">
        <v>262681.0</v>
      </c>
      <c r="C2">
        <v>8756.0</v>
      </c>
      <c r="D2">
        <v>8756.0</v>
      </c>
    </row>
    <row r="3">
      <c r="A3" s="5">
        <v>39.9</v>
      </c>
      <c r="B3">
        <v>160163.0</v>
      </c>
      <c r="C3" s="6">
        <v>5236.0</v>
      </c>
      <c r="D3">
        <v>5236.0</v>
      </c>
    </row>
    <row r="4">
      <c r="A4" s="5">
        <v>59.9</v>
      </c>
      <c r="B4">
        <v>98462.0</v>
      </c>
      <c r="C4" s="6">
        <v>3223.0</v>
      </c>
      <c r="D4">
        <v>3223.0</v>
      </c>
    </row>
    <row r="5">
      <c r="A5" s="5">
        <v>80.0</v>
      </c>
      <c r="B5">
        <v>60745.0</v>
      </c>
      <c r="C5" s="6">
        <v>1996.0</v>
      </c>
      <c r="D5">
        <v>1996.0</v>
      </c>
    </row>
    <row r="6">
      <c r="A6" s="5">
        <v>100.1</v>
      </c>
      <c r="B6">
        <v>40119.0</v>
      </c>
      <c r="C6" s="6">
        <v>1315.0</v>
      </c>
      <c r="D6">
        <v>1315.0</v>
      </c>
    </row>
    <row r="7">
      <c r="A7" s="5">
        <v>120.0</v>
      </c>
      <c r="B7">
        <v>25629.0</v>
      </c>
      <c r="C7" s="6">
        <v>842.0</v>
      </c>
      <c r="D7">
        <v>842.0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18</v>
      </c>
    </row>
    <row r="2">
      <c r="A2" s="1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3" t="s">
        <v>14</v>
      </c>
      <c r="G2" s="2" t="s">
        <v>15</v>
      </c>
    </row>
    <row r="3">
      <c r="A3" s="2">
        <v>4.7</v>
      </c>
      <c r="B3" s="1">
        <v>455151.0</v>
      </c>
      <c r="C3" s="1">
        <v>432762.0</v>
      </c>
      <c r="D3" s="1">
        <v>433034.0</v>
      </c>
      <c r="E3" s="1">
        <v>60.0</v>
      </c>
      <c r="F3" s="3">
        <v>60.0</v>
      </c>
      <c r="G3" s="3">
        <v>60.0</v>
      </c>
    </row>
    <row r="4">
      <c r="A4" s="2">
        <v>9.4</v>
      </c>
      <c r="B4" s="1">
        <v>213251.0</v>
      </c>
      <c r="C4" s="1">
        <v>211264.0</v>
      </c>
      <c r="D4" s="1">
        <v>213926.0</v>
      </c>
      <c r="E4" s="3">
        <v>60.0</v>
      </c>
      <c r="F4" s="3">
        <v>60.0</v>
      </c>
      <c r="G4" s="2">
        <v>60.0</v>
      </c>
    </row>
    <row r="5">
      <c r="A5" s="2">
        <v>14.4</v>
      </c>
      <c r="B5" s="1">
        <v>57808.0</v>
      </c>
      <c r="C5" s="1">
        <v>60097.0</v>
      </c>
      <c r="D5" s="1">
        <v>60509.0</v>
      </c>
      <c r="E5" s="1">
        <v>30.0</v>
      </c>
      <c r="F5" s="3">
        <v>30.0</v>
      </c>
      <c r="G5" s="3">
        <v>30.0</v>
      </c>
    </row>
    <row r="6">
      <c r="A6" s="2">
        <v>19.0</v>
      </c>
      <c r="B6" s="1">
        <v>31461.0</v>
      </c>
      <c r="C6" s="1">
        <v>31782.0</v>
      </c>
      <c r="D6" s="1">
        <v>32412.0</v>
      </c>
      <c r="E6" s="3">
        <v>30.0</v>
      </c>
      <c r="F6" s="3">
        <v>30.0</v>
      </c>
      <c r="G6" s="2">
        <v>30.0</v>
      </c>
    </row>
    <row r="7">
      <c r="A7" s="2">
        <v>24.0</v>
      </c>
      <c r="B7" s="1">
        <v>18439.0</v>
      </c>
      <c r="C7" s="1">
        <v>18414.0</v>
      </c>
      <c r="D7" s="1">
        <v>18550.0</v>
      </c>
      <c r="E7" s="3">
        <v>30.2</v>
      </c>
      <c r="F7" s="3">
        <v>30.57</v>
      </c>
      <c r="G7" s="2">
        <v>30.56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9</v>
      </c>
      <c r="B1" s="2" t="s">
        <v>16</v>
      </c>
      <c r="C1" s="7" t="s">
        <v>19</v>
      </c>
      <c r="D1" s="2" t="s">
        <v>17</v>
      </c>
    </row>
    <row r="2">
      <c r="A2" s="4">
        <v>4.7</v>
      </c>
      <c r="B2">
        <v>440316.0</v>
      </c>
      <c r="C2">
        <v>7339.0</v>
      </c>
      <c r="D2">
        <v>60.0</v>
      </c>
    </row>
    <row r="3">
      <c r="A3" s="4">
        <v>9.4</v>
      </c>
      <c r="B3">
        <v>212814.0</v>
      </c>
      <c r="C3">
        <v>3547.0</v>
      </c>
      <c r="D3">
        <v>60.0</v>
      </c>
    </row>
    <row r="4">
      <c r="A4" s="4">
        <v>14.4</v>
      </c>
      <c r="B4">
        <v>59471.0</v>
      </c>
      <c r="C4">
        <v>1982.0</v>
      </c>
      <c r="D4">
        <v>30.0</v>
      </c>
    </row>
    <row r="5">
      <c r="A5" s="4">
        <v>19.0</v>
      </c>
      <c r="B5">
        <v>31885.0</v>
      </c>
      <c r="C5">
        <v>1063.0</v>
      </c>
      <c r="D5">
        <v>30.0</v>
      </c>
    </row>
    <row r="6">
      <c r="A6" s="4">
        <v>24.0</v>
      </c>
      <c r="B6">
        <v>18468.0</v>
      </c>
      <c r="C6">
        <v>607.0</v>
      </c>
      <c r="D6">
        <v>30.44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20</v>
      </c>
    </row>
    <row r="2">
      <c r="A2" s="1" t="s">
        <v>9</v>
      </c>
      <c r="B2" s="2" t="s">
        <v>10</v>
      </c>
      <c r="C2" s="2" t="s">
        <v>11</v>
      </c>
      <c r="D2" s="2" t="s">
        <v>12</v>
      </c>
      <c r="E2" s="2" t="s">
        <v>16</v>
      </c>
      <c r="F2" s="2" t="s">
        <v>21</v>
      </c>
      <c r="G2" s="2" t="s">
        <v>13</v>
      </c>
      <c r="H2" s="2" t="s">
        <v>14</v>
      </c>
      <c r="I2" s="2" t="s">
        <v>15</v>
      </c>
    </row>
    <row r="3">
      <c r="A3" s="1">
        <v>10.0</v>
      </c>
      <c r="B3" s="1">
        <v>115277.0</v>
      </c>
      <c r="C3" s="1">
        <v>113948.0</v>
      </c>
      <c r="D3" s="1">
        <v>114488.0</v>
      </c>
      <c r="E3" s="1">
        <f t="shared" ref="E3:E8" si="1"> ROUND(AVERAGE(B3:D3), 0)</f>
        <v>114571</v>
      </c>
      <c r="F3" s="1">
        <f t="shared" ref="F3:F8" si="2"> ROUND(E3/ AVERAGE(G3:I3), 0)</f>
        <v>7374</v>
      </c>
      <c r="G3" s="2">
        <v>15.42</v>
      </c>
      <c r="H3" s="2">
        <v>15.54</v>
      </c>
      <c r="I3" s="2">
        <v>15.65</v>
      </c>
    </row>
    <row r="4">
      <c r="A4" s="2">
        <v>20.1</v>
      </c>
      <c r="B4" s="1">
        <v>54906.0</v>
      </c>
      <c r="C4" s="1">
        <v>54438.0</v>
      </c>
      <c r="D4" s="1">
        <v>55587.0</v>
      </c>
      <c r="E4" s="1">
        <f t="shared" si="1"/>
        <v>54977</v>
      </c>
      <c r="F4" s="1">
        <f t="shared" si="2"/>
        <v>3549</v>
      </c>
      <c r="G4" s="2">
        <v>15.51</v>
      </c>
      <c r="H4" s="2">
        <v>15.55</v>
      </c>
      <c r="I4" s="2">
        <v>15.41</v>
      </c>
    </row>
    <row r="5">
      <c r="A5" s="2">
        <v>30.2</v>
      </c>
      <c r="B5" s="1">
        <v>27951.0</v>
      </c>
      <c r="C5" s="1">
        <v>28301.0</v>
      </c>
      <c r="D5" s="1">
        <v>28747.0</v>
      </c>
      <c r="E5" s="1">
        <f t="shared" si="1"/>
        <v>28333</v>
      </c>
      <c r="F5" s="1">
        <f t="shared" si="2"/>
        <v>1819</v>
      </c>
      <c r="G5" s="2">
        <v>15.45</v>
      </c>
      <c r="H5" s="2">
        <v>15.56</v>
      </c>
      <c r="I5" s="2">
        <v>15.71</v>
      </c>
    </row>
    <row r="6">
      <c r="A6" s="2">
        <v>40.3</v>
      </c>
      <c r="B6" s="1">
        <v>15106.0</v>
      </c>
      <c r="C6" s="1">
        <v>14870.0</v>
      </c>
      <c r="D6" s="1">
        <v>15330.0</v>
      </c>
      <c r="E6" s="1">
        <f t="shared" si="1"/>
        <v>15102</v>
      </c>
      <c r="F6" s="1">
        <f t="shared" si="2"/>
        <v>980</v>
      </c>
      <c r="G6" s="2">
        <v>15.44</v>
      </c>
      <c r="H6" s="2">
        <v>15.29</v>
      </c>
      <c r="I6" s="2">
        <v>15.49</v>
      </c>
    </row>
    <row r="7">
      <c r="A7" s="2">
        <v>50.4</v>
      </c>
      <c r="B7" s="1">
        <v>8412.0</v>
      </c>
      <c r="C7" s="1">
        <v>8315.0</v>
      </c>
      <c r="D7" s="1">
        <v>8274.0</v>
      </c>
      <c r="E7" s="1">
        <f t="shared" si="1"/>
        <v>8334</v>
      </c>
      <c r="F7" s="1">
        <f t="shared" si="2"/>
        <v>537</v>
      </c>
      <c r="G7" s="2">
        <v>15.54</v>
      </c>
      <c r="H7" s="2">
        <v>15.41</v>
      </c>
      <c r="I7" s="2">
        <v>15.6</v>
      </c>
    </row>
    <row r="8">
      <c r="A8" s="2">
        <v>60.4</v>
      </c>
      <c r="B8" s="1">
        <v>4564.0</v>
      </c>
      <c r="C8" s="1">
        <v>4560.0</v>
      </c>
      <c r="D8" s="1">
        <v>4553.0</v>
      </c>
      <c r="E8" s="1">
        <f t="shared" si="1"/>
        <v>4559</v>
      </c>
      <c r="F8" s="1">
        <f t="shared" si="2"/>
        <v>294</v>
      </c>
      <c r="G8" s="2">
        <v>15.52</v>
      </c>
      <c r="H8" s="2">
        <v>15.53</v>
      </c>
      <c r="I8" s="2">
        <v>15.45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9</v>
      </c>
      <c r="B1" s="3" t="s">
        <v>16</v>
      </c>
      <c r="C1" s="7" t="s">
        <v>19</v>
      </c>
      <c r="D1" s="2" t="s">
        <v>17</v>
      </c>
    </row>
    <row r="2">
      <c r="A2" s="1">
        <v>10.0</v>
      </c>
      <c r="B2" s="1">
        <v>114571.0</v>
      </c>
      <c r="C2" s="1">
        <v>7374.0</v>
      </c>
      <c r="D2" s="1">
        <v>15.54</v>
      </c>
    </row>
    <row r="3">
      <c r="A3" s="3">
        <v>20.1</v>
      </c>
      <c r="B3" s="1">
        <v>54977.0</v>
      </c>
      <c r="C3" s="1">
        <v>3549.0</v>
      </c>
      <c r="D3" s="1">
        <v>15.49</v>
      </c>
    </row>
    <row r="4">
      <c r="A4" s="3">
        <v>30.2</v>
      </c>
      <c r="B4" s="1">
        <v>28333.0</v>
      </c>
      <c r="C4" s="1">
        <v>1819.0</v>
      </c>
      <c r="D4" s="1">
        <v>15.57</v>
      </c>
    </row>
    <row r="5">
      <c r="A5" s="3">
        <v>40.3</v>
      </c>
      <c r="B5" s="1">
        <v>15102.0</v>
      </c>
      <c r="C5" s="1">
        <v>980.0</v>
      </c>
      <c r="D5" s="1">
        <v>15.41</v>
      </c>
    </row>
    <row r="6">
      <c r="A6" s="3">
        <v>50.4</v>
      </c>
      <c r="B6" s="1">
        <v>8334.0</v>
      </c>
      <c r="C6" s="1">
        <v>537.0</v>
      </c>
      <c r="D6" s="1">
        <v>15.52</v>
      </c>
    </row>
    <row r="7">
      <c r="A7" s="3">
        <v>60.4</v>
      </c>
      <c r="B7" s="1">
        <v>4559.0</v>
      </c>
      <c r="C7" s="1">
        <v>294.0</v>
      </c>
      <c r="D7" s="1">
        <v>15.5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2.38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</row>
    <row r="2">
      <c r="A2">
        <v>2.0</v>
      </c>
      <c r="B2">
        <v>0.54</v>
      </c>
      <c r="C2" s="4">
        <v>0.01</v>
      </c>
      <c r="D2" s="8">
        <v>0.042</v>
      </c>
    </row>
    <row r="3">
      <c r="A3">
        <v>3.99</v>
      </c>
      <c r="B3">
        <v>1.05</v>
      </c>
      <c r="C3" s="4">
        <v>0.01</v>
      </c>
      <c r="D3" s="8">
        <v>0.042</v>
      </c>
    </row>
    <row r="4">
      <c r="A4">
        <v>5.99</v>
      </c>
      <c r="B4">
        <v>1.54</v>
      </c>
      <c r="C4" s="4">
        <v>0.01</v>
      </c>
      <c r="D4" s="8">
        <v>0.042</v>
      </c>
    </row>
    <row r="5">
      <c r="A5">
        <v>8.0</v>
      </c>
      <c r="B5">
        <v>2.02</v>
      </c>
      <c r="C5" s="4">
        <v>0.01</v>
      </c>
      <c r="D5" s="8">
        <v>0.042</v>
      </c>
    </row>
    <row r="6">
      <c r="A6">
        <v>10.01</v>
      </c>
      <c r="B6">
        <v>2.44</v>
      </c>
      <c r="C6" s="4">
        <v>0.01</v>
      </c>
      <c r="D6" s="8">
        <v>0.042</v>
      </c>
    </row>
    <row r="7">
      <c r="A7">
        <v>12.0</v>
      </c>
      <c r="B7">
        <v>2.89</v>
      </c>
      <c r="C7" s="4">
        <v>0.01</v>
      </c>
      <c r="D7" s="8">
        <v>0.042</v>
      </c>
    </row>
  </sheetData>
  <drawing r:id="rId1"/>
</worksheet>
</file>